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7 - Multimediální učeb..." sheetId="2" r:id="rId2"/>
    <sheet name="SO01 - Vestavba výtahu" sheetId="3" r:id="rId3"/>
    <sheet name="SO02 - Stavební úpravy" sheetId="4" r:id="rId4"/>
    <sheet name="SO03 - učebna jazyků" sheetId="5" r:id="rId5"/>
    <sheet name="SO04 - stavební úpravy WC..." sheetId="6" r:id="rId6"/>
    <sheet name="SO05 - Sklad (č. 221)" sheetId="7" r:id="rId7"/>
    <sheet name="SO06 - stavební úpravy uč..." sheetId="8" r:id="rId8"/>
    <sheet name="SO08 - Nová chráněná únik..." sheetId="9" r:id="rId9"/>
    <sheet name="SO10 - ÚT" sheetId="10" r:id="rId10"/>
    <sheet name="SO11 - VZT" sheetId="11" r:id="rId11"/>
    <sheet name="SO12 - Elektroinstalace" sheetId="12" r:id="rId12"/>
    <sheet name="SO13 - NTL vnitřní plynovod" sheetId="13" r:id="rId13"/>
    <sheet name="SO14 - VRN" sheetId="14" r:id="rId14"/>
  </sheets>
  <definedNames>
    <definedName name="_xlnm.Print_Area" localSheetId="0">'Rekapitulace stavby'!$D$4:$AO$76,'Rekapitulace stavby'!$C$82:$AQ$115</definedName>
    <definedName name="_xlnm.Print_Titles" localSheetId="0">'Rekapitulace stavby'!$92:$92</definedName>
    <definedName name="_xlnm._FilterDatabase" localSheetId="1" hidden="1">'SO07 - Multimediální učeb...'!$C$135:$K$235</definedName>
    <definedName name="_xlnm.Print_Area" localSheetId="1">'SO07 - Multimediální učeb...'!$C$4:$J$76,'SO07 - Multimediální učeb...'!$C$82:$J$117,'SO07 - Multimediální učeb...'!$C$123:$J$235</definedName>
    <definedName name="_xlnm.Print_Titles" localSheetId="1">'SO07 - Multimediální učeb...'!$135:$135</definedName>
    <definedName name="_xlnm._FilterDatabase" localSheetId="2" hidden="1">'SO01 - Vestavba výtahu'!$C$147:$K$508</definedName>
    <definedName name="_xlnm.Print_Area" localSheetId="2">'SO01 - Vestavba výtahu'!$C$4:$J$76,'SO01 - Vestavba výtahu'!$C$82:$J$129,'SO01 - Vestavba výtahu'!$C$135:$J$508</definedName>
    <definedName name="_xlnm.Print_Titles" localSheetId="2">'SO01 - Vestavba výtahu'!$147:$147</definedName>
    <definedName name="_xlnm._FilterDatabase" localSheetId="3" hidden="1">'SO02 - Stavební úpravy'!$C$150:$K$971</definedName>
    <definedName name="_xlnm.Print_Area" localSheetId="3">'SO02 - Stavební úpravy'!$C$4:$J$76,'SO02 - Stavební úpravy'!$C$82:$J$132,'SO02 - Stavební úpravy'!$C$138:$J$971</definedName>
    <definedName name="_xlnm.Print_Titles" localSheetId="3">'SO02 - Stavební úpravy'!$150:$150</definedName>
    <definedName name="_xlnm._FilterDatabase" localSheetId="4" hidden="1">'SO03 - učebna jazyků'!$C$130:$K$194</definedName>
    <definedName name="_xlnm.Print_Area" localSheetId="4">'SO03 - učebna jazyků'!$C$4:$J$76,'SO03 - učebna jazyků'!$C$82:$J$112,'SO03 - učebna jazyků'!$C$118:$J$194</definedName>
    <definedName name="_xlnm.Print_Titles" localSheetId="4">'SO03 - učebna jazyků'!$130:$130</definedName>
    <definedName name="_xlnm._FilterDatabase" localSheetId="5" hidden="1">'SO04 - stavební úpravy WC...'!$C$144:$K$445</definedName>
    <definedName name="_xlnm.Print_Area" localSheetId="5">'SO04 - stavební úpravy WC...'!$C$4:$J$76,'SO04 - stavební úpravy WC...'!$C$82:$J$126,'SO04 - stavební úpravy WC...'!$C$132:$J$445</definedName>
    <definedName name="_xlnm.Print_Titles" localSheetId="5">'SO04 - stavební úpravy WC...'!$144:$144</definedName>
    <definedName name="_xlnm._FilterDatabase" localSheetId="6" hidden="1">'SO05 - Sklad (č. 221)'!$C$134:$K$213</definedName>
    <definedName name="_xlnm.Print_Area" localSheetId="6">'SO05 - Sklad (č. 221)'!$C$4:$J$76,'SO05 - Sklad (č. 221)'!$C$82:$J$116,'SO05 - Sklad (č. 221)'!$C$122:$J$213</definedName>
    <definedName name="_xlnm.Print_Titles" localSheetId="6">'SO05 - Sklad (č. 221)'!$134:$134</definedName>
    <definedName name="_xlnm._FilterDatabase" localSheetId="7" hidden="1">'SO06 - stavební úpravy uč...'!$C$135:$K$252</definedName>
    <definedName name="_xlnm.Print_Area" localSheetId="7">'SO06 - stavební úpravy uč...'!$C$4:$J$76,'SO06 - stavební úpravy uč...'!$C$82:$J$117,'SO06 - stavební úpravy uč...'!$C$123:$J$252</definedName>
    <definedName name="_xlnm.Print_Titles" localSheetId="7">'SO06 - stavební úpravy uč...'!$135:$135</definedName>
    <definedName name="_xlnm._FilterDatabase" localSheetId="8" hidden="1">'SO08 - Nová chráněná únik...'!$C$132:$K$210</definedName>
    <definedName name="_xlnm.Print_Area" localSheetId="8">'SO08 - Nová chráněná únik...'!$C$4:$J$76,'SO08 - Nová chráněná únik...'!$C$82:$J$114,'SO08 - Nová chráněná únik...'!$C$120:$J$210</definedName>
    <definedName name="_xlnm.Print_Titles" localSheetId="8">'SO08 - Nová chráněná únik...'!$132:$132</definedName>
    <definedName name="_xlnm._FilterDatabase" localSheetId="9" hidden="1">'SO10 - ÚT'!$C$127:$K$141</definedName>
    <definedName name="_xlnm.Print_Area" localSheetId="9">'SO10 - ÚT'!$C$4:$J$76,'SO10 - ÚT'!$C$82:$J$109,'SO10 - ÚT'!$C$115:$J$141</definedName>
    <definedName name="_xlnm.Print_Titles" localSheetId="9">'SO10 - ÚT'!$127:$127</definedName>
    <definedName name="_xlnm._FilterDatabase" localSheetId="10" hidden="1">'SO11 - VZT'!$C$156:$K$252</definedName>
    <definedName name="_xlnm.Print_Area" localSheetId="10">'SO11 - VZT'!$C$4:$J$76,'SO11 - VZT'!$C$82:$J$138,'SO11 - VZT'!$C$144:$J$252</definedName>
    <definedName name="_xlnm.Print_Titles" localSheetId="10">'SO11 - VZT'!$156:$156</definedName>
    <definedName name="_xlnm._FilterDatabase" localSheetId="11" hidden="1">'SO12 - Elektroinstalace'!$C$126:$K$209</definedName>
    <definedName name="_xlnm.Print_Area" localSheetId="11">'SO12 - Elektroinstalace'!$C$4:$J$76,'SO12 - Elektroinstalace'!$C$82:$J$108,'SO12 - Elektroinstalace'!$C$114:$J$209</definedName>
    <definedName name="_xlnm.Print_Titles" localSheetId="11">'SO12 - Elektroinstalace'!$126:$126</definedName>
    <definedName name="_xlnm._FilterDatabase" localSheetId="12" hidden="1">'SO13 - NTL vnitřní plynovod'!$C$132:$K$160</definedName>
    <definedName name="_xlnm.Print_Area" localSheetId="12">'SO13 - NTL vnitřní plynovod'!$C$4:$J$76,'SO13 - NTL vnitřní plynovod'!$C$82:$J$114,'SO13 - NTL vnitřní plynovod'!$C$120:$J$160</definedName>
    <definedName name="_xlnm.Print_Titles" localSheetId="12">'SO13 - NTL vnitřní plynovod'!$132:$132</definedName>
    <definedName name="_xlnm._FilterDatabase" localSheetId="13" hidden="1">'SO14 - VRN'!$C$133:$K$156</definedName>
    <definedName name="_xlnm.Print_Area" localSheetId="13">'SO14 - VRN'!$C$4:$J$76,'SO14 - VRN'!$C$82:$J$115,'SO14 - VRN'!$C$121:$J$156</definedName>
    <definedName name="_xlnm.Print_Titles" localSheetId="13">'SO14 - VRN'!$133:$133</definedName>
  </definedNames>
  <calcPr/>
</workbook>
</file>

<file path=xl/calcChain.xml><?xml version="1.0" encoding="utf-8"?>
<calcChain xmlns="http://schemas.openxmlformats.org/spreadsheetml/2006/main">
  <c i="14" l="1" r="J39"/>
  <c r="J38"/>
  <c i="1" r="AY107"/>
  <c i="14" r="J37"/>
  <c i="1" r="AX107"/>
  <c i="14"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F89"/>
  <c r="E87"/>
  <c r="J24"/>
  <c r="E24"/>
  <c r="J92"/>
  <c r="J23"/>
  <c r="J21"/>
  <c r="E21"/>
  <c r="J130"/>
  <c r="J20"/>
  <c r="J18"/>
  <c r="E18"/>
  <c r="F131"/>
  <c r="J17"/>
  <c r="J15"/>
  <c r="E15"/>
  <c r="F130"/>
  <c r="J14"/>
  <c r="J12"/>
  <c r="J89"/>
  <c r="E7"/>
  <c r="E124"/>
  <c i="13" r="J39"/>
  <c r="J38"/>
  <c i="1" r="AY106"/>
  <c i="13" r="J37"/>
  <c i="1" r="AX106"/>
  <c i="13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T135"/>
  <c r="T134"/>
  <c r="R136"/>
  <c r="R135"/>
  <c r="R134"/>
  <c r="P136"/>
  <c r="P135"/>
  <c r="P134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89"/>
  <c r="E87"/>
  <c r="J24"/>
  <c r="E24"/>
  <c r="J130"/>
  <c r="J23"/>
  <c r="J21"/>
  <c r="E21"/>
  <c r="J129"/>
  <c r="J20"/>
  <c r="J18"/>
  <c r="E18"/>
  <c r="F130"/>
  <c r="J17"/>
  <c r="J15"/>
  <c r="E15"/>
  <c r="F91"/>
  <c r="J14"/>
  <c r="J12"/>
  <c r="J127"/>
  <c r="E7"/>
  <c r="E123"/>
  <c i="12" r="J39"/>
  <c r="J38"/>
  <c i="1" r="AY105"/>
  <c i="12" r="J37"/>
  <c i="1" r="AX105"/>
  <c i="12"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BI106"/>
  <c r="BH106"/>
  <c r="BG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F89"/>
  <c r="E87"/>
  <c r="J24"/>
  <c r="E24"/>
  <c r="J124"/>
  <c r="J23"/>
  <c r="J21"/>
  <c r="E21"/>
  <c r="J91"/>
  <c r="J20"/>
  <c r="J18"/>
  <c r="E18"/>
  <c r="F92"/>
  <c r="J17"/>
  <c r="J15"/>
  <c r="E15"/>
  <c r="F123"/>
  <c r="J14"/>
  <c r="J12"/>
  <c r="J121"/>
  <c r="E7"/>
  <c r="E117"/>
  <c i="11" r="J230"/>
  <c r="J39"/>
  <c r="J38"/>
  <c i="1" r="AY104"/>
  <c i="11" r="J37"/>
  <c i="1" r="AX104"/>
  <c i="11"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T240"/>
  <c r="R241"/>
  <c r="R240"/>
  <c r="P241"/>
  <c r="P240"/>
  <c r="BI239"/>
  <c r="BH239"/>
  <c r="BG239"/>
  <c r="BF239"/>
  <c r="T239"/>
  <c r="T238"/>
  <c r="R239"/>
  <c r="R238"/>
  <c r="P239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J120"/>
  <c r="BI229"/>
  <c r="BH229"/>
  <c r="BG229"/>
  <c r="BF229"/>
  <c r="T229"/>
  <c r="R229"/>
  <c r="P229"/>
  <c r="BI227"/>
  <c r="BH227"/>
  <c r="BG227"/>
  <c r="BF227"/>
  <c r="T227"/>
  <c r="T226"/>
  <c r="R227"/>
  <c r="R226"/>
  <c r="P227"/>
  <c r="P226"/>
  <c r="BI225"/>
  <c r="BH225"/>
  <c r="BG225"/>
  <c r="BF225"/>
  <c r="T225"/>
  <c r="T224"/>
  <c r="R225"/>
  <c r="R224"/>
  <c r="P225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T214"/>
  <c r="R215"/>
  <c r="R214"/>
  <c r="P215"/>
  <c r="P214"/>
  <c r="BI213"/>
  <c r="BH213"/>
  <c r="BG213"/>
  <c r="BF213"/>
  <c r="T213"/>
  <c r="T212"/>
  <c r="R213"/>
  <c r="R212"/>
  <c r="P213"/>
  <c r="P212"/>
  <c r="BI211"/>
  <c r="BH211"/>
  <c r="BG211"/>
  <c r="BF211"/>
  <c r="T211"/>
  <c r="T210"/>
  <c r="R211"/>
  <c r="R210"/>
  <c r="P211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T180"/>
  <c r="R181"/>
  <c r="R180"/>
  <c r="P181"/>
  <c r="P180"/>
  <c r="BI179"/>
  <c r="BH179"/>
  <c r="BG179"/>
  <c r="BF179"/>
  <c r="T179"/>
  <c r="T178"/>
  <c r="R179"/>
  <c r="R178"/>
  <c r="P179"/>
  <c r="P178"/>
  <c r="BI177"/>
  <c r="BH177"/>
  <c r="BG177"/>
  <c r="BF177"/>
  <c r="T177"/>
  <c r="T176"/>
  <c r="R177"/>
  <c r="R176"/>
  <c r="P177"/>
  <c r="P176"/>
  <c r="BI175"/>
  <c r="BH175"/>
  <c r="BG175"/>
  <c r="BF175"/>
  <c r="T175"/>
  <c r="T174"/>
  <c r="R175"/>
  <c r="R174"/>
  <c r="P175"/>
  <c r="P174"/>
  <c r="BI173"/>
  <c r="BH173"/>
  <c r="BG173"/>
  <c r="BF173"/>
  <c r="T173"/>
  <c r="T172"/>
  <c r="R173"/>
  <c r="R172"/>
  <c r="P173"/>
  <c r="P172"/>
  <c r="BI171"/>
  <c r="BH171"/>
  <c r="BG171"/>
  <c r="BF171"/>
  <c r="T171"/>
  <c r="T170"/>
  <c r="R171"/>
  <c r="R170"/>
  <c r="P171"/>
  <c r="P170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F151"/>
  <c r="E149"/>
  <c r="BI136"/>
  <c r="BH136"/>
  <c r="BG136"/>
  <c r="BE136"/>
  <c r="BI135"/>
  <c r="BH135"/>
  <c r="BG135"/>
  <c r="BF135"/>
  <c r="BE135"/>
  <c r="BI134"/>
  <c r="BH134"/>
  <c r="BG134"/>
  <c r="BF134"/>
  <c r="BE134"/>
  <c r="BI133"/>
  <c r="BH133"/>
  <c r="BG133"/>
  <c r="BF133"/>
  <c r="BE133"/>
  <c r="BI132"/>
  <c r="BH132"/>
  <c r="BG132"/>
  <c r="BF132"/>
  <c r="BE132"/>
  <c r="BI131"/>
  <c r="BH131"/>
  <c r="BG131"/>
  <c r="BF131"/>
  <c r="BE131"/>
  <c r="F89"/>
  <c r="E87"/>
  <c r="J24"/>
  <c r="E24"/>
  <c r="J92"/>
  <c r="J23"/>
  <c r="J21"/>
  <c r="E21"/>
  <c r="J153"/>
  <c r="J20"/>
  <c r="J18"/>
  <c r="E18"/>
  <c r="F92"/>
  <c r="J17"/>
  <c r="J15"/>
  <c r="E15"/>
  <c r="F153"/>
  <c r="J14"/>
  <c r="J12"/>
  <c r="J151"/>
  <c r="E7"/>
  <c r="E147"/>
  <c i="10" r="J39"/>
  <c r="J38"/>
  <c i="1" r="AY103"/>
  <c i="10" r="J37"/>
  <c i="1" r="AX103"/>
  <c i="10"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F89"/>
  <c r="E87"/>
  <c r="J24"/>
  <c r="E24"/>
  <c r="J92"/>
  <c r="J23"/>
  <c r="J21"/>
  <c r="E21"/>
  <c r="J124"/>
  <c r="J20"/>
  <c r="J18"/>
  <c r="E18"/>
  <c r="F125"/>
  <c r="J17"/>
  <c r="J15"/>
  <c r="E15"/>
  <c r="F124"/>
  <c r="J14"/>
  <c r="J12"/>
  <c r="J89"/>
  <c r="E7"/>
  <c r="E118"/>
  <c i="9" r="J146"/>
  <c r="J39"/>
  <c r="J38"/>
  <c i="1" r="AY102"/>
  <c i="9" r="J37"/>
  <c i="1" r="AX102"/>
  <c i="9" r="BI210"/>
  <c r="BH210"/>
  <c r="BG210"/>
  <c r="BF210"/>
  <c r="T210"/>
  <c r="R210"/>
  <c r="P210"/>
  <c r="BI193"/>
  <c r="BH193"/>
  <c r="BG193"/>
  <c r="BF193"/>
  <c r="T193"/>
  <c r="R193"/>
  <c r="P193"/>
  <c r="BI188"/>
  <c r="BH188"/>
  <c r="BG188"/>
  <c r="BF188"/>
  <c r="T188"/>
  <c r="R188"/>
  <c r="P188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J99"/>
  <c r="BI142"/>
  <c r="BH142"/>
  <c r="BG142"/>
  <c r="BF142"/>
  <c r="T142"/>
  <c r="T135"/>
  <c r="T134"/>
  <c r="R142"/>
  <c r="R135"/>
  <c r="R134"/>
  <c r="P142"/>
  <c r="P135"/>
  <c r="P134"/>
  <c r="BI136"/>
  <c r="BH136"/>
  <c r="BG136"/>
  <c r="BF136"/>
  <c r="T136"/>
  <c r="R136"/>
  <c r="P136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89"/>
  <c r="E87"/>
  <c r="J24"/>
  <c r="E24"/>
  <c r="J92"/>
  <c r="J23"/>
  <c r="J21"/>
  <c r="E21"/>
  <c r="J129"/>
  <c r="J20"/>
  <c r="J18"/>
  <c r="E18"/>
  <c r="F92"/>
  <c r="J17"/>
  <c r="J15"/>
  <c r="E15"/>
  <c r="F129"/>
  <c r="J14"/>
  <c r="J12"/>
  <c r="J89"/>
  <c r="E7"/>
  <c r="E123"/>
  <c i="8" r="J39"/>
  <c r="J38"/>
  <c i="1" r="AY101"/>
  <c i="8" r="J37"/>
  <c i="1" r="AX101"/>
  <c i="8"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T137"/>
  <c r="R138"/>
  <c r="R137"/>
  <c r="P138"/>
  <c r="P137"/>
  <c r="F130"/>
  <c r="E128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F89"/>
  <c r="E87"/>
  <c r="J24"/>
  <c r="E24"/>
  <c r="J92"/>
  <c r="J23"/>
  <c r="J21"/>
  <c r="E21"/>
  <c r="J132"/>
  <c r="J20"/>
  <c r="J18"/>
  <c r="E18"/>
  <c r="F133"/>
  <c r="J17"/>
  <c r="J15"/>
  <c r="E15"/>
  <c r="F91"/>
  <c r="J14"/>
  <c r="J12"/>
  <c r="J130"/>
  <c r="E7"/>
  <c r="E126"/>
  <c i="7" r="J39"/>
  <c r="J38"/>
  <c i="1" r="AY100"/>
  <c i="7" r="J37"/>
  <c i="1" r="AX100"/>
  <c i="7"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T137"/>
  <c r="T136"/>
  <c r="R138"/>
  <c r="R137"/>
  <c r="R136"/>
  <c r="P138"/>
  <c r="P137"/>
  <c r="P136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89"/>
  <c r="E87"/>
  <c r="J24"/>
  <c r="E24"/>
  <c r="J92"/>
  <c r="J23"/>
  <c r="J21"/>
  <c r="E21"/>
  <c r="J131"/>
  <c r="J20"/>
  <c r="J18"/>
  <c r="E18"/>
  <c r="F92"/>
  <c r="J17"/>
  <c r="J15"/>
  <c r="E15"/>
  <c r="F91"/>
  <c r="J14"/>
  <c r="J12"/>
  <c r="J129"/>
  <c r="E7"/>
  <c r="E125"/>
  <c i="6" r="J39"/>
  <c r="J38"/>
  <c i="1" r="AY99"/>
  <c i="6" r="J37"/>
  <c i="1" r="AX99"/>
  <c i="6" r="BI441"/>
  <c r="BH441"/>
  <c r="BG441"/>
  <c r="BF441"/>
  <c r="T441"/>
  <c r="R441"/>
  <c r="P441"/>
  <c r="BI436"/>
  <c r="BH436"/>
  <c r="BG436"/>
  <c r="BF436"/>
  <c r="T436"/>
  <c r="R436"/>
  <c r="P436"/>
  <c r="BI433"/>
  <c r="BH433"/>
  <c r="BG433"/>
  <c r="BF433"/>
  <c r="T433"/>
  <c r="R433"/>
  <c r="P433"/>
  <c r="BI429"/>
  <c r="BH429"/>
  <c r="BG429"/>
  <c r="BF429"/>
  <c r="T429"/>
  <c r="R429"/>
  <c r="P429"/>
  <c r="BI424"/>
  <c r="BH424"/>
  <c r="BG424"/>
  <c r="BF424"/>
  <c r="T424"/>
  <c r="R424"/>
  <c r="P424"/>
  <c r="BI419"/>
  <c r="BH419"/>
  <c r="BG419"/>
  <c r="BF419"/>
  <c r="T419"/>
  <c r="R419"/>
  <c r="P419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R214"/>
  <c r="P214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F139"/>
  <c r="E137"/>
  <c r="BI124"/>
  <c r="BH124"/>
  <c r="BG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F89"/>
  <c r="E87"/>
  <c r="J24"/>
  <c r="E24"/>
  <c r="J142"/>
  <c r="J23"/>
  <c r="J21"/>
  <c r="E21"/>
  <c r="J91"/>
  <c r="J20"/>
  <c r="J18"/>
  <c r="E18"/>
  <c r="F142"/>
  <c r="J17"/>
  <c r="J15"/>
  <c r="E15"/>
  <c r="F141"/>
  <c r="J14"/>
  <c r="J12"/>
  <c r="J89"/>
  <c r="E7"/>
  <c r="E135"/>
  <c i="5" r="J39"/>
  <c r="J38"/>
  <c i="1" r="AY98"/>
  <c i="5" r="J37"/>
  <c i="1" r="AX98"/>
  <c i="5"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F89"/>
  <c r="E87"/>
  <c r="J24"/>
  <c r="E24"/>
  <c r="J128"/>
  <c r="J23"/>
  <c r="J21"/>
  <c r="E21"/>
  <c r="J127"/>
  <c r="J20"/>
  <c r="J18"/>
  <c r="E18"/>
  <c r="F92"/>
  <c r="J17"/>
  <c r="J15"/>
  <c r="E15"/>
  <c r="F127"/>
  <c r="J14"/>
  <c r="J12"/>
  <c r="J125"/>
  <c r="E7"/>
  <c r="E85"/>
  <c i="4" r="J39"/>
  <c r="J38"/>
  <c i="1" r="AY97"/>
  <c i="4" r="J37"/>
  <c i="1" r="AX97"/>
  <c i="4" r="BI971"/>
  <c r="BH971"/>
  <c r="BG971"/>
  <c r="BF971"/>
  <c r="T971"/>
  <c r="T970"/>
  <c r="T969"/>
  <c r="R971"/>
  <c r="R970"/>
  <c r="R969"/>
  <c r="P971"/>
  <c r="P970"/>
  <c r="P969"/>
  <c r="BI968"/>
  <c r="BH968"/>
  <c r="BG968"/>
  <c r="BF968"/>
  <c r="T968"/>
  <c r="R968"/>
  <c r="P968"/>
  <c r="BI964"/>
  <c r="BH964"/>
  <c r="BG964"/>
  <c r="BF964"/>
  <c r="T964"/>
  <c r="R964"/>
  <c r="P964"/>
  <c r="BI960"/>
  <c r="BH960"/>
  <c r="BG960"/>
  <c r="BF960"/>
  <c r="T960"/>
  <c r="R960"/>
  <c r="P960"/>
  <c r="BI957"/>
  <c r="BH957"/>
  <c r="BG957"/>
  <c r="BF957"/>
  <c r="T957"/>
  <c r="R957"/>
  <c r="P957"/>
  <c r="BI954"/>
  <c r="BH954"/>
  <c r="BG954"/>
  <c r="BF954"/>
  <c r="T954"/>
  <c r="R954"/>
  <c r="P954"/>
  <c r="BI951"/>
  <c r="BH951"/>
  <c r="BG951"/>
  <c r="BF951"/>
  <c r="T951"/>
  <c r="R951"/>
  <c r="P951"/>
  <c r="BI937"/>
  <c r="BH937"/>
  <c r="BG937"/>
  <c r="BF937"/>
  <c r="T937"/>
  <c r="R937"/>
  <c r="P937"/>
  <c r="BI923"/>
  <c r="BH923"/>
  <c r="BG923"/>
  <c r="BF923"/>
  <c r="T923"/>
  <c r="R923"/>
  <c r="P923"/>
  <c r="BI918"/>
  <c r="BH918"/>
  <c r="BG918"/>
  <c r="BF918"/>
  <c r="T918"/>
  <c r="R918"/>
  <c r="P918"/>
  <c r="BI914"/>
  <c r="BH914"/>
  <c r="BG914"/>
  <c r="BF914"/>
  <c r="T914"/>
  <c r="R914"/>
  <c r="P914"/>
  <c r="BI912"/>
  <c r="BH912"/>
  <c r="BG912"/>
  <c r="BF912"/>
  <c r="T912"/>
  <c r="R912"/>
  <c r="P912"/>
  <c r="BI904"/>
  <c r="BH904"/>
  <c r="BG904"/>
  <c r="BF904"/>
  <c r="T904"/>
  <c r="R904"/>
  <c r="P904"/>
  <c r="BI898"/>
  <c r="BH898"/>
  <c r="BG898"/>
  <c r="BF898"/>
  <c r="T898"/>
  <c r="R898"/>
  <c r="P898"/>
  <c r="BI897"/>
  <c r="BH897"/>
  <c r="BG897"/>
  <c r="BF897"/>
  <c r="T897"/>
  <c r="R897"/>
  <c r="P897"/>
  <c r="BI893"/>
  <c r="BH893"/>
  <c r="BG893"/>
  <c r="BF893"/>
  <c r="T893"/>
  <c r="R893"/>
  <c r="P893"/>
  <c r="BI888"/>
  <c r="BH888"/>
  <c r="BG888"/>
  <c r="BF888"/>
  <c r="T888"/>
  <c r="R888"/>
  <c r="P888"/>
  <c r="BI882"/>
  <c r="BH882"/>
  <c r="BG882"/>
  <c r="BF882"/>
  <c r="T882"/>
  <c r="R882"/>
  <c r="P882"/>
  <c r="BI881"/>
  <c r="BH881"/>
  <c r="BG881"/>
  <c r="BF881"/>
  <c r="T881"/>
  <c r="R881"/>
  <c r="P881"/>
  <c r="BI874"/>
  <c r="BH874"/>
  <c r="BG874"/>
  <c r="BF874"/>
  <c r="T874"/>
  <c r="R874"/>
  <c r="P874"/>
  <c r="BI867"/>
  <c r="BH867"/>
  <c r="BG867"/>
  <c r="BF867"/>
  <c r="T867"/>
  <c r="R867"/>
  <c r="P867"/>
  <c r="BI865"/>
  <c r="BH865"/>
  <c r="BG865"/>
  <c r="BF865"/>
  <c r="T865"/>
  <c r="R865"/>
  <c r="P865"/>
  <c r="BI861"/>
  <c r="BH861"/>
  <c r="BG861"/>
  <c r="BF861"/>
  <c r="T861"/>
  <c r="R861"/>
  <c r="P861"/>
  <c r="BI857"/>
  <c r="BH857"/>
  <c r="BG857"/>
  <c r="BF857"/>
  <c r="T857"/>
  <c r="R857"/>
  <c r="P857"/>
  <c r="BI854"/>
  <c r="BH854"/>
  <c r="BG854"/>
  <c r="BF854"/>
  <c r="T854"/>
  <c r="R854"/>
  <c r="P854"/>
  <c r="BI850"/>
  <c r="BH850"/>
  <c r="BG850"/>
  <c r="BF850"/>
  <c r="T850"/>
  <c r="R850"/>
  <c r="P850"/>
  <c r="BI846"/>
  <c r="BH846"/>
  <c r="BG846"/>
  <c r="BF846"/>
  <c r="T846"/>
  <c r="R846"/>
  <c r="P846"/>
  <c r="BI842"/>
  <c r="BH842"/>
  <c r="BG842"/>
  <c r="BF842"/>
  <c r="T842"/>
  <c r="R842"/>
  <c r="P842"/>
  <c r="BI839"/>
  <c r="BH839"/>
  <c r="BG839"/>
  <c r="BF839"/>
  <c r="T839"/>
  <c r="R839"/>
  <c r="P839"/>
  <c r="BI835"/>
  <c r="BH835"/>
  <c r="BG835"/>
  <c r="BF835"/>
  <c r="T835"/>
  <c r="R835"/>
  <c r="P835"/>
  <c r="BI832"/>
  <c r="BH832"/>
  <c r="BG832"/>
  <c r="BF832"/>
  <c r="T832"/>
  <c r="R832"/>
  <c r="P832"/>
  <c r="BI828"/>
  <c r="BH828"/>
  <c r="BG828"/>
  <c r="BF828"/>
  <c r="T828"/>
  <c r="R828"/>
  <c r="P828"/>
  <c r="BI827"/>
  <c r="BH827"/>
  <c r="BG827"/>
  <c r="BF827"/>
  <c r="T827"/>
  <c r="R827"/>
  <c r="P827"/>
  <c r="BI822"/>
  <c r="BH822"/>
  <c r="BG822"/>
  <c r="BF822"/>
  <c r="T822"/>
  <c r="R822"/>
  <c r="P822"/>
  <c r="BI818"/>
  <c r="BH818"/>
  <c r="BG818"/>
  <c r="BF818"/>
  <c r="T818"/>
  <c r="R818"/>
  <c r="P818"/>
  <c r="BI814"/>
  <c r="BH814"/>
  <c r="BG814"/>
  <c r="BF814"/>
  <c r="T814"/>
  <c r="R814"/>
  <c r="P814"/>
  <c r="BI812"/>
  <c r="BH812"/>
  <c r="BG812"/>
  <c r="BF812"/>
  <c r="T812"/>
  <c r="R812"/>
  <c r="P812"/>
  <c r="BI808"/>
  <c r="BH808"/>
  <c r="BG808"/>
  <c r="BF808"/>
  <c r="T808"/>
  <c r="R808"/>
  <c r="P808"/>
  <c r="BI804"/>
  <c r="BH804"/>
  <c r="BG804"/>
  <c r="BF804"/>
  <c r="T804"/>
  <c r="R804"/>
  <c r="P804"/>
  <c r="BI801"/>
  <c r="BH801"/>
  <c r="BG801"/>
  <c r="BF801"/>
  <c r="T801"/>
  <c r="R801"/>
  <c r="P801"/>
  <c r="BI788"/>
  <c r="BH788"/>
  <c r="BG788"/>
  <c r="BF788"/>
  <c r="T788"/>
  <c r="R788"/>
  <c r="P788"/>
  <c r="BI774"/>
  <c r="BH774"/>
  <c r="BG774"/>
  <c r="BF774"/>
  <c r="T774"/>
  <c r="R774"/>
  <c r="P774"/>
  <c r="BI759"/>
  <c r="BH759"/>
  <c r="BG759"/>
  <c r="BF759"/>
  <c r="T759"/>
  <c r="R759"/>
  <c r="P759"/>
  <c r="BI744"/>
  <c r="BH744"/>
  <c r="BG744"/>
  <c r="BF744"/>
  <c r="T744"/>
  <c r="R744"/>
  <c r="P744"/>
  <c r="BI740"/>
  <c r="BH740"/>
  <c r="BG740"/>
  <c r="BF740"/>
  <c r="T740"/>
  <c r="R740"/>
  <c r="P740"/>
  <c r="BI739"/>
  <c r="BH739"/>
  <c r="BG739"/>
  <c r="BF739"/>
  <c r="T739"/>
  <c r="R739"/>
  <c r="P739"/>
  <c r="BI735"/>
  <c r="BH735"/>
  <c r="BG735"/>
  <c r="BF735"/>
  <c r="T735"/>
  <c r="R735"/>
  <c r="P735"/>
  <c r="BI726"/>
  <c r="BH726"/>
  <c r="BG726"/>
  <c r="BF726"/>
  <c r="T726"/>
  <c r="R726"/>
  <c r="P726"/>
  <c r="BI721"/>
  <c r="BH721"/>
  <c r="BG721"/>
  <c r="BF721"/>
  <c r="T721"/>
  <c r="R721"/>
  <c r="P721"/>
  <c r="BI716"/>
  <c r="BH716"/>
  <c r="BG716"/>
  <c r="BF716"/>
  <c r="T716"/>
  <c r="R716"/>
  <c r="P716"/>
  <c r="BI709"/>
  <c r="BH709"/>
  <c r="BG709"/>
  <c r="BF709"/>
  <c r="T709"/>
  <c r="R709"/>
  <c r="P709"/>
  <c r="BI704"/>
  <c r="BH704"/>
  <c r="BG704"/>
  <c r="BF704"/>
  <c r="T704"/>
  <c r="R704"/>
  <c r="P704"/>
  <c r="BI700"/>
  <c r="BH700"/>
  <c r="BG700"/>
  <c r="BF700"/>
  <c r="T700"/>
  <c r="R700"/>
  <c r="P700"/>
  <c r="BI695"/>
  <c r="BH695"/>
  <c r="BG695"/>
  <c r="BF695"/>
  <c r="T695"/>
  <c r="R695"/>
  <c r="P695"/>
  <c r="BI691"/>
  <c r="BH691"/>
  <c r="BG691"/>
  <c r="BF691"/>
  <c r="T691"/>
  <c r="R691"/>
  <c r="P691"/>
  <c r="BI686"/>
  <c r="BH686"/>
  <c r="BG686"/>
  <c r="BF686"/>
  <c r="T686"/>
  <c r="R686"/>
  <c r="P686"/>
  <c r="BI682"/>
  <c r="BH682"/>
  <c r="BG682"/>
  <c r="BF682"/>
  <c r="T682"/>
  <c r="R682"/>
  <c r="P682"/>
  <c r="BI678"/>
  <c r="BH678"/>
  <c r="BG678"/>
  <c r="BF678"/>
  <c r="T678"/>
  <c r="R678"/>
  <c r="P678"/>
  <c r="BI674"/>
  <c r="BH674"/>
  <c r="BG674"/>
  <c r="BF674"/>
  <c r="T674"/>
  <c r="R674"/>
  <c r="P674"/>
  <c r="BI670"/>
  <c r="BH670"/>
  <c r="BG670"/>
  <c r="BF670"/>
  <c r="T670"/>
  <c r="R670"/>
  <c r="P670"/>
  <c r="BI666"/>
  <c r="BH666"/>
  <c r="BG666"/>
  <c r="BF666"/>
  <c r="T666"/>
  <c r="R666"/>
  <c r="P666"/>
  <c r="BI664"/>
  <c r="BH664"/>
  <c r="BG664"/>
  <c r="BF664"/>
  <c r="T664"/>
  <c r="R664"/>
  <c r="P664"/>
  <c r="BI663"/>
  <c r="BH663"/>
  <c r="BG663"/>
  <c r="BF663"/>
  <c r="T663"/>
  <c r="R663"/>
  <c r="P663"/>
  <c r="BI656"/>
  <c r="BH656"/>
  <c r="BG656"/>
  <c r="BF656"/>
  <c r="T656"/>
  <c r="R656"/>
  <c r="P656"/>
  <c r="BI652"/>
  <c r="BH652"/>
  <c r="BG652"/>
  <c r="BF652"/>
  <c r="T652"/>
  <c r="R652"/>
  <c r="P652"/>
  <c r="BI642"/>
  <c r="BH642"/>
  <c r="BG642"/>
  <c r="BF642"/>
  <c r="T642"/>
  <c r="R642"/>
  <c r="P642"/>
  <c r="BI630"/>
  <c r="BH630"/>
  <c r="BG630"/>
  <c r="BF630"/>
  <c r="T630"/>
  <c r="R630"/>
  <c r="P630"/>
  <c r="BI624"/>
  <c r="BH624"/>
  <c r="BG624"/>
  <c r="BF624"/>
  <c r="T624"/>
  <c r="R624"/>
  <c r="P624"/>
  <c r="BI612"/>
  <c r="BH612"/>
  <c r="BG612"/>
  <c r="BF612"/>
  <c r="T612"/>
  <c r="R612"/>
  <c r="P612"/>
  <c r="BI610"/>
  <c r="BH610"/>
  <c r="BG610"/>
  <c r="BF610"/>
  <c r="T610"/>
  <c r="R610"/>
  <c r="P610"/>
  <c r="BI607"/>
  <c r="BH607"/>
  <c r="BG607"/>
  <c r="BF607"/>
  <c r="T607"/>
  <c r="R607"/>
  <c r="P607"/>
  <c r="BI593"/>
  <c r="BH593"/>
  <c r="BG593"/>
  <c r="BF593"/>
  <c r="T593"/>
  <c r="R593"/>
  <c r="P593"/>
  <c r="BI589"/>
  <c r="BH589"/>
  <c r="BG589"/>
  <c r="BF589"/>
  <c r="T589"/>
  <c r="R589"/>
  <c r="P589"/>
  <c r="BI576"/>
  <c r="BH576"/>
  <c r="BG576"/>
  <c r="BF576"/>
  <c r="T576"/>
  <c r="R576"/>
  <c r="P576"/>
  <c r="BI574"/>
  <c r="BH574"/>
  <c r="BG574"/>
  <c r="BF574"/>
  <c r="T574"/>
  <c r="R574"/>
  <c r="P574"/>
  <c r="BI573"/>
  <c r="BH573"/>
  <c r="BG573"/>
  <c r="BF573"/>
  <c r="T573"/>
  <c r="R573"/>
  <c r="P573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7"/>
  <c r="BH557"/>
  <c r="BG557"/>
  <c r="BF557"/>
  <c r="T557"/>
  <c r="R557"/>
  <c r="P557"/>
  <c r="BI553"/>
  <c r="BH553"/>
  <c r="BG553"/>
  <c r="BF553"/>
  <c r="T553"/>
  <c r="R553"/>
  <c r="P553"/>
  <c r="BI547"/>
  <c r="BH547"/>
  <c r="BG547"/>
  <c r="BF547"/>
  <c r="T547"/>
  <c r="R547"/>
  <c r="P547"/>
  <c r="BI541"/>
  <c r="BH541"/>
  <c r="BG541"/>
  <c r="BF541"/>
  <c r="T541"/>
  <c r="R541"/>
  <c r="P541"/>
  <c r="BI537"/>
  <c r="BH537"/>
  <c r="BG537"/>
  <c r="BF537"/>
  <c r="T537"/>
  <c r="R537"/>
  <c r="P537"/>
  <c r="BI533"/>
  <c r="BH533"/>
  <c r="BG533"/>
  <c r="BF533"/>
  <c r="T533"/>
  <c r="R533"/>
  <c r="P533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7"/>
  <c r="BH507"/>
  <c r="BG507"/>
  <c r="BF507"/>
  <c r="T507"/>
  <c r="R507"/>
  <c r="P507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7"/>
  <c r="BH467"/>
  <c r="BG467"/>
  <c r="BF467"/>
  <c r="T467"/>
  <c r="R467"/>
  <c r="P467"/>
  <c r="BI461"/>
  <c r="BH461"/>
  <c r="BG461"/>
  <c r="BF461"/>
  <c r="T461"/>
  <c r="R461"/>
  <c r="P461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9"/>
  <c r="BH439"/>
  <c r="BG439"/>
  <c r="BF439"/>
  <c r="T439"/>
  <c r="T438"/>
  <c r="R439"/>
  <c r="R438"/>
  <c r="P439"/>
  <c r="P438"/>
  <c r="BI437"/>
  <c r="BH437"/>
  <c r="BG437"/>
  <c r="BF437"/>
  <c r="T437"/>
  <c r="R437"/>
  <c r="P437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28"/>
  <c r="BH428"/>
  <c r="BG428"/>
  <c r="BF428"/>
  <c r="T428"/>
  <c r="R428"/>
  <c r="P428"/>
  <c r="BI414"/>
  <c r="BH414"/>
  <c r="BG414"/>
  <c r="BF414"/>
  <c r="T414"/>
  <c r="R414"/>
  <c r="P414"/>
  <c r="BI406"/>
  <c r="BH406"/>
  <c r="BG406"/>
  <c r="BF406"/>
  <c r="T406"/>
  <c r="R406"/>
  <c r="P406"/>
  <c r="BI400"/>
  <c r="BH400"/>
  <c r="BG400"/>
  <c r="BF400"/>
  <c r="T400"/>
  <c r="R400"/>
  <c r="P400"/>
  <c r="BI396"/>
  <c r="BH396"/>
  <c r="BG396"/>
  <c r="BF396"/>
  <c r="T396"/>
  <c r="R396"/>
  <c r="P396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48"/>
  <c r="BH348"/>
  <c r="BG348"/>
  <c r="BF348"/>
  <c r="T348"/>
  <c r="R348"/>
  <c r="P348"/>
  <c r="BI336"/>
  <c r="BH336"/>
  <c r="BG336"/>
  <c r="BF336"/>
  <c r="T336"/>
  <c r="R336"/>
  <c r="P336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04"/>
  <c r="BH304"/>
  <c r="BG304"/>
  <c r="BF304"/>
  <c r="T304"/>
  <c r="R304"/>
  <c r="P304"/>
  <c r="BI290"/>
  <c r="BH290"/>
  <c r="BG290"/>
  <c r="BF290"/>
  <c r="T290"/>
  <c r="R290"/>
  <c r="P290"/>
  <c r="BI270"/>
  <c r="BH270"/>
  <c r="BG270"/>
  <c r="BF270"/>
  <c r="T270"/>
  <c r="R270"/>
  <c r="P270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8"/>
  <c r="BH248"/>
  <c r="BG248"/>
  <c r="BF248"/>
  <c r="T248"/>
  <c r="R248"/>
  <c r="P248"/>
  <c r="BI244"/>
  <c r="BH244"/>
  <c r="BG244"/>
  <c r="BF244"/>
  <c r="T244"/>
  <c r="R244"/>
  <c r="P244"/>
  <c r="BI233"/>
  <c r="BH233"/>
  <c r="BG233"/>
  <c r="BF233"/>
  <c r="T233"/>
  <c r="R233"/>
  <c r="P233"/>
  <c r="BI229"/>
  <c r="BH229"/>
  <c r="BG229"/>
  <c r="BF229"/>
  <c r="T229"/>
  <c r="R229"/>
  <c r="P229"/>
  <c r="BI221"/>
  <c r="BH221"/>
  <c r="BG221"/>
  <c r="BF221"/>
  <c r="T221"/>
  <c r="R221"/>
  <c r="P221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F145"/>
  <c r="E143"/>
  <c r="BI130"/>
  <c r="BH130"/>
  <c r="BG130"/>
  <c r="BE130"/>
  <c r="BI129"/>
  <c r="BH129"/>
  <c r="BG129"/>
  <c r="BF129"/>
  <c r="BE129"/>
  <c r="BI128"/>
  <c r="BH128"/>
  <c r="BG128"/>
  <c r="BF128"/>
  <c r="BE128"/>
  <c r="BI127"/>
  <c r="BH127"/>
  <c r="BG127"/>
  <c r="BF127"/>
  <c r="BE127"/>
  <c r="BI126"/>
  <c r="BH126"/>
  <c r="BG126"/>
  <c r="BF126"/>
  <c r="BE126"/>
  <c r="BI125"/>
  <c r="BH125"/>
  <c r="BG125"/>
  <c r="BF125"/>
  <c r="BE125"/>
  <c r="F89"/>
  <c r="E87"/>
  <c r="J24"/>
  <c r="E24"/>
  <c r="J148"/>
  <c r="J23"/>
  <c r="J21"/>
  <c r="E21"/>
  <c r="J91"/>
  <c r="J20"/>
  <c r="J18"/>
  <c r="E18"/>
  <c r="F92"/>
  <c r="J17"/>
  <c r="J15"/>
  <c r="E15"/>
  <c r="F147"/>
  <c r="J14"/>
  <c r="J12"/>
  <c r="J145"/>
  <c r="E7"/>
  <c r="E85"/>
  <c i="3" r="J39"/>
  <c r="J38"/>
  <c i="1" r="AY96"/>
  <c i="3" r="J37"/>
  <c i="1" r="AX96"/>
  <c i="3" r="BI508"/>
  <c r="BH508"/>
  <c r="BG508"/>
  <c r="BF508"/>
  <c r="T508"/>
  <c r="R508"/>
  <c r="P508"/>
  <c r="BI507"/>
  <c r="BH507"/>
  <c r="BG507"/>
  <c r="BF507"/>
  <c r="T507"/>
  <c r="R507"/>
  <c r="P507"/>
  <c r="BI500"/>
  <c r="BH500"/>
  <c r="BG500"/>
  <c r="BF500"/>
  <c r="T500"/>
  <c r="R500"/>
  <c r="P500"/>
  <c r="BI495"/>
  <c r="BH495"/>
  <c r="BG495"/>
  <c r="BF495"/>
  <c r="T495"/>
  <c r="R495"/>
  <c r="P495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5"/>
  <c r="BH475"/>
  <c r="BG475"/>
  <c r="BF475"/>
  <c r="T475"/>
  <c r="R475"/>
  <c r="P475"/>
  <c r="BI470"/>
  <c r="BH470"/>
  <c r="BG470"/>
  <c r="BF470"/>
  <c r="T470"/>
  <c r="R470"/>
  <c r="P470"/>
  <c r="BI466"/>
  <c r="BH466"/>
  <c r="BG466"/>
  <c r="BF466"/>
  <c r="T466"/>
  <c r="R466"/>
  <c r="P466"/>
  <c r="BI464"/>
  <c r="BH464"/>
  <c r="BG464"/>
  <c r="BF464"/>
  <c r="T464"/>
  <c r="R464"/>
  <c r="P464"/>
  <c r="BI458"/>
  <c r="BH458"/>
  <c r="BG458"/>
  <c r="BF458"/>
  <c r="T458"/>
  <c r="R458"/>
  <c r="P458"/>
  <c r="BI454"/>
  <c r="BH454"/>
  <c r="BG454"/>
  <c r="BF454"/>
  <c r="T454"/>
  <c r="R454"/>
  <c r="P454"/>
  <c r="BI448"/>
  <c r="BH448"/>
  <c r="BG448"/>
  <c r="BF448"/>
  <c r="T448"/>
  <c r="R448"/>
  <c r="P448"/>
  <c r="BI444"/>
  <c r="BH444"/>
  <c r="BG444"/>
  <c r="BF444"/>
  <c r="T444"/>
  <c r="R444"/>
  <c r="P444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29"/>
  <c r="BH429"/>
  <c r="BG429"/>
  <c r="BF429"/>
  <c r="T429"/>
  <c r="R429"/>
  <c r="P429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6"/>
  <c r="BH416"/>
  <c r="BG416"/>
  <c r="BF416"/>
  <c r="T416"/>
  <c r="R416"/>
  <c r="P416"/>
  <c r="BI415"/>
  <c r="BH415"/>
  <c r="BG415"/>
  <c r="BF415"/>
  <c r="T415"/>
  <c r="R415"/>
  <c r="P415"/>
  <c r="BI411"/>
  <c r="BH411"/>
  <c r="BG411"/>
  <c r="BF411"/>
  <c r="T411"/>
  <c r="R411"/>
  <c r="P411"/>
  <c r="BI404"/>
  <c r="BH404"/>
  <c r="BG404"/>
  <c r="BF404"/>
  <c r="T404"/>
  <c r="T395"/>
  <c r="R404"/>
  <c r="R395"/>
  <c r="P404"/>
  <c r="P395"/>
  <c r="BI400"/>
  <c r="BH400"/>
  <c r="BG400"/>
  <c r="BF400"/>
  <c r="T400"/>
  <c r="R400"/>
  <c r="P400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3"/>
  <c r="BH353"/>
  <c r="BG353"/>
  <c r="BF353"/>
  <c r="T353"/>
  <c r="R353"/>
  <c r="P353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23"/>
  <c r="BH323"/>
  <c r="BG323"/>
  <c r="BF323"/>
  <c r="T323"/>
  <c r="T322"/>
  <c r="R323"/>
  <c r="R322"/>
  <c r="P323"/>
  <c r="P322"/>
  <c r="BI321"/>
  <c r="BH321"/>
  <c r="BG321"/>
  <c r="BF321"/>
  <c r="T321"/>
  <c r="R321"/>
  <c r="P321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R284"/>
  <c r="P284"/>
  <c r="BI276"/>
  <c r="BH276"/>
  <c r="BG276"/>
  <c r="BF276"/>
  <c r="T276"/>
  <c r="R276"/>
  <c r="P276"/>
  <c r="BI270"/>
  <c r="BH270"/>
  <c r="BG270"/>
  <c r="BF270"/>
  <c r="T270"/>
  <c r="R270"/>
  <c r="P270"/>
  <c r="BI261"/>
  <c r="BH261"/>
  <c r="BG261"/>
  <c r="BF261"/>
  <c r="T261"/>
  <c r="R261"/>
  <c r="P261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3"/>
  <c r="BH223"/>
  <c r="BG223"/>
  <c r="BF223"/>
  <c r="T223"/>
  <c r="R223"/>
  <c r="P223"/>
  <c r="BI219"/>
  <c r="BH219"/>
  <c r="BG219"/>
  <c r="BF219"/>
  <c r="T219"/>
  <c r="R219"/>
  <c r="P219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F142"/>
  <c r="E140"/>
  <c r="BI127"/>
  <c r="BH127"/>
  <c r="BG127"/>
  <c r="BE127"/>
  <c r="BI126"/>
  <c r="BH126"/>
  <c r="BG126"/>
  <c r="BF126"/>
  <c r="BE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F89"/>
  <c r="E87"/>
  <c r="J24"/>
  <c r="E24"/>
  <c r="J145"/>
  <c r="J23"/>
  <c r="J21"/>
  <c r="E21"/>
  <c r="J91"/>
  <c r="J20"/>
  <c r="J18"/>
  <c r="E18"/>
  <c r="F145"/>
  <c r="J17"/>
  <c r="J15"/>
  <c r="E15"/>
  <c r="F91"/>
  <c r="J14"/>
  <c r="J12"/>
  <c r="J142"/>
  <c r="E7"/>
  <c r="E138"/>
  <c i="2" r="J39"/>
  <c r="J38"/>
  <c i="1" r="AY95"/>
  <c i="2" r="J37"/>
  <c i="1" r="AX95"/>
  <c i="2" r="BI232"/>
  <c r="BH232"/>
  <c r="BG232"/>
  <c r="BF232"/>
  <c r="T232"/>
  <c r="R232"/>
  <c r="P232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39"/>
  <c r="BH139"/>
  <c r="BG139"/>
  <c r="BF139"/>
  <c r="T139"/>
  <c r="R139"/>
  <c r="P139"/>
  <c r="F130"/>
  <c r="E128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F89"/>
  <c r="E87"/>
  <c r="J24"/>
  <c r="E24"/>
  <c r="J92"/>
  <c r="J23"/>
  <c r="J21"/>
  <c r="E21"/>
  <c r="J132"/>
  <c r="J20"/>
  <c r="J18"/>
  <c r="E18"/>
  <c r="F92"/>
  <c r="J17"/>
  <c r="J15"/>
  <c r="E15"/>
  <c r="F132"/>
  <c r="J14"/>
  <c r="J12"/>
  <c r="J130"/>
  <c r="E7"/>
  <c r="E126"/>
  <c i="1" r="CK113"/>
  <c r="CJ113"/>
  <c r="CI113"/>
  <c r="CH113"/>
  <c r="CG113"/>
  <c r="CF113"/>
  <c r="BZ113"/>
  <c r="CE113"/>
  <c r="CK112"/>
  <c r="CJ112"/>
  <c r="CI112"/>
  <c r="CH112"/>
  <c r="CG112"/>
  <c r="CF112"/>
  <c r="BZ112"/>
  <c r="CE112"/>
  <c r="CK111"/>
  <c r="CJ111"/>
  <c r="CI111"/>
  <c r="CH111"/>
  <c r="CG111"/>
  <c r="CF111"/>
  <c r="BZ111"/>
  <c r="CE111"/>
  <c r="CK110"/>
  <c r="CJ110"/>
  <c r="CI110"/>
  <c r="CH110"/>
  <c r="CG110"/>
  <c r="CF110"/>
  <c r="BZ110"/>
  <c r="CE110"/>
  <c r="L90"/>
  <c r="AM90"/>
  <c r="AM89"/>
  <c r="L89"/>
  <c r="AM87"/>
  <c r="L87"/>
  <c r="L85"/>
  <c r="L84"/>
  <c i="2" r="BK224"/>
  <c r="BK208"/>
  <c r="BK172"/>
  <c r="BK170"/>
  <c r="J195"/>
  <c r="J170"/>
  <c r="BK151"/>
  <c r="BK227"/>
  <c r="J216"/>
  <c r="BK204"/>
  <c r="J167"/>
  <c r="BK157"/>
  <c r="BK195"/>
  <c r="BK177"/>
  <c r="BK162"/>
  <c r="BK146"/>
  <c i="3" r="J439"/>
  <c r="BK389"/>
  <c r="BK284"/>
  <c r="J245"/>
  <c r="BK209"/>
  <c r="BK181"/>
  <c r="J480"/>
  <c r="BK435"/>
  <c r="J383"/>
  <c r="J359"/>
  <c r="BK326"/>
  <c r="BK251"/>
  <c r="BK466"/>
  <c r="BK385"/>
  <c r="BK323"/>
  <c r="BK311"/>
  <c r="BK293"/>
  <c r="BK245"/>
  <c r="BK229"/>
  <c r="BK500"/>
  <c r="BK454"/>
  <c r="J416"/>
  <c r="J380"/>
  <c r="J353"/>
  <c r="BK159"/>
  <c r="J458"/>
  <c r="J429"/>
  <c r="BK383"/>
  <c r="J346"/>
  <c r="BK307"/>
  <c r="J181"/>
  <c r="BK458"/>
  <c r="BK444"/>
  <c r="BK420"/>
  <c r="BK390"/>
  <c r="BK380"/>
  <c r="BK352"/>
  <c r="J334"/>
  <c r="J229"/>
  <c r="BK191"/>
  <c r="J343"/>
  <c r="J331"/>
  <c r="BK247"/>
  <c i="4" r="J971"/>
  <c r="J957"/>
  <c r="BK898"/>
  <c r="BK850"/>
  <c r="BK822"/>
  <c r="J735"/>
  <c r="BK971"/>
  <c r="BK874"/>
  <c r="BK854"/>
  <c r="BK846"/>
  <c r="BK835"/>
  <c r="J827"/>
  <c r="BK818"/>
  <c r="BK808"/>
  <c r="J801"/>
  <c r="BK788"/>
  <c r="BK739"/>
  <c r="BK726"/>
  <c r="BK716"/>
  <c r="J695"/>
  <c r="BK691"/>
  <c r="BK682"/>
  <c r="BK674"/>
  <c r="J593"/>
  <c r="J558"/>
  <c r="J507"/>
  <c r="BK348"/>
  <c r="J248"/>
  <c r="BK193"/>
  <c r="BK173"/>
  <c r="BK828"/>
  <c r="J788"/>
  <c r="J704"/>
  <c r="BK642"/>
  <c r="BK533"/>
  <c r="J406"/>
  <c r="J352"/>
  <c r="J262"/>
  <c r="J199"/>
  <c r="J154"/>
  <c r="BK957"/>
  <c r="J923"/>
  <c r="J898"/>
  <c r="BK882"/>
  <c r="J857"/>
  <c r="BK839"/>
  <c r="BK744"/>
  <c r="J739"/>
  <c r="BK704"/>
  <c r="J682"/>
  <c r="BK663"/>
  <c r="BK612"/>
  <c r="J557"/>
  <c r="BK527"/>
  <c r="BK505"/>
  <c r="BK454"/>
  <c r="BK352"/>
  <c r="J193"/>
  <c r="J893"/>
  <c r="J850"/>
  <c r="J774"/>
  <c r="BK630"/>
  <c r="J553"/>
  <c r="BK515"/>
  <c r="BK414"/>
  <c r="J378"/>
  <c r="BK248"/>
  <c r="J164"/>
  <c r="J573"/>
  <c r="J537"/>
  <c r="J511"/>
  <c r="J469"/>
  <c r="J382"/>
  <c r="BK358"/>
  <c r="J270"/>
  <c r="BK233"/>
  <c r="J505"/>
  <c r="BK372"/>
  <c r="BK336"/>
  <c r="J181"/>
  <c r="BK164"/>
  <c r="J481"/>
  <c i="5" r="BK184"/>
  <c r="J188"/>
  <c r="BK163"/>
  <c r="BK178"/>
  <c r="J163"/>
  <c r="BK188"/>
  <c r="BK160"/>
  <c i="6" r="BK441"/>
  <c r="BK429"/>
  <c r="J392"/>
  <c r="BK378"/>
  <c r="BK409"/>
  <c r="J388"/>
  <c r="J321"/>
  <c r="BK289"/>
  <c r="J233"/>
  <c r="J196"/>
  <c r="J419"/>
  <c r="J409"/>
  <c r="BK388"/>
  <c r="J343"/>
  <c r="BK279"/>
  <c r="J225"/>
  <c r="J185"/>
  <c r="J371"/>
  <c r="J312"/>
  <c r="BK297"/>
  <c r="J249"/>
  <c r="BK195"/>
  <c r="BK164"/>
  <c r="BK359"/>
  <c r="BK344"/>
  <c r="BK316"/>
  <c r="BK263"/>
  <c r="J355"/>
  <c r="J335"/>
  <c r="BK305"/>
  <c r="BK283"/>
  <c r="BK249"/>
  <c r="J198"/>
  <c r="BK160"/>
  <c r="BK335"/>
  <c r="J287"/>
  <c r="BK237"/>
  <c r="J207"/>
  <c i="7" r="J187"/>
  <c r="BK174"/>
  <c r="J198"/>
  <c r="BK178"/>
  <c r="J211"/>
  <c r="J201"/>
  <c r="BK157"/>
  <c r="BK195"/>
  <c r="BK177"/>
  <c r="BK149"/>
  <c r="BK151"/>
  <c i="8" r="J245"/>
  <c r="BK215"/>
  <c r="BK196"/>
  <c r="J171"/>
  <c r="J158"/>
  <c r="BK216"/>
  <c r="J191"/>
  <c r="BK159"/>
  <c r="BK250"/>
  <c r="J193"/>
  <c r="J146"/>
  <c r="J239"/>
  <c r="J236"/>
  <c r="J215"/>
  <c r="J206"/>
  <c r="J190"/>
  <c r="BK179"/>
  <c r="BK162"/>
  <c r="BK153"/>
  <c i="9" r="J169"/>
  <c r="J148"/>
  <c r="BK188"/>
  <c r="BK155"/>
  <c r="BK148"/>
  <c r="BK193"/>
  <c r="BK151"/>
  <c i="10" r="J137"/>
  <c r="BK132"/>
  <c r="BK134"/>
  <c i="11" r="BK246"/>
  <c r="J220"/>
  <c r="J203"/>
  <c r="BK173"/>
  <c r="J241"/>
  <c r="BK215"/>
  <c r="BK203"/>
  <c r="BK190"/>
  <c r="BK244"/>
  <c r="J227"/>
  <c r="BK194"/>
  <c r="J171"/>
  <c r="BK248"/>
  <c r="J233"/>
  <c r="BK225"/>
  <c r="BK195"/>
  <c r="BK177"/>
  <c r="BK251"/>
  <c r="J237"/>
  <c r="BK227"/>
  <c r="J217"/>
  <c r="BK200"/>
  <c r="J183"/>
  <c r="J173"/>
  <c r="BK206"/>
  <c r="BK202"/>
  <c r="J189"/>
  <c r="J175"/>
  <c r="J159"/>
  <c i="12" r="J204"/>
  <c r="BK200"/>
  <c r="BK189"/>
  <c r="BK181"/>
  <c r="BK174"/>
  <c r="BK151"/>
  <c r="J139"/>
  <c r="BK206"/>
  <c r="J198"/>
  <c r="BK194"/>
  <c r="BK185"/>
  <c r="J179"/>
  <c r="BK172"/>
  <c r="J161"/>
  <c r="BK149"/>
  <c r="BK130"/>
  <c r="J190"/>
  <c r="BK180"/>
  <c r="J178"/>
  <c r="BK204"/>
  <c r="BK201"/>
  <c r="J196"/>
  <c r="BK193"/>
  <c r="J184"/>
  <c r="BK178"/>
  <c r="J166"/>
  <c r="BK131"/>
  <c r="J193"/>
  <c r="BK177"/>
  <c r="J168"/>
  <c r="J154"/>
  <c r="BK133"/>
  <c r="J130"/>
  <c r="BK145"/>
  <c r="J167"/>
  <c r="BK159"/>
  <c r="J155"/>
  <c i="13" r="BK160"/>
  <c r="J159"/>
  <c r="J136"/>
  <c r="J145"/>
  <c r="J152"/>
  <c r="BK143"/>
  <c r="BK145"/>
  <c i="14" r="J153"/>
  <c r="BK141"/>
  <c r="BK144"/>
  <c r="J137"/>
  <c r="BK149"/>
  <c r="BK147"/>
  <c i="2" r="BK167"/>
  <c r="BK220"/>
  <c r="J166"/>
  <c r="BK194"/>
  <c r="J171"/>
  <c r="BK142"/>
  <c r="J201"/>
  <c r="J169"/>
  <c i="3" r="J489"/>
  <c r="J404"/>
  <c r="J298"/>
  <c r="BK475"/>
  <c r="J415"/>
  <c r="J349"/>
  <c r="J284"/>
  <c r="BK495"/>
  <c r="BK411"/>
  <c r="J270"/>
  <c r="BK219"/>
  <c r="J495"/>
  <c r="J421"/>
  <c r="BK356"/>
  <c r="BK151"/>
  <c r="BK388"/>
  <c r="J316"/>
  <c r="BK202"/>
  <c r="BK160"/>
  <c r="BK448"/>
  <c r="J411"/>
  <c r="J356"/>
  <c r="J247"/>
  <c r="J185"/>
  <c r="BK255"/>
  <c r="J219"/>
  <c r="J167"/>
  <c i="4" r="BK857"/>
  <c r="J814"/>
  <c r="BK686"/>
  <c r="J918"/>
  <c r="BK574"/>
  <c r="BK461"/>
  <c r="J437"/>
  <c r="J358"/>
  <c r="BK244"/>
  <c r="BK176"/>
  <c r="J888"/>
  <c r="J744"/>
  <c r="BK666"/>
  <c r="BK507"/>
  <c r="J442"/>
  <c r="J348"/>
  <c r="J233"/>
  <c r="BK187"/>
  <c r="BK960"/>
  <c r="J914"/>
  <c r="J897"/>
  <c r="BK867"/>
  <c r="J822"/>
  <c r="J709"/>
  <c r="J666"/>
  <c r="BK624"/>
  <c r="BK547"/>
  <c r="J515"/>
  <c r="J396"/>
  <c r="J220"/>
  <c r="BK968"/>
  <c r="BK812"/>
  <c r="J663"/>
  <c r="BK541"/>
  <c r="J433"/>
  <c r="BK254"/>
  <c r="BK589"/>
  <c r="J519"/>
  <c r="BK477"/>
  <c r="BK439"/>
  <c r="BK317"/>
  <c r="J158"/>
  <c r="J368"/>
  <c r="J173"/>
  <c r="BK467"/>
  <c i="5" r="J178"/>
  <c r="BK134"/>
  <c r="BK157"/>
  <c r="BK181"/>
  <c r="J181"/>
  <c r="BK156"/>
  <c r="J144"/>
  <c i="6" r="J404"/>
  <c r="J436"/>
  <c r="J396"/>
  <c r="J316"/>
  <c r="BK267"/>
  <c r="BK197"/>
  <c r="BK414"/>
  <c r="J374"/>
  <c r="J305"/>
  <c r="J214"/>
  <c r="BK374"/>
  <c r="BK350"/>
  <c r="J283"/>
  <c r="J231"/>
  <c r="J350"/>
  <c r="BK275"/>
  <c r="BK343"/>
  <c r="J325"/>
  <c r="BK257"/>
  <c r="BK181"/>
  <c r="J308"/>
  <c r="J253"/>
  <c i="7" r="BK201"/>
  <c r="BK145"/>
  <c r="J191"/>
  <c r="BK141"/>
  <c r="BK204"/>
  <c r="J151"/>
  <c r="J168"/>
  <c r="BK165"/>
  <c i="8" r="J225"/>
  <c r="BK202"/>
  <c r="J165"/>
  <c r="BK229"/>
  <c r="J192"/>
  <c r="BK150"/>
  <c r="J196"/>
  <c r="BK142"/>
  <c r="BK225"/>
  <c r="J202"/>
  <c r="BK183"/>
  <c r="BK158"/>
  <c i="9" r="BK168"/>
  <c r="J136"/>
  <c r="J164"/>
  <c i="10" r="J135"/>
  <c r="BK135"/>
  <c r="BK130"/>
  <c i="11" r="BK219"/>
  <c r="J185"/>
  <c r="J221"/>
  <c r="BK193"/>
  <c r="J239"/>
  <c r="J209"/>
  <c r="J179"/>
  <c r="BK237"/>
  <c r="BK196"/>
  <c r="J167"/>
  <c r="BK243"/>
  <c r="J225"/>
  <c r="J208"/>
  <c r="J186"/>
  <c r="BK208"/>
  <c r="J190"/>
  <c r="BK166"/>
  <c i="12" r="BK209"/>
  <c r="BK190"/>
  <c r="J177"/>
  <c r="BK162"/>
  <c r="BK147"/>
  <c r="J205"/>
  <c r="BK186"/>
  <c r="BK173"/>
  <c r="J159"/>
  <c r="BK141"/>
  <c r="J188"/>
  <c r="BK208"/>
  <c r="J199"/>
  <c r="J195"/>
  <c r="BK183"/>
  <c r="J147"/>
  <c r="J208"/>
  <c r="J180"/>
  <c r="J157"/>
  <c r="BK165"/>
  <c r="BK139"/>
  <c r="BK160"/>
  <c r="J151"/>
  <c i="13" r="J146"/>
  <c r="J158"/>
  <c r="BK139"/>
  <c r="J139"/>
  <c i="14" r="J151"/>
  <c r="J139"/>
  <c r="J156"/>
  <c r="J145"/>
  <c i="2" r="J139"/>
  <c r="BK212"/>
  <c r="BK188"/>
  <c r="BK185"/>
  <c r="BK165"/>
  <c r="BK228"/>
  <c r="J212"/>
  <c r="J204"/>
  <c r="J191"/>
  <c r="J157"/>
  <c i="3" r="J500"/>
  <c r="BK393"/>
  <c r="J276"/>
  <c r="BK155"/>
  <c r="BK443"/>
  <c r="BK422"/>
  <c r="BK371"/>
  <c r="BK321"/>
  <c r="J151"/>
  <c r="J321"/>
  <c r="BK289"/>
  <c r="BK233"/>
  <c r="J164"/>
  <c r="BK485"/>
  <c r="J394"/>
  <c r="J177"/>
  <c r="J165"/>
  <c r="J470"/>
  <c r="BK394"/>
  <c r="J323"/>
  <c r="J237"/>
  <c r="J454"/>
  <c r="BK404"/>
  <c r="J385"/>
  <c r="J377"/>
  <c r="BK359"/>
  <c r="BK237"/>
  <c r="BK165"/>
  <c r="BK194"/>
  <c i="4" r="BK832"/>
  <c r="J700"/>
  <c r="J624"/>
  <c r="BK573"/>
  <c r="J527"/>
  <c r="J450"/>
  <c r="J414"/>
  <c r="BK304"/>
  <c r="BK221"/>
  <c r="BK937"/>
  <c r="J865"/>
  <c r="J808"/>
  <c r="BK709"/>
  <c r="BK656"/>
  <c r="J501"/>
  <c r="BK437"/>
  <c r="BK368"/>
  <c r="J290"/>
  <c r="J216"/>
  <c r="J968"/>
  <c r="J937"/>
  <c r="BK904"/>
  <c r="BK881"/>
  <c r="BK827"/>
  <c r="J716"/>
  <c r="J686"/>
  <c r="J656"/>
  <c r="J574"/>
  <c r="J541"/>
  <c r="BK511"/>
  <c r="J467"/>
  <c r="J336"/>
  <c r="BK154"/>
  <c r="J867"/>
  <c r="BK735"/>
  <c r="BK610"/>
  <c r="BK481"/>
  <c r="BK382"/>
  <c r="BK212"/>
  <c r="J567"/>
  <c r="BK501"/>
  <c r="J434"/>
  <c r="J258"/>
  <c r="J531"/>
  <c r="BK400"/>
  <c r="BK216"/>
  <c r="BK158"/>
  <c r="J386"/>
  <c i="5" r="J138"/>
  <c r="J184"/>
  <c r="J192"/>
  <c r="BK192"/>
  <c r="J157"/>
  <c r="BK138"/>
  <c i="6" r="BK419"/>
  <c r="BK382"/>
  <c r="J401"/>
  <c r="J367"/>
  <c r="BK302"/>
  <c r="BK225"/>
  <c r="J156"/>
  <c r="BK396"/>
  <c r="J344"/>
  <c r="BK245"/>
  <c r="J181"/>
  <c r="J359"/>
  <c r="BK271"/>
  <c r="J203"/>
  <c r="J148"/>
  <c r="J329"/>
  <c r="BK198"/>
  <c r="BK331"/>
  <c r="J297"/>
  <c r="BK233"/>
  <c r="J168"/>
  <c r="BK330"/>
  <c r="BK261"/>
  <c i="7" r="J204"/>
  <c r="J154"/>
  <c r="J195"/>
  <c r="BK138"/>
  <c r="J182"/>
  <c r="J184"/>
  <c r="J138"/>
  <c i="8" r="J242"/>
  <c r="J216"/>
  <c r="BK190"/>
  <c r="J162"/>
  <c r="BK212"/>
  <c r="BK171"/>
  <c r="BK246"/>
  <c r="BK189"/>
  <c r="J246"/>
  <c r="BK219"/>
  <c r="J194"/>
  <c r="BK177"/>
  <c r="J150"/>
  <c i="9" r="BK164"/>
  <c r="J168"/>
  <c r="J210"/>
  <c i="10" r="BK141"/>
  <c r="BK131"/>
  <c r="J132"/>
  <c i="11" r="BK239"/>
  <c r="J198"/>
  <c r="J160"/>
  <c r="BK209"/>
  <c r="BK175"/>
  <c r="BK233"/>
  <c r="J193"/>
  <c r="BK159"/>
  <c r="BK213"/>
  <c r="J166"/>
  <c r="BK245"/>
  <c r="J232"/>
  <c r="J213"/>
  <c r="BK189"/>
  <c r="J177"/>
  <c r="BK204"/>
  <c r="BK185"/>
  <c r="BK160"/>
  <c i="12" r="BK203"/>
  <c r="J187"/>
  <c r="J173"/>
  <c r="J149"/>
  <c r="J207"/>
  <c r="BK197"/>
  <c r="BK188"/>
  <c r="J176"/>
  <c r="J170"/>
  <c r="BK153"/>
  <c r="J129"/>
  <c r="BK175"/>
  <c r="J200"/>
  <c r="BK195"/>
  <c r="BK179"/>
  <c r="BK161"/>
  <c r="BK129"/>
  <c r="J181"/>
  <c r="J160"/>
  <c r="BK167"/>
  <c r="BK163"/>
  <c r="J164"/>
  <c r="J153"/>
  <c i="13" r="BK140"/>
  <c r="BK152"/>
  <c r="BK136"/>
  <c r="BK142"/>
  <c i="14" r="BK148"/>
  <c r="BK145"/>
  <c r="J143"/>
  <c r="BK137"/>
  <c i="2" r="J227"/>
  <c r="J177"/>
  <c r="J199"/>
  <c r="J182"/>
  <c i="1" r="AS94"/>
  <c i="2" r="J159"/>
  <c r="J165"/>
  <c i="3" r="BK507"/>
  <c r="BK429"/>
  <c r="BK316"/>
  <c r="J223"/>
  <c r="BK168"/>
  <c r="J420"/>
  <c r="J311"/>
  <c r="J485"/>
  <c r="BK415"/>
  <c r="BK349"/>
  <c r="J307"/>
  <c r="J166"/>
  <c r="J444"/>
  <c r="J390"/>
  <c r="BK185"/>
  <c r="BK169"/>
  <c r="J363"/>
  <c r="J303"/>
  <c r="J194"/>
  <c r="J464"/>
  <c r="BK416"/>
  <c r="J388"/>
  <c r="J339"/>
  <c r="J202"/>
  <c r="BK317"/>
  <c r="J261"/>
  <c r="J191"/>
  <c r="BK166"/>
  <c i="4" r="J964"/>
  <c r="J835"/>
  <c r="BK774"/>
  <c r="J612"/>
  <c r="BK607"/>
  <c r="BK446"/>
  <c r="BK329"/>
  <c r="BK258"/>
  <c r="BK203"/>
  <c r="J167"/>
  <c r="BK914"/>
  <c r="J874"/>
  <c r="J842"/>
  <c r="J812"/>
  <c r="BK740"/>
  <c r="BK700"/>
  <c r="J664"/>
  <c r="BK652"/>
  <c r="J607"/>
  <c r="J561"/>
  <c r="J523"/>
  <c r="J497"/>
  <c r="J881"/>
  <c r="J839"/>
  <c r="BK801"/>
  <c r="BK670"/>
  <c r="BK561"/>
  <c r="BK537"/>
  <c r="J461"/>
  <c r="J400"/>
  <c r="BK265"/>
  <c r="BK593"/>
  <c r="J547"/>
  <c r="BK523"/>
  <c r="J485"/>
  <c r="BK442"/>
  <c r="BK428"/>
  <c r="J329"/>
  <c r="J254"/>
  <c r="J176"/>
  <c r="J439"/>
  <c r="BK378"/>
  <c r="J323"/>
  <c r="BK199"/>
  <c r="BK161"/>
  <c r="BK469"/>
  <c r="BK220"/>
  <c i="5" r="BK142"/>
  <c r="BK170"/>
  <c r="BK161"/>
  <c r="BK144"/>
  <c r="BK166"/>
  <c r="J153"/>
  <c r="J170"/>
  <c r="BK150"/>
  <c r="J150"/>
  <c i="6" r="BK436"/>
  <c r="BK384"/>
  <c r="BK424"/>
  <c r="BK392"/>
  <c r="J331"/>
  <c r="J293"/>
  <c r="J257"/>
  <c r="BK200"/>
  <c r="J424"/>
  <c r="J399"/>
  <c r="J384"/>
  <c r="BK371"/>
  <c r="J339"/>
  <c r="BK253"/>
  <c r="J197"/>
  <c r="J177"/>
  <c r="J363"/>
  <c r="J346"/>
  <c r="J301"/>
  <c r="J261"/>
  <c r="BK214"/>
  <c r="BK168"/>
  <c r="BK357"/>
  <c r="J330"/>
  <c r="BK293"/>
  <c r="J200"/>
  <c r="BK152"/>
  <c r="BK339"/>
  <c r="J302"/>
  <c r="J271"/>
  <c r="J218"/>
  <c r="BK185"/>
  <c r="J152"/>
  <c r="J319"/>
  <c r="J267"/>
  <c r="BK218"/>
  <c r="J160"/>
  <c i="7" r="BK181"/>
  <c r="J165"/>
  <c r="BK211"/>
  <c r="BK184"/>
  <c r="BK154"/>
  <c r="BK207"/>
  <c r="BK171"/>
  <c r="J207"/>
  <c r="J174"/>
  <c r="J157"/>
  <c r="J160"/>
  <c i="8" r="BK239"/>
  <c r="BK222"/>
  <c r="J209"/>
  <c r="J179"/>
  <c r="BK156"/>
  <c r="J222"/>
  <c r="BK194"/>
  <c r="J177"/>
  <c r="BK141"/>
  <c r="J220"/>
  <c r="J153"/>
  <c r="J138"/>
  <c r="BK220"/>
  <c r="J212"/>
  <c r="BK197"/>
  <c r="J189"/>
  <c r="BK165"/>
  <c r="J156"/>
  <c r="BK138"/>
  <c i="9" r="J155"/>
  <c r="J193"/>
  <c r="BK158"/>
  <c r="BK142"/>
  <c r="J188"/>
  <c i="10" r="BK139"/>
  <c r="BK133"/>
  <c r="J141"/>
  <c r="J133"/>
  <c i="11" r="BK249"/>
  <c r="BK232"/>
  <c r="J196"/>
  <c r="J169"/>
  <c r="J251"/>
  <c r="J219"/>
  <c r="BK205"/>
  <c r="J187"/>
  <c r="BK236"/>
  <c r="J200"/>
  <c r="BK186"/>
  <c r="BK252"/>
  <c r="BK241"/>
  <c r="J229"/>
  <c r="BK211"/>
  <c r="BK183"/>
  <c r="J252"/>
  <c r="J248"/>
  <c r="J236"/>
  <c r="BK221"/>
  <c r="J211"/>
  <c r="BK199"/>
  <c r="BK188"/>
  <c r="BK162"/>
  <c r="J205"/>
  <c r="J194"/>
  <c r="BK181"/>
  <c r="BK164"/>
  <c r="J164"/>
  <c i="12" r="J202"/>
  <c r="J183"/>
  <c r="BK137"/>
  <c r="J203"/>
  <c r="BK187"/>
  <c r="BK170"/>
  <c r="BK166"/>
  <c r="J141"/>
  <c r="J131"/>
  <c r="J171"/>
  <c r="J137"/>
  <c r="J165"/>
  <c r="BK156"/>
  <c r="J135"/>
  <c i="13" r="J147"/>
  <c r="J149"/>
  <c r="BK157"/>
  <c r="BK147"/>
  <c r="J160"/>
  <c r="J144"/>
  <c r="BK149"/>
  <c r="BK141"/>
  <c i="14" r="J144"/>
  <c r="BK155"/>
  <c r="J141"/>
  <c r="BK151"/>
  <c r="J147"/>
  <c r="J142"/>
  <c i="4" r="J432"/>
  <c r="BK262"/>
  <c r="J212"/>
  <c r="J951"/>
  <c r="J882"/>
  <c r="BK814"/>
  <c r="J740"/>
  <c r="J678"/>
  <c r="BK557"/>
  <c r="BK473"/>
  <c r="BK364"/>
  <c r="J266"/>
  <c r="J203"/>
  <c r="BK964"/>
  <c r="BK918"/>
  <c r="BK893"/>
  <c r="J861"/>
  <c r="J818"/>
  <c r="BK721"/>
  <c r="J691"/>
  <c r="J630"/>
  <c r="BK558"/>
  <c r="BK519"/>
  <c r="J428"/>
  <c r="BK290"/>
  <c r="J846"/>
  <c r="BK678"/>
  <c r="BK576"/>
  <c r="J454"/>
  <c r="BK323"/>
  <c r="BK181"/>
  <c r="BK553"/>
  <c r="BK497"/>
  <c r="J446"/>
  <c r="J364"/>
  <c r="J244"/>
  <c r="BK433"/>
  <c r="BK270"/>
  <c r="BK493"/>
  <c r="BK396"/>
  <c i="5" r="J147"/>
  <c r="BK147"/>
  <c r="J166"/>
  <c r="J187"/>
  <c r="J156"/>
  <c r="J160"/>
  <c r="J174"/>
  <c i="6" r="BK433"/>
  <c r="BK399"/>
  <c r="J429"/>
  <c r="J378"/>
  <c r="BK312"/>
  <c r="BK203"/>
  <c r="J441"/>
  <c r="BK401"/>
  <c r="BK363"/>
  <c r="J289"/>
  <c r="J195"/>
  <c r="BK367"/>
  <c r="J306"/>
  <c r="BK241"/>
  <c r="J190"/>
  <c r="J357"/>
  <c r="BK321"/>
  <c r="BK190"/>
  <c r="BK329"/>
  <c r="J275"/>
  <c r="BK207"/>
  <c r="BK156"/>
  <c r="BK301"/>
  <c r="BK231"/>
  <c r="BK196"/>
  <c i="7" r="J178"/>
  <c r="J141"/>
  <c r="BK182"/>
  <c r="J208"/>
  <c r="BK187"/>
  <c r="J181"/>
  <c r="BK160"/>
  <c i="8" r="J250"/>
  <c r="J219"/>
  <c r="J187"/>
  <c r="J159"/>
  <c r="J197"/>
  <c r="J183"/>
  <c r="J233"/>
  <c r="J174"/>
  <c r="BK245"/>
  <c r="J229"/>
  <c r="BK193"/>
  <c r="J168"/>
  <c r="J142"/>
  <c i="9" r="J162"/>
  <c r="BK169"/>
  <c r="J151"/>
  <c r="BK210"/>
  <c i="10" r="BK137"/>
  <c r="J130"/>
  <c r="J131"/>
  <c i="11" r="J235"/>
  <c r="J192"/>
  <c r="BK229"/>
  <c r="J204"/>
  <c r="BK169"/>
  <c r="BK223"/>
  <c r="J188"/>
  <c r="J246"/>
  <c r="BK222"/>
  <c r="BK187"/>
  <c r="J249"/>
  <c r="BK235"/>
  <c r="BK220"/>
  <c r="BK192"/>
  <c r="BK161"/>
  <c r="J195"/>
  <c r="BK171"/>
  <c r="J161"/>
  <c i="12" r="J201"/>
  <c r="J185"/>
  <c r="BK176"/>
  <c r="J158"/>
  <c r="J209"/>
  <c r="BK199"/>
  <c r="J189"/>
  <c r="J174"/>
  <c r="BK169"/>
  <c r="J143"/>
  <c r="J191"/>
  <c r="J206"/>
  <c r="J197"/>
  <c r="BK192"/>
  <c r="J145"/>
  <c r="J192"/>
  <c r="J175"/>
  <c r="J156"/>
  <c r="BK164"/>
  <c r="BK155"/>
  <c r="BK158"/>
  <c i="13" r="BK158"/>
  <c r="J143"/>
  <c r="BK144"/>
  <c r="J140"/>
  <c i="14" r="BK156"/>
  <c r="J149"/>
  <c r="BK153"/>
  <c r="J148"/>
  <c i="2" r="J228"/>
  <c r="BK199"/>
  <c r="BK154"/>
  <c r="BK174"/>
  <c r="J146"/>
  <c r="J194"/>
  <c r="J154"/>
  <c i="3" r="J475"/>
  <c r="BK374"/>
  <c r="J233"/>
  <c r="BK164"/>
  <c r="J389"/>
  <c r="BK331"/>
  <c r="J206"/>
  <c r="BK470"/>
  <c r="J393"/>
  <c r="BK334"/>
  <c r="BK256"/>
  <c r="J160"/>
  <c r="BK464"/>
  <c r="J400"/>
  <c r="BK363"/>
  <c r="J171"/>
  <c r="J422"/>
  <c r="J352"/>
  <c r="J293"/>
  <c r="J169"/>
  <c r="BK423"/>
  <c r="BK400"/>
  <c r="BK353"/>
  <c r="BK206"/>
  <c r="J155"/>
  <c r="J326"/>
  <c r="J198"/>
  <c i="4" r="BK842"/>
  <c r="J670"/>
  <c r="J954"/>
  <c r="J610"/>
  <c r="BK567"/>
  <c r="J493"/>
  <c r="J372"/>
  <c r="J265"/>
  <c r="J187"/>
  <c r="J912"/>
  <c r="BK861"/>
  <c r="J759"/>
  <c r="BK695"/>
  <c r="J564"/>
  <c r="J489"/>
  <c r="BK434"/>
  <c r="J317"/>
  <c r="J221"/>
  <c r="BK167"/>
  <c r="BK954"/>
  <c r="BK912"/>
  <c r="BK888"/>
  <c r="J854"/>
  <c r="BK804"/>
  <c r="J726"/>
  <c r="J674"/>
  <c r="J642"/>
  <c r="BK564"/>
  <c r="BK531"/>
  <c r="BK485"/>
  <c r="BK386"/>
  <c r="BK208"/>
  <c r="BK923"/>
  <c r="J832"/>
  <c r="J721"/>
  <c r="J589"/>
  <c r="J473"/>
  <c r="BK266"/>
  <c r="J161"/>
  <c r="J533"/>
  <c r="BK450"/>
  <c r="BK406"/>
  <c r="J304"/>
  <c r="J229"/>
  <c r="BK432"/>
  <c r="J208"/>
  <c r="BK489"/>
  <c r="BK229"/>
  <c i="5" r="BK187"/>
  <c r="BK153"/>
  <c r="J161"/>
  <c r="BK174"/>
  <c r="J142"/>
  <c r="J134"/>
  <c i="6" r="J414"/>
  <c r="J433"/>
  <c r="BK346"/>
  <c r="J279"/>
  <c r="J164"/>
  <c r="BK404"/>
  <c r="J382"/>
  <c r="BK319"/>
  <c r="J237"/>
  <c r="BK148"/>
  <c r="BK325"/>
  <c r="J263"/>
  <c r="J173"/>
  <c r="BK355"/>
  <c r="BK287"/>
  <c r="BK173"/>
  <c r="BK308"/>
  <c r="J241"/>
  <c r="BK177"/>
  <c r="BK306"/>
  <c r="J245"/>
  <c i="7" r="BK191"/>
  <c r="BK168"/>
  <c r="BK208"/>
  <c r="J177"/>
  <c r="BK198"/>
  <c r="J149"/>
  <c r="J171"/>
  <c r="J145"/>
  <c i="8" r="BK233"/>
  <c r="BK206"/>
  <c r="BK168"/>
  <c r="BK146"/>
  <c r="BK187"/>
  <c r="BK242"/>
  <c r="BK192"/>
  <c r="BK236"/>
  <c r="BK209"/>
  <c r="BK191"/>
  <c r="BK174"/>
  <c r="J141"/>
  <c i="9" r="J142"/>
  <c r="BK162"/>
  <c r="BK136"/>
  <c r="J158"/>
  <c i="10" r="J134"/>
  <c r="J139"/>
  <c i="11" r="J243"/>
  <c r="J215"/>
  <c r="J165"/>
  <c r="J223"/>
  <c r="J202"/>
  <c r="J162"/>
  <c r="BK217"/>
  <c r="BK167"/>
  <c r="J245"/>
  <c r="J199"/>
  <c r="BK165"/>
  <c r="J244"/>
  <c r="J222"/>
  <c r="J206"/>
  <c r="BK179"/>
  <c r="BK198"/>
  <c r="J181"/>
  <c i="12" r="BK207"/>
  <c r="BK191"/>
  <c r="BK184"/>
  <c r="J163"/>
  <c r="BK143"/>
  <c r="BK202"/>
  <c r="BK196"/>
  <c r="J182"/>
  <c r="BK171"/>
  <c r="BK154"/>
  <c r="BK182"/>
  <c r="BK205"/>
  <c r="BK198"/>
  <c r="J194"/>
  <c r="BK168"/>
  <c r="BK135"/>
  <c r="J186"/>
  <c r="J162"/>
  <c r="J169"/>
  <c r="J172"/>
  <c r="J133"/>
  <c r="BK157"/>
  <c i="13" r="J157"/>
  <c r="BK146"/>
  <c r="J141"/>
  <c r="BK159"/>
  <c r="J142"/>
  <c i="14" r="BK142"/>
  <c r="J155"/>
  <c r="BK143"/>
  <c r="BK139"/>
  <c i="2" r="J162"/>
  <c r="BK216"/>
  <c r="BK169"/>
  <c r="BK198"/>
  <c r="BK166"/>
  <c r="J224"/>
  <c r="J208"/>
  <c r="BK201"/>
  <c r="J198"/>
  <c r="J174"/>
  <c r="BK171"/>
  <c r="J185"/>
  <c r="BK139"/>
  <c i="3" r="BK377"/>
  <c r="BK270"/>
  <c r="BK198"/>
  <c r="J159"/>
  <c r="BK339"/>
  <c r="BK170"/>
  <c r="J448"/>
  <c r="J371"/>
  <c r="BK318"/>
  <c r="BK223"/>
  <c r="J508"/>
  <c r="J435"/>
  <c r="J367"/>
  <c r="J213"/>
  <c r="J170"/>
  <c r="J423"/>
  <c r="J317"/>
  <c r="BK261"/>
  <c r="BK480"/>
  <c r="BK421"/>
  <c r="J396"/>
  <c r="BK357"/>
  <c r="J251"/>
  <c r="BK303"/>
  <c r="J241"/>
  <c r="BK171"/>
  <c i="4" r="BK951"/>
  <c r="J828"/>
  <c r="BK759"/>
  <c r="J652"/>
  <c r="BK897"/>
  <c r="J576"/>
  <c i="2" r="J232"/>
  <c r="BK182"/>
  <c r="BK159"/>
  <c r="BK191"/>
  <c r="J172"/>
  <c r="BK232"/>
  <c r="J220"/>
  <c r="J151"/>
  <c r="J188"/>
  <c r="J142"/>
  <c i="3" r="J466"/>
  <c r="J318"/>
  <c r="J256"/>
  <c r="J507"/>
  <c r="J425"/>
  <c r="J374"/>
  <c r="J289"/>
  <c r="BK508"/>
  <c r="BK439"/>
  <c r="BK298"/>
  <c r="BK241"/>
  <c r="J168"/>
  <c r="BK489"/>
  <c r="BK396"/>
  <c r="BK346"/>
  <c r="J443"/>
  <c r="J357"/>
  <c r="J209"/>
  <c r="BK167"/>
  <c r="BK425"/>
  <c r="BK367"/>
  <c r="BK343"/>
  <c r="BK213"/>
  <c r="BK276"/>
  <c r="J255"/>
  <c r="BK177"/>
  <c i="4" r="J960"/>
  <c r="BK865"/>
  <c r="J804"/>
  <c r="BK664"/>
  <c r="J904"/>
  <c r="J477"/>
  <c i="2" l="1" r="BK158"/>
  <c r="P173"/>
  <c r="BK207"/>
  <c r="J207"/>
  <c r="J106"/>
  <c i="3" r="T150"/>
  <c r="BK212"/>
  <c r="J212"/>
  <c r="J100"/>
  <c r="T228"/>
  <c r="T302"/>
  <c r="R325"/>
  <c r="R358"/>
  <c r="BK434"/>
  <c r="J434"/>
  <c r="J114"/>
  <c r="P474"/>
  <c i="4" r="BK153"/>
  <c r="J153"/>
  <c r="J98"/>
  <c r="T207"/>
  <c r="P335"/>
  <c r="BK468"/>
  <c r="J468"/>
  <c r="J108"/>
  <c r="R506"/>
  <c r="T662"/>
  <c r="T813"/>
  <c r="P922"/>
  <c i="5" r="BK143"/>
  <c r="J143"/>
  <c r="J99"/>
  <c r="T169"/>
  <c i="6" r="R172"/>
  <c r="T202"/>
  <c r="R262"/>
  <c r="R320"/>
  <c r="R345"/>
  <c r="R383"/>
  <c r="P400"/>
  <c i="7" r="T140"/>
  <c r="T156"/>
  <c r="T190"/>
  <c i="2" r="R138"/>
  <c r="R137"/>
  <c r="R181"/>
  <c r="T200"/>
  <c i="3" r="T176"/>
  <c r="R228"/>
  <c r="P302"/>
  <c r="R315"/>
  <c r="P342"/>
  <c r="BK384"/>
  <c r="J384"/>
  <c r="J110"/>
  <c r="T410"/>
  <c r="T424"/>
  <c r="T474"/>
  <c i="4" r="R153"/>
  <c r="BK207"/>
  <c r="J207"/>
  <c r="J100"/>
  <c r="R243"/>
  <c r="P269"/>
  <c r="BK431"/>
  <c r="J431"/>
  <c r="J104"/>
  <c r="R468"/>
  <c r="R532"/>
  <c r="BK611"/>
  <c r="J611"/>
  <c r="J112"/>
  <c r="P611"/>
  <c r="P743"/>
  <c r="BK866"/>
  <c r="J866"/>
  <c r="J116"/>
  <c r="BK913"/>
  <c r="J913"/>
  <c r="J117"/>
  <c r="R913"/>
  <c r="T963"/>
  <c i="5" r="R133"/>
  <c r="R169"/>
  <c i="6" r="T147"/>
  <c r="R163"/>
  <c r="BK194"/>
  <c r="J194"/>
  <c r="J102"/>
  <c r="BK232"/>
  <c r="J232"/>
  <c r="J106"/>
  <c r="T262"/>
  <c r="P320"/>
  <c r="T345"/>
  <c r="T383"/>
  <c r="T400"/>
  <c i="7" r="T150"/>
  <c r="R164"/>
  <c r="P183"/>
  <c i="8" r="BK140"/>
  <c i="2" r="BK138"/>
  <c r="T150"/>
  <c r="P181"/>
  <c r="P200"/>
  <c i="3" r="R150"/>
  <c r="P212"/>
  <c r="R260"/>
  <c r="P315"/>
  <c r="R342"/>
  <c r="R384"/>
  <c r="R410"/>
  <c r="R434"/>
  <c r="R465"/>
  <c r="T506"/>
  <c r="T505"/>
  <c i="4" r="R207"/>
  <c r="R335"/>
  <c r="BK441"/>
  <c r="J441"/>
  <c r="J107"/>
  <c r="BK532"/>
  <c r="J532"/>
  <c r="J110"/>
  <c r="R575"/>
  <c r="R611"/>
  <c r="T743"/>
  <c r="T866"/>
  <c r="T913"/>
  <c r="P963"/>
  <c i="5" r="P133"/>
  <c r="BK169"/>
  <c r="J169"/>
  <c r="J101"/>
  <c i="6" r="P147"/>
  <c r="P163"/>
  <c r="R194"/>
  <c r="T232"/>
  <c r="T288"/>
  <c r="R307"/>
  <c r="P345"/>
  <c r="BK383"/>
  <c r="J383"/>
  <c r="J113"/>
  <c r="BK400"/>
  <c r="J400"/>
  <c r="J114"/>
  <c r="R400"/>
  <c i="7" r="P150"/>
  <c r="P156"/>
  <c r="BK190"/>
  <c r="J190"/>
  <c r="J105"/>
  <c i="8" r="R157"/>
  <c r="P188"/>
  <c r="R201"/>
  <c r="P221"/>
  <c r="T221"/>
  <c i="9" r="BK150"/>
  <c r="T150"/>
  <c i="10" r="BK129"/>
  <c r="J129"/>
  <c r="J97"/>
  <c r="BK136"/>
  <c r="J136"/>
  <c r="J98"/>
  <c i="11" r="BK184"/>
  <c r="J184"/>
  <c r="J107"/>
  <c r="P191"/>
  <c r="BK197"/>
  <c r="J197"/>
  <c r="J109"/>
  <c r="BK201"/>
  <c r="J201"/>
  <c r="J110"/>
  <c r="R207"/>
  <c r="P218"/>
  <c r="P231"/>
  <c r="P228"/>
  <c r="P234"/>
  <c r="P242"/>
  <c r="P247"/>
  <c r="P250"/>
  <c i="12" r="T128"/>
  <c r="T127"/>
  <c i="8" r="BK157"/>
  <c r="J157"/>
  <c r="J100"/>
  <c r="R178"/>
  <c r="BK201"/>
  <c r="J201"/>
  <c r="J104"/>
  <c r="T228"/>
  <c i="9" r="P150"/>
  <c r="R150"/>
  <c i="10" r="P129"/>
  <c r="R136"/>
  <c i="11" r="BK163"/>
  <c r="J163"/>
  <c r="J98"/>
  <c r="BK191"/>
  <c r="J191"/>
  <c r="J108"/>
  <c r="P197"/>
  <c r="P201"/>
  <c r="P207"/>
  <c r="BK218"/>
  <c r="J218"/>
  <c r="J116"/>
  <c r="BK231"/>
  <c r="J231"/>
  <c r="J121"/>
  <c r="R234"/>
  <c r="BK247"/>
  <c r="J247"/>
  <c r="J126"/>
  <c r="BK250"/>
  <c r="J250"/>
  <c r="J127"/>
  <c i="12" r="P128"/>
  <c r="P127"/>
  <c i="1" r="AU105"/>
  <c i="13" r="P138"/>
  <c r="BK148"/>
  <c r="J148"/>
  <c r="J101"/>
  <c r="P156"/>
  <c r="P155"/>
  <c i="2" r="P138"/>
  <c r="P137"/>
  <c r="R150"/>
  <c r="BK181"/>
  <c r="J181"/>
  <c r="J104"/>
  <c r="R207"/>
  <c i="3" r="BK176"/>
  <c r="J176"/>
  <c r="J99"/>
  <c r="R212"/>
  <c r="T260"/>
  <c r="P325"/>
  <c r="BK358"/>
  <c r="J358"/>
  <c r="J109"/>
  <c r="BK410"/>
  <c r="J410"/>
  <c r="J112"/>
  <c r="R424"/>
  <c r="R474"/>
  <c i="4" r="T153"/>
  <c r="T180"/>
  <c r="P243"/>
  <c r="R269"/>
  <c r="T431"/>
  <c r="P441"/>
  <c r="BK506"/>
  <c r="J506"/>
  <c r="J109"/>
  <c r="P575"/>
  <c r="P662"/>
  <c r="R813"/>
  <c r="T922"/>
  <c i="5" r="R143"/>
  <c r="T162"/>
  <c i="6" r="T172"/>
  <c r="P194"/>
  <c r="P232"/>
  <c r="BK288"/>
  <c r="J288"/>
  <c r="J108"/>
  <c r="T320"/>
  <c r="R358"/>
  <c r="T408"/>
  <c i="7" r="R150"/>
  <c r="T164"/>
  <c r="T183"/>
  <c i="8" r="P157"/>
  <c r="BK188"/>
  <c r="J188"/>
  <c r="J102"/>
  <c r="P201"/>
  <c r="P228"/>
  <c i="9" r="BK163"/>
  <c r="J163"/>
  <c r="J103"/>
  <c i="13" r="T138"/>
  <c r="BK156"/>
  <c r="J156"/>
  <c r="J103"/>
  <c i="2" r="P158"/>
  <c r="R173"/>
  <c r="P207"/>
  <c i="3" r="P150"/>
  <c r="T212"/>
  <c r="P260"/>
  <c r="BK315"/>
  <c r="J315"/>
  <c r="J104"/>
  <c r="T325"/>
  <c r="T358"/>
  <c r="P424"/>
  <c r="BK465"/>
  <c r="J465"/>
  <c r="J115"/>
  <c r="T465"/>
  <c r="R506"/>
  <c r="R505"/>
  <c i="4" r="P153"/>
  <c r="P180"/>
  <c r="BK269"/>
  <c r="J269"/>
  <c r="J102"/>
  <c r="T269"/>
  <c r="R431"/>
  <c r="P468"/>
  <c r="T506"/>
  <c r="T575"/>
  <c r="T611"/>
  <c r="R743"/>
  <c r="R866"/>
  <c r="P913"/>
  <c r="BK963"/>
  <c r="J963"/>
  <c r="J119"/>
  <c i="5" r="T143"/>
  <c r="R162"/>
  <c i="6" r="R147"/>
  <c r="R146"/>
  <c r="T163"/>
  <c r="T194"/>
  <c r="R232"/>
  <c r="R288"/>
  <c r="T307"/>
  <c r="P358"/>
  <c r="BK408"/>
  <c r="J408"/>
  <c r="J115"/>
  <c i="7" r="R140"/>
  <c r="R156"/>
  <c r="BK183"/>
  <c r="J183"/>
  <c r="J104"/>
  <c r="R183"/>
  <c i="8" r="R140"/>
  <c r="BK178"/>
  <c r="J178"/>
  <c r="J101"/>
  <c r="R188"/>
  <c r="R195"/>
  <c r="R228"/>
  <c i="9" r="P163"/>
  <c i="10" r="T129"/>
  <c i="11" r="T163"/>
  <c r="T158"/>
  <c r="T157"/>
  <c r="T184"/>
  <c r="R197"/>
  <c r="BK207"/>
  <c r="J207"/>
  <c r="J111"/>
  <c r="T231"/>
  <c r="T228"/>
  <c r="T242"/>
  <c r="T250"/>
  <c i="12" r="R128"/>
  <c r="R127"/>
  <c i="13" r="BK138"/>
  <c r="BK137"/>
  <c r="J137"/>
  <c r="J99"/>
  <c r="T148"/>
  <c i="14" r="P140"/>
  <c r="P135"/>
  <c r="P134"/>
  <c i="1" r="AU107"/>
  <c i="2" r="T158"/>
  <c r="T173"/>
  <c r="BK200"/>
  <c r="J200"/>
  <c r="J105"/>
  <c r="R200"/>
  <c i="3" r="R176"/>
  <c r="P228"/>
  <c r="BK302"/>
  <c r="J302"/>
  <c r="J103"/>
  <c r="T315"/>
  <c r="T342"/>
  <c r="P384"/>
  <c r="P410"/>
  <c r="T434"/>
  <c r="P465"/>
  <c r="P506"/>
  <c r="P505"/>
  <c i="4" r="P207"/>
  <c r="T335"/>
  <c r="R441"/>
  <c r="P506"/>
  <c r="BK575"/>
  <c r="J575"/>
  <c r="J111"/>
  <c r="R662"/>
  <c r="P813"/>
  <c r="R922"/>
  <c i="5" r="P143"/>
  <c r="P162"/>
  <c i="6" r="BK147"/>
  <c r="J147"/>
  <c r="J98"/>
  <c r="P172"/>
  <c r="P202"/>
  <c r="P262"/>
  <c r="BK320"/>
  <c r="J320"/>
  <c r="J110"/>
  <c r="T358"/>
  <c r="P408"/>
  <c i="7" r="P140"/>
  <c r="BK164"/>
  <c r="J164"/>
  <c r="J103"/>
  <c r="R190"/>
  <c i="8" r="T140"/>
  <c r="P178"/>
  <c r="BK195"/>
  <c r="J195"/>
  <c r="J103"/>
  <c r="T195"/>
  <c r="BK221"/>
  <c r="J221"/>
  <c r="J105"/>
  <c r="R221"/>
  <c i="9" r="R163"/>
  <c i="10" r="R129"/>
  <c r="R128"/>
  <c r="P136"/>
  <c i="11" r="P163"/>
  <c r="P158"/>
  <c r="P157"/>
  <c i="1" r="AU104"/>
  <c i="11" r="R184"/>
  <c r="R191"/>
  <c r="T197"/>
  <c r="R201"/>
  <c r="T207"/>
  <c r="R218"/>
  <c r="R231"/>
  <c r="R228"/>
  <c r="T234"/>
  <c r="R242"/>
  <c r="R247"/>
  <c r="R250"/>
  <c i="12" r="BK128"/>
  <c r="BK127"/>
  <c r="J127"/>
  <c r="J96"/>
  <c r="J30"/>
  <c i="13" r="R138"/>
  <c r="R148"/>
  <c r="T156"/>
  <c r="T155"/>
  <c i="2" r="T138"/>
  <c r="T137"/>
  <c r="BK150"/>
  <c r="J150"/>
  <c r="J101"/>
  <c r="P150"/>
  <c r="P149"/>
  <c r="R158"/>
  <c r="BK173"/>
  <c r="J173"/>
  <c r="J103"/>
  <c r="T181"/>
  <c r="T207"/>
  <c i="3" r="BK150"/>
  <c r="P176"/>
  <c r="BK228"/>
  <c r="J228"/>
  <c r="J101"/>
  <c r="BK260"/>
  <c r="J260"/>
  <c r="J102"/>
  <c r="R302"/>
  <c r="BK325"/>
  <c r="J325"/>
  <c r="J107"/>
  <c r="BK342"/>
  <c r="J342"/>
  <c r="J108"/>
  <c r="P358"/>
  <c r="T384"/>
  <c r="BK424"/>
  <c r="J424"/>
  <c r="J113"/>
  <c r="P434"/>
  <c r="BK474"/>
  <c r="J474"/>
  <c r="J116"/>
  <c r="BK506"/>
  <c r="BK505"/>
  <c r="J505"/>
  <c r="J117"/>
  <c i="4" r="BK180"/>
  <c r="J180"/>
  <c r="J99"/>
  <c r="R180"/>
  <c r="BK243"/>
  <c r="J243"/>
  <c r="J101"/>
  <c r="T243"/>
  <c r="BK335"/>
  <c r="J335"/>
  <c r="J103"/>
  <c r="P431"/>
  <c r="T441"/>
  <c r="T468"/>
  <c r="P532"/>
  <c r="T532"/>
  <c r="BK662"/>
  <c r="J662"/>
  <c r="J113"/>
  <c r="BK743"/>
  <c r="J743"/>
  <c r="J114"/>
  <c r="BK813"/>
  <c r="J813"/>
  <c r="J115"/>
  <c r="P866"/>
  <c r="BK922"/>
  <c r="J922"/>
  <c r="J118"/>
  <c r="R963"/>
  <c i="5" r="BK133"/>
  <c r="J133"/>
  <c r="J98"/>
  <c r="T133"/>
  <c r="BK162"/>
  <c r="J162"/>
  <c r="J100"/>
  <c r="P169"/>
  <c i="6" r="BK163"/>
  <c r="J163"/>
  <c r="J99"/>
  <c r="BK172"/>
  <c r="J172"/>
  <c r="J100"/>
  <c r="BK202"/>
  <c r="R202"/>
  <c r="BK262"/>
  <c r="J262"/>
  <c r="J107"/>
  <c r="P288"/>
  <c r="BK307"/>
  <c r="J307"/>
  <c r="J109"/>
  <c r="P307"/>
  <c r="BK345"/>
  <c r="J345"/>
  <c r="J111"/>
  <c r="BK358"/>
  <c r="J358"/>
  <c r="J112"/>
  <c r="P383"/>
  <c r="R408"/>
  <c i="7" r="BK140"/>
  <c r="J140"/>
  <c r="J100"/>
  <c r="BK150"/>
  <c r="J150"/>
  <c r="J101"/>
  <c r="BK156"/>
  <c r="J156"/>
  <c r="J102"/>
  <c r="P164"/>
  <c r="P190"/>
  <c i="8" r="P140"/>
  <c r="P139"/>
  <c r="P136"/>
  <c i="1" r="AU101"/>
  <c i="8" r="T157"/>
  <c r="T178"/>
  <c r="T188"/>
  <c r="P195"/>
  <c r="T201"/>
  <c r="BK228"/>
  <c r="J228"/>
  <c r="J106"/>
  <c i="9" r="T163"/>
  <c i="10" r="T136"/>
  <c i="11" r="R163"/>
  <c r="R158"/>
  <c r="R157"/>
  <c r="P184"/>
  <c r="T191"/>
  <c r="T201"/>
  <c r="T218"/>
  <c r="BK234"/>
  <c r="J234"/>
  <c r="J122"/>
  <c r="BK242"/>
  <c r="J242"/>
  <c r="J125"/>
  <c r="T247"/>
  <c i="13" r="P148"/>
  <c r="R156"/>
  <c r="R155"/>
  <c i="14" r="BK140"/>
  <c r="J140"/>
  <c r="J100"/>
  <c r="R140"/>
  <c r="R135"/>
  <c r="R134"/>
  <c r="T140"/>
  <c r="T135"/>
  <c r="T134"/>
  <c r="BK146"/>
  <c r="J146"/>
  <c r="J101"/>
  <c r="P146"/>
  <c r="R146"/>
  <c r="T146"/>
  <c r="BK154"/>
  <c r="J154"/>
  <c r="J104"/>
  <c r="P154"/>
  <c r="R154"/>
  <c r="T154"/>
  <c i="6" r="BK199"/>
  <c r="J199"/>
  <c r="J103"/>
  <c i="4" r="BK438"/>
  <c r="J438"/>
  <c r="J105"/>
  <c i="3" r="BK322"/>
  <c r="J322"/>
  <c r="J105"/>
  <c i="6" r="BK189"/>
  <c r="J189"/>
  <c r="J101"/>
  <c i="8" r="BK137"/>
  <c r="J137"/>
  <c r="J97"/>
  <c i="11" r="BK168"/>
  <c r="J168"/>
  <c r="J99"/>
  <c r="BK172"/>
  <c r="J172"/>
  <c r="J101"/>
  <c r="BK212"/>
  <c r="J212"/>
  <c r="J113"/>
  <c r="BK214"/>
  <c r="J214"/>
  <c r="J114"/>
  <c r="BK216"/>
  <c r="J216"/>
  <c r="J115"/>
  <c i="9" r="BK135"/>
  <c r="J135"/>
  <c r="J98"/>
  <c i="11" r="BK210"/>
  <c r="J210"/>
  <c r="J112"/>
  <c r="BK224"/>
  <c r="J224"/>
  <c r="J117"/>
  <c r="BK238"/>
  <c r="J238"/>
  <c r="J123"/>
  <c i="3" r="BK395"/>
  <c r="J395"/>
  <c r="J111"/>
  <c i="11" r="BK178"/>
  <c r="J178"/>
  <c r="J104"/>
  <c i="14" r="BK136"/>
  <c r="J136"/>
  <c r="J98"/>
  <c i="2" r="BK145"/>
  <c r="J145"/>
  <c r="J99"/>
  <c i="9" r="BK147"/>
  <c r="J147"/>
  <c r="J100"/>
  <c i="11" r="BK180"/>
  <c r="J180"/>
  <c r="J105"/>
  <c r="BK182"/>
  <c r="J182"/>
  <c r="J106"/>
  <c r="BK226"/>
  <c r="J226"/>
  <c r="J118"/>
  <c r="BK240"/>
  <c r="J240"/>
  <c r="J124"/>
  <c i="4" r="BK970"/>
  <c r="J970"/>
  <c r="J121"/>
  <c i="7" r="BK137"/>
  <c r="J137"/>
  <c r="J98"/>
  <c i="11" r="BK170"/>
  <c r="J170"/>
  <c r="J100"/>
  <c r="BK174"/>
  <c r="J174"/>
  <c r="J102"/>
  <c r="BK176"/>
  <c r="J176"/>
  <c r="J103"/>
  <c i="13" r="BK135"/>
  <c r="J135"/>
  <c r="J98"/>
  <c i="14" r="BK138"/>
  <c r="J138"/>
  <c r="J99"/>
  <c r="BK150"/>
  <c r="J150"/>
  <c r="J102"/>
  <c r="BK152"/>
  <c r="J152"/>
  <c r="J103"/>
  <c i="13" r="J138"/>
  <c r="J100"/>
  <c i="14" r="E85"/>
  <c r="F92"/>
  <c r="BE144"/>
  <c r="J91"/>
  <c r="BE142"/>
  <c r="BE145"/>
  <c r="BE148"/>
  <c r="BE151"/>
  <c r="BE155"/>
  <c r="F91"/>
  <c r="J131"/>
  <c r="BE139"/>
  <c r="BE153"/>
  <c r="J128"/>
  <c r="BE137"/>
  <c r="BE141"/>
  <c r="BE143"/>
  <c r="BE147"/>
  <c r="BE149"/>
  <c r="BE156"/>
  <c i="13" r="F92"/>
  <c r="BE146"/>
  <c i="12" r="J128"/>
  <c r="J97"/>
  <c i="13" r="J91"/>
  <c r="BE139"/>
  <c r="BE147"/>
  <c r="E85"/>
  <c r="BE142"/>
  <c r="BE145"/>
  <c r="BE157"/>
  <c r="BE158"/>
  <c r="BE141"/>
  <c r="J89"/>
  <c r="BE140"/>
  <c r="BE160"/>
  <c r="J92"/>
  <c r="F129"/>
  <c r="BE136"/>
  <c r="BE149"/>
  <c r="BE159"/>
  <c r="BE144"/>
  <c r="BE143"/>
  <c r="BE152"/>
  <c i="12" r="F91"/>
  <c r="BE130"/>
  <c r="BE135"/>
  <c r="BE145"/>
  <c r="BE153"/>
  <c r="BE154"/>
  <c r="BE163"/>
  <c r="BE169"/>
  <c r="BE171"/>
  <c r="F124"/>
  <c r="BE159"/>
  <c r="BE162"/>
  <c r="BE168"/>
  <c r="BE170"/>
  <c r="E85"/>
  <c r="J89"/>
  <c r="J123"/>
  <c r="BE129"/>
  <c r="BE137"/>
  <c r="BE139"/>
  <c r="BE141"/>
  <c r="BE143"/>
  <c r="J92"/>
  <c r="BE131"/>
  <c r="BE133"/>
  <c r="BE149"/>
  <c r="BE164"/>
  <c r="BE165"/>
  <c r="BE173"/>
  <c r="BE191"/>
  <c r="BE197"/>
  <c r="BE198"/>
  <c r="BE199"/>
  <c r="BE200"/>
  <c r="BE205"/>
  <c r="BE207"/>
  <c r="BE209"/>
  <c r="BE190"/>
  <c r="BE195"/>
  <c r="BE202"/>
  <c r="BE203"/>
  <c r="BE204"/>
  <c r="BE174"/>
  <c r="BE176"/>
  <c r="BE177"/>
  <c r="BE178"/>
  <c r="BE182"/>
  <c r="BE184"/>
  <c r="BE189"/>
  <c r="BE147"/>
  <c r="BE151"/>
  <c r="BE158"/>
  <c r="BE181"/>
  <c r="BE185"/>
  <c r="BE186"/>
  <c r="BE187"/>
  <c r="BE201"/>
  <c r="BE208"/>
  <c r="BE155"/>
  <c r="BE156"/>
  <c r="BE157"/>
  <c r="BE160"/>
  <c r="BE161"/>
  <c r="BE166"/>
  <c r="BE167"/>
  <c r="BE172"/>
  <c r="BE175"/>
  <c r="BE179"/>
  <c r="BE180"/>
  <c r="BE183"/>
  <c r="BE188"/>
  <c r="BE192"/>
  <c r="BE193"/>
  <c r="BE194"/>
  <c r="BE196"/>
  <c r="BE206"/>
  <c i="10" r="BK128"/>
  <c r="J128"/>
  <c r="J96"/>
  <c r="J30"/>
  <c i="11" r="F91"/>
  <c r="F154"/>
  <c r="BE159"/>
  <c r="BE173"/>
  <c r="J91"/>
  <c r="BE164"/>
  <c r="BE171"/>
  <c r="BE160"/>
  <c r="BE179"/>
  <c r="BE183"/>
  <c r="BE188"/>
  <c r="BE193"/>
  <c r="BE194"/>
  <c r="BE195"/>
  <c r="BE199"/>
  <c r="BE215"/>
  <c r="E85"/>
  <c r="J154"/>
  <c r="BE167"/>
  <c r="BE169"/>
  <c r="BE175"/>
  <c r="BE185"/>
  <c r="BE187"/>
  <c r="BE190"/>
  <c r="BE198"/>
  <c r="BE202"/>
  <c r="BE204"/>
  <c r="BE205"/>
  <c r="BE206"/>
  <c r="BE219"/>
  <c r="BE225"/>
  <c r="BE246"/>
  <c r="BE181"/>
  <c r="BE186"/>
  <c r="BE203"/>
  <c r="BE209"/>
  <c r="BE221"/>
  <c r="BE223"/>
  <c r="BE251"/>
  <c r="BE161"/>
  <c r="BE162"/>
  <c r="BE192"/>
  <c r="BE196"/>
  <c r="BE222"/>
  <c r="BE232"/>
  <c r="BE235"/>
  <c r="BE237"/>
  <c r="BE243"/>
  <c r="BE252"/>
  <c r="J89"/>
  <c r="BE165"/>
  <c r="BE189"/>
  <c r="BE208"/>
  <c r="BE213"/>
  <c r="BE217"/>
  <c r="BE220"/>
  <c r="BE227"/>
  <c r="BE239"/>
  <c r="BE249"/>
  <c r="BE166"/>
  <c r="BE177"/>
  <c r="BE200"/>
  <c r="BE211"/>
  <c r="BE229"/>
  <c r="BE233"/>
  <c r="BE236"/>
  <c r="BE241"/>
  <c r="BE244"/>
  <c r="BE245"/>
  <c r="BE248"/>
  <c i="9" r="J150"/>
  <c r="J102"/>
  <c i="10" r="E85"/>
  <c r="F91"/>
  <c r="J91"/>
  <c r="J122"/>
  <c r="J125"/>
  <c r="BE131"/>
  <c r="BE132"/>
  <c r="BE137"/>
  <c r="F92"/>
  <c r="BE130"/>
  <c r="BE133"/>
  <c r="BE134"/>
  <c r="BE135"/>
  <c r="BE139"/>
  <c r="BE141"/>
  <c i="9" r="J91"/>
  <c r="J127"/>
  <c r="J130"/>
  <c r="BE136"/>
  <c r="BE148"/>
  <c r="BE155"/>
  <c r="BE168"/>
  <c i="8" r="J140"/>
  <c r="J99"/>
  <c i="9" r="F130"/>
  <c r="BE142"/>
  <c r="BE151"/>
  <c r="BE158"/>
  <c r="BE162"/>
  <c r="BE164"/>
  <c r="BE210"/>
  <c r="E85"/>
  <c r="F91"/>
  <c r="BE169"/>
  <c r="BE188"/>
  <c r="BE193"/>
  <c i="8" r="J89"/>
  <c r="F132"/>
  <c r="J133"/>
  <c r="BE142"/>
  <c r="BE162"/>
  <c r="BE177"/>
  <c r="BE183"/>
  <c r="BE192"/>
  <c r="BE197"/>
  <c r="BE206"/>
  <c r="BE222"/>
  <c r="BE225"/>
  <c r="BE245"/>
  <c r="BE250"/>
  <c r="J91"/>
  <c r="BE141"/>
  <c r="BE150"/>
  <c r="BE159"/>
  <c r="BE171"/>
  <c r="BE187"/>
  <c r="BE191"/>
  <c r="BE216"/>
  <c r="BE219"/>
  <c r="BE229"/>
  <c r="E85"/>
  <c r="BE138"/>
  <c r="BE146"/>
  <c r="BE156"/>
  <c r="BE168"/>
  <c r="BE174"/>
  <c r="BE179"/>
  <c r="BE190"/>
  <c r="BE193"/>
  <c r="BE196"/>
  <c r="BE215"/>
  <c r="BE239"/>
  <c r="BE242"/>
  <c r="BE246"/>
  <c r="F92"/>
  <c r="BE153"/>
  <c r="BE158"/>
  <c r="BE165"/>
  <c r="BE189"/>
  <c r="BE194"/>
  <c r="BE202"/>
  <c r="BE209"/>
  <c r="BE212"/>
  <c r="BE220"/>
  <c r="BE233"/>
  <c r="BE236"/>
  <c i="6" r="BK146"/>
  <c r="J202"/>
  <c r="J105"/>
  <c i="7" r="F131"/>
  <c r="BE138"/>
  <c r="J89"/>
  <c r="J132"/>
  <c r="J91"/>
  <c r="F132"/>
  <c r="BE149"/>
  <c r="BE177"/>
  <c r="BE181"/>
  <c r="E85"/>
  <c r="BE157"/>
  <c r="BE165"/>
  <c r="BE187"/>
  <c r="BE198"/>
  <c r="BE208"/>
  <c r="BE141"/>
  <c r="BE145"/>
  <c r="BE154"/>
  <c r="BE168"/>
  <c r="BE191"/>
  <c r="BE151"/>
  <c r="BE174"/>
  <c r="BE160"/>
  <c r="BE171"/>
  <c r="BE178"/>
  <c r="BE182"/>
  <c r="BE184"/>
  <c r="BE195"/>
  <c r="BE201"/>
  <c r="BE204"/>
  <c r="BE207"/>
  <c r="BE211"/>
  <c i="6" r="F91"/>
  <c r="J139"/>
  <c r="BE148"/>
  <c r="BE177"/>
  <c r="BE195"/>
  <c r="BE305"/>
  <c r="BE344"/>
  <c i="5" r="BK132"/>
  <c r="J132"/>
  <c r="J97"/>
  <c i="6" r="E85"/>
  <c r="J92"/>
  <c r="BE168"/>
  <c r="BE173"/>
  <c r="BE181"/>
  <c r="BE207"/>
  <c r="BE225"/>
  <c r="BE237"/>
  <c r="BE241"/>
  <c r="BE275"/>
  <c r="BE293"/>
  <c r="BE297"/>
  <c r="BE321"/>
  <c r="BE346"/>
  <c r="BE350"/>
  <c r="BE359"/>
  <c r="J141"/>
  <c r="BE164"/>
  <c r="BE197"/>
  <c r="BE203"/>
  <c r="BE261"/>
  <c r="BE271"/>
  <c r="BE279"/>
  <c r="BE283"/>
  <c r="BE289"/>
  <c r="BE301"/>
  <c r="BE306"/>
  <c r="BE308"/>
  <c r="BE312"/>
  <c r="BE319"/>
  <c r="BE339"/>
  <c r="BE343"/>
  <c r="BE190"/>
  <c r="BE152"/>
  <c r="BE156"/>
  <c r="BE160"/>
  <c r="BE185"/>
  <c r="BE257"/>
  <c r="BE267"/>
  <c r="BE329"/>
  <c r="BE330"/>
  <c r="BE331"/>
  <c r="BE335"/>
  <c r="BE357"/>
  <c r="BE374"/>
  <c r="F92"/>
  <c r="BE196"/>
  <c r="BE198"/>
  <c r="BE200"/>
  <c r="BE231"/>
  <c r="BE233"/>
  <c r="BE287"/>
  <c r="BE302"/>
  <c r="BE316"/>
  <c r="BE355"/>
  <c r="BE367"/>
  <c r="BE371"/>
  <c r="BE382"/>
  <c r="BE392"/>
  <c r="BE409"/>
  <c r="BE429"/>
  <c r="BE433"/>
  <c r="BE214"/>
  <c r="BE218"/>
  <c r="BE245"/>
  <c r="BE249"/>
  <c r="BE253"/>
  <c r="BE263"/>
  <c r="BE325"/>
  <c r="BE363"/>
  <c r="BE384"/>
  <c r="BE388"/>
  <c r="BE396"/>
  <c r="BE399"/>
  <c r="BE404"/>
  <c r="BE414"/>
  <c r="BE419"/>
  <c r="BE436"/>
  <c r="BE378"/>
  <c r="BE401"/>
  <c r="BE424"/>
  <c r="BE441"/>
  <c i="4" r="BK152"/>
  <c r="J152"/>
  <c r="J97"/>
  <c i="5" r="J92"/>
  <c r="BE192"/>
  <c r="J91"/>
  <c r="F128"/>
  <c r="BE134"/>
  <c r="BE142"/>
  <c r="BE147"/>
  <c r="BE161"/>
  <c r="BE187"/>
  <c r="BE188"/>
  <c r="BE144"/>
  <c r="BE153"/>
  <c r="BE156"/>
  <c r="BE157"/>
  <c r="BE160"/>
  <c r="BE163"/>
  <c r="BE166"/>
  <c r="F91"/>
  <c r="BE138"/>
  <c r="J89"/>
  <c r="BE150"/>
  <c r="BE174"/>
  <c r="E121"/>
  <c r="BE178"/>
  <c r="BE181"/>
  <c r="BE184"/>
  <c r="BE170"/>
  <c i="4" r="E141"/>
  <c r="F148"/>
  <c r="BE216"/>
  <c r="BE262"/>
  <c r="BE317"/>
  <c r="BE364"/>
  <c r="BE368"/>
  <c r="BE372"/>
  <c r="BE428"/>
  <c r="BE432"/>
  <c r="BE437"/>
  <c r="BE439"/>
  <c i="3" r="J150"/>
  <c r="J98"/>
  <c r="BK324"/>
  <c r="J324"/>
  <c r="J106"/>
  <c i="4" r="J92"/>
  <c r="BE193"/>
  <c r="BE212"/>
  <c r="BE358"/>
  <c r="BE382"/>
  <c r="BE434"/>
  <c r="BE467"/>
  <c r="BE469"/>
  <c i="3" r="J506"/>
  <c r="J118"/>
  <c i="4" r="J89"/>
  <c r="F91"/>
  <c r="J147"/>
  <c r="BE154"/>
  <c r="BE161"/>
  <c r="BE221"/>
  <c r="BE229"/>
  <c r="BE233"/>
  <c r="BE254"/>
  <c r="BE266"/>
  <c r="BE304"/>
  <c r="BE323"/>
  <c r="BE348"/>
  <c r="BE352"/>
  <c r="BE378"/>
  <c r="BE406"/>
  <c r="BE414"/>
  <c r="BE433"/>
  <c r="BE446"/>
  <c r="BE461"/>
  <c r="BE501"/>
  <c r="BE527"/>
  <c r="BE531"/>
  <c r="BE533"/>
  <c r="BE541"/>
  <c r="BE564"/>
  <c r="BE607"/>
  <c r="BE610"/>
  <c r="BE642"/>
  <c r="BE173"/>
  <c r="BE176"/>
  <c r="BE208"/>
  <c r="BE270"/>
  <c r="BE290"/>
  <c r="BE336"/>
  <c r="BE442"/>
  <c r="BE523"/>
  <c r="BE573"/>
  <c r="BE574"/>
  <c r="BE682"/>
  <c r="BE704"/>
  <c r="BE716"/>
  <c r="BE759"/>
  <c r="BE788"/>
  <c r="BE808"/>
  <c r="BE835"/>
  <c r="BE842"/>
  <c r="BE874"/>
  <c r="BE888"/>
  <c r="BE918"/>
  <c r="BE957"/>
  <c r="BE960"/>
  <c r="BE164"/>
  <c r="BE167"/>
  <c r="BE187"/>
  <c r="BE203"/>
  <c r="BE265"/>
  <c r="BE329"/>
  <c r="BE473"/>
  <c r="BE477"/>
  <c r="BE481"/>
  <c r="BE493"/>
  <c r="BE507"/>
  <c r="BE515"/>
  <c r="BE519"/>
  <c r="BE537"/>
  <c r="BE553"/>
  <c r="BE557"/>
  <c r="BE558"/>
  <c r="BE561"/>
  <c r="BE567"/>
  <c r="BE593"/>
  <c r="BE740"/>
  <c r="BE804"/>
  <c r="BE812"/>
  <c r="BE822"/>
  <c r="BE828"/>
  <c r="BE898"/>
  <c r="BE964"/>
  <c r="BE968"/>
  <c r="BE181"/>
  <c r="BE244"/>
  <c r="BE248"/>
  <c r="BE258"/>
  <c r="BE450"/>
  <c r="BE454"/>
  <c r="BE485"/>
  <c r="BE505"/>
  <c r="BE511"/>
  <c r="BE547"/>
  <c r="BE576"/>
  <c r="BE612"/>
  <c r="BE624"/>
  <c r="BE630"/>
  <c r="BE652"/>
  <c r="BE664"/>
  <c r="BE700"/>
  <c r="BE726"/>
  <c r="BE739"/>
  <c r="BE774"/>
  <c r="BE818"/>
  <c r="BE857"/>
  <c r="BE881"/>
  <c r="BE893"/>
  <c r="BE904"/>
  <c r="BE923"/>
  <c r="BE954"/>
  <c r="BE971"/>
  <c r="BE158"/>
  <c r="BE199"/>
  <c r="BE220"/>
  <c r="BE386"/>
  <c r="BE396"/>
  <c r="BE400"/>
  <c r="BE489"/>
  <c r="BE497"/>
  <c r="BE589"/>
  <c r="BE670"/>
  <c r="BE678"/>
  <c r="BE686"/>
  <c r="BE709"/>
  <c r="BE721"/>
  <c r="BE735"/>
  <c r="BE814"/>
  <c r="BE832"/>
  <c r="BE850"/>
  <c r="BE865"/>
  <c r="BE912"/>
  <c r="BE914"/>
  <c r="BE937"/>
  <c r="BE951"/>
  <c r="BE656"/>
  <c r="BE663"/>
  <c r="BE666"/>
  <c r="BE674"/>
  <c r="BE691"/>
  <c r="BE695"/>
  <c r="BE744"/>
  <c r="BE801"/>
  <c r="BE827"/>
  <c r="BE839"/>
  <c r="BE846"/>
  <c r="BE854"/>
  <c r="BE861"/>
  <c r="BE867"/>
  <c r="BE882"/>
  <c r="BE897"/>
  <c i="3" r="F144"/>
  <c r="BE168"/>
  <c r="BE181"/>
  <c r="BE185"/>
  <c r="BE202"/>
  <c r="BE237"/>
  <c r="BE284"/>
  <c r="BE331"/>
  <c r="BE293"/>
  <c r="BE298"/>
  <c r="BE321"/>
  <c r="J92"/>
  <c r="J144"/>
  <c r="BE169"/>
  <c r="BE171"/>
  <c r="BE209"/>
  <c r="BE245"/>
  <c r="BE363"/>
  <c r="BE371"/>
  <c r="BE374"/>
  <c r="BE383"/>
  <c r="BE394"/>
  <c r="BE404"/>
  <c r="BE439"/>
  <c r="BE454"/>
  <c r="BE466"/>
  <c i="2" r="J158"/>
  <c r="J102"/>
  <c i="3" r="J89"/>
  <c r="BE151"/>
  <c r="BE177"/>
  <c r="BE194"/>
  <c r="BE198"/>
  <c r="BE219"/>
  <c r="BE233"/>
  <c r="BE255"/>
  <c r="BE326"/>
  <c r="BE339"/>
  <c r="BE343"/>
  <c r="BE416"/>
  <c r="BE420"/>
  <c r="BE444"/>
  <c r="BE448"/>
  <c r="BE489"/>
  <c r="BE495"/>
  <c r="BE334"/>
  <c r="BE349"/>
  <c r="BE352"/>
  <c r="BE353"/>
  <c r="BE367"/>
  <c r="BE377"/>
  <c r="BE385"/>
  <c r="BE389"/>
  <c r="BE390"/>
  <c r="BE393"/>
  <c r="BE400"/>
  <c r="BE411"/>
  <c r="BE415"/>
  <c r="BE421"/>
  <c r="BE422"/>
  <c r="BE425"/>
  <c r="BE429"/>
  <c r="BE435"/>
  <c r="BE443"/>
  <c r="BE507"/>
  <c i="2" r="J138"/>
  <c r="J98"/>
  <c i="3" r="F92"/>
  <c r="BE155"/>
  <c r="BE160"/>
  <c r="BE167"/>
  <c r="BE170"/>
  <c r="BE206"/>
  <c r="BE213"/>
  <c r="BE251"/>
  <c r="BE276"/>
  <c r="BE289"/>
  <c r="BE303"/>
  <c r="BE307"/>
  <c r="BE316"/>
  <c r="BE356"/>
  <c r="BE359"/>
  <c r="BE380"/>
  <c r="BE423"/>
  <c r="BE458"/>
  <c r="BE464"/>
  <c r="BE475"/>
  <c r="BE480"/>
  <c r="BE159"/>
  <c r="BE164"/>
  <c r="BE165"/>
  <c r="BE166"/>
  <c r="BE223"/>
  <c r="BE229"/>
  <c r="BE247"/>
  <c r="BE256"/>
  <c r="BE261"/>
  <c r="BE270"/>
  <c r="BE317"/>
  <c r="BE318"/>
  <c r="BE346"/>
  <c r="BE357"/>
  <c r="BE470"/>
  <c r="BE500"/>
  <c r="E85"/>
  <c r="BE191"/>
  <c r="BE241"/>
  <c r="BE311"/>
  <c r="BE323"/>
  <c r="BE388"/>
  <c r="BE396"/>
  <c r="BE485"/>
  <c r="BE508"/>
  <c i="2" r="E85"/>
  <c r="J91"/>
  <c r="F133"/>
  <c r="BE139"/>
  <c r="BE162"/>
  <c r="BE167"/>
  <c r="BE169"/>
  <c r="BE185"/>
  <c r="BE188"/>
  <c r="BE195"/>
  <c r="BE198"/>
  <c r="BE199"/>
  <c r="J89"/>
  <c r="J133"/>
  <c r="BE182"/>
  <c r="BE191"/>
  <c r="BE224"/>
  <c r="BE227"/>
  <c r="BE228"/>
  <c r="BE232"/>
  <c r="F91"/>
  <c r="BE159"/>
  <c r="BE165"/>
  <c r="BE166"/>
  <c r="BE170"/>
  <c r="BE171"/>
  <c r="BE201"/>
  <c r="BE204"/>
  <c r="BE142"/>
  <c r="BE172"/>
  <c r="BE174"/>
  <c r="BE177"/>
  <c r="BE194"/>
  <c r="BE208"/>
  <c r="BE212"/>
  <c r="BE216"/>
  <c r="BE220"/>
  <c r="BE146"/>
  <c r="BE151"/>
  <c r="BE154"/>
  <c r="BE157"/>
  <c i="3" r="F37"/>
  <c i="1" r="BB96"/>
  <c i="6" r="F38"/>
  <c i="1" r="BC99"/>
  <c i="10" r="J107"/>
  <c r="J101"/>
  <c r="J31"/>
  <c r="J32"/>
  <c i="1" r="AG103"/>
  <c i="11" r="F38"/>
  <c i="1" r="BC104"/>
  <c i="14" r="F37"/>
  <c i="1" r="BB107"/>
  <c i="3" r="F39"/>
  <c i="1" r="BD96"/>
  <c i="5" r="F39"/>
  <c i="1" r="BD98"/>
  <c i="7" r="F38"/>
  <c i="1" r="BC100"/>
  <c i="7" r="F37"/>
  <c i="1" r="BB100"/>
  <c i="9" r="F39"/>
  <c i="1" r="BD102"/>
  <c i="10" r="F37"/>
  <c i="1" r="BB103"/>
  <c i="12" r="F38"/>
  <c i="1" r="BC105"/>
  <c i="2" r="F39"/>
  <c i="1" r="BD95"/>
  <c i="4" r="F39"/>
  <c i="1" r="BD97"/>
  <c i="7" r="F39"/>
  <c i="1" r="BD100"/>
  <c i="8" r="F37"/>
  <c i="1" r="BB101"/>
  <c i="9" r="F37"/>
  <c i="1" r="BB102"/>
  <c i="11" r="F37"/>
  <c i="1" r="BB104"/>
  <c i="13" r="F38"/>
  <c i="1" r="BC106"/>
  <c i="13" r="F39"/>
  <c i="1" r="BD106"/>
  <c i="2" r="F37"/>
  <c i="1" r="BB95"/>
  <c i="5" r="F37"/>
  <c i="1" r="BB98"/>
  <c i="5" r="F35"/>
  <c i="1" r="AZ98"/>
  <c i="5" r="F38"/>
  <c i="1" r="BC98"/>
  <c i="6" r="F37"/>
  <c i="1" r="BB99"/>
  <c i="10" r="F38"/>
  <c i="1" r="BC103"/>
  <c i="12" r="F37"/>
  <c i="1" r="BB105"/>
  <c i="3" r="F38"/>
  <c i="1" r="BC96"/>
  <c i="6" r="F39"/>
  <c i="1" r="BD99"/>
  <c i="10" r="F39"/>
  <c i="1" r="BD103"/>
  <c i="12" r="J106"/>
  <c r="BF106"/>
  <c r="J36"/>
  <c i="1" r="AW105"/>
  <c i="14" r="F39"/>
  <c i="1" r="BD107"/>
  <c i="14" r="F38"/>
  <c i="1" r="BC107"/>
  <c i="13" r="F37"/>
  <c i="1" r="BB106"/>
  <c i="4" r="F38"/>
  <c i="1" r="BC97"/>
  <c i="8" r="F38"/>
  <c i="1" r="BC101"/>
  <c i="9" r="F38"/>
  <c i="1" r="BC102"/>
  <c i="11" r="F39"/>
  <c i="1" r="BD104"/>
  <c i="2" r="F38"/>
  <c i="1" r="BC95"/>
  <c i="4" r="F37"/>
  <c i="1" r="BB97"/>
  <c i="8" r="F39"/>
  <c i="1" r="BD101"/>
  <c i="12" r="F39"/>
  <c i="1" r="BD105"/>
  <c i="13" l="1" r="T137"/>
  <c r="T133"/>
  <c i="4" r="T440"/>
  <c i="13" r="R137"/>
  <c r="R133"/>
  <c i="8" r="T139"/>
  <c r="T136"/>
  <c i="7" r="R139"/>
  <c r="R135"/>
  <c i="4" r="P152"/>
  <c r="T152"/>
  <c r="T151"/>
  <c i="10" r="P128"/>
  <c i="1" r="AU103"/>
  <c i="9" r="BK149"/>
  <c r="J149"/>
  <c r="J101"/>
  <c i="3" r="R149"/>
  <c i="2" r="BK137"/>
  <c i="5" r="R132"/>
  <c r="R131"/>
  <c i="4" r="R152"/>
  <c i="7" r="T139"/>
  <c r="T135"/>
  <c i="6" r="T201"/>
  <c i="5" r="P132"/>
  <c r="P131"/>
  <c i="1" r="AU98"/>
  <c i="6" r="R201"/>
  <c r="R145"/>
  <c i="3" r="BK149"/>
  <c r="J149"/>
  <c r="J97"/>
  <c i="7" r="P139"/>
  <c r="P135"/>
  <c i="1" r="AU100"/>
  <c i="3" r="T324"/>
  <c i="4" r="P440"/>
  <c i="2" r="R149"/>
  <c r="R136"/>
  <c i="9" r="R149"/>
  <c r="R133"/>
  <c i="6" r="P146"/>
  <c i="10" r="T128"/>
  <c i="8" r="R139"/>
  <c r="R136"/>
  <c i="5" r="T132"/>
  <c r="T131"/>
  <c i="3" r="P149"/>
  <c r="P148"/>
  <c i="1" r="AU96"/>
  <c i="3" r="P324"/>
  <c i="2" r="P136"/>
  <c i="1" r="AU95"/>
  <c i="4" r="R440"/>
  <c i="3" r="R324"/>
  <c r="T149"/>
  <c r="T148"/>
  <c i="6" r="BK201"/>
  <c r="J201"/>
  <c r="J104"/>
  <c r="P201"/>
  <c i="9" r="T149"/>
  <c r="T133"/>
  <c i="8" r="BK139"/>
  <c r="BK136"/>
  <c r="J136"/>
  <c r="J96"/>
  <c r="J30"/>
  <c i="6" r="T146"/>
  <c r="T145"/>
  <c i="13" r="P137"/>
  <c r="P133"/>
  <c i="1" r="AU106"/>
  <c i="9" r="P149"/>
  <c r="P133"/>
  <c i="1" r="AU102"/>
  <c i="2" r="T149"/>
  <c r="T136"/>
  <c r="BK149"/>
  <c r="J149"/>
  <c r="J100"/>
  <c i="11" r="BK228"/>
  <c r="J228"/>
  <c r="J119"/>
  <c r="BK158"/>
  <c r="BK157"/>
  <c r="J157"/>
  <c r="J96"/>
  <c r="J30"/>
  <c i="4" r="BK969"/>
  <c r="J969"/>
  <c r="J120"/>
  <c i="7" r="BK139"/>
  <c r="J139"/>
  <c r="J99"/>
  <c r="BK136"/>
  <c r="J136"/>
  <c r="J97"/>
  <c i="9" r="BK134"/>
  <c r="J134"/>
  <c r="J97"/>
  <c i="13" r="BK155"/>
  <c r="J155"/>
  <c r="J102"/>
  <c r="BK134"/>
  <c r="J134"/>
  <c r="J97"/>
  <c i="4" r="BK440"/>
  <c r="J440"/>
  <c r="J106"/>
  <c i="14" r="BK135"/>
  <c r="J135"/>
  <c r="J97"/>
  <c i="10" r="BF107"/>
  <c i="6" r="J146"/>
  <c r="J97"/>
  <c i="5" r="BK131"/>
  <c r="J131"/>
  <c r="J96"/>
  <c r="J30"/>
  <c i="4" r="BK151"/>
  <c r="J151"/>
  <c r="J96"/>
  <c r="J30"/>
  <c i="3" r="BK148"/>
  <c r="J148"/>
  <c r="J96"/>
  <c r="J30"/>
  <c i="4" r="J35"/>
  <c i="1" r="AV97"/>
  <c i="3" r="J35"/>
  <c i="1" r="AV96"/>
  <c i="9" r="F35"/>
  <c i="1" r="AZ102"/>
  <c i="10" r="F36"/>
  <c i="1" r="BA103"/>
  <c i="12" r="F35"/>
  <c i="1" r="AZ105"/>
  <c r="BD94"/>
  <c r="W36"/>
  <c i="2" r="F35"/>
  <c i="1" r="AZ95"/>
  <c i="6" r="J35"/>
  <c i="1" r="AV99"/>
  <c i="10" r="J35"/>
  <c i="1" r="AV103"/>
  <c i="12" r="J100"/>
  <c r="J108"/>
  <c i="14" r="J35"/>
  <c i="1" r="AV107"/>
  <c i="14" r="F35"/>
  <c i="1" r="AZ107"/>
  <c r="BB94"/>
  <c r="AX94"/>
  <c i="3" r="F35"/>
  <c i="1" r="AZ96"/>
  <c i="9" r="J35"/>
  <c i="1" r="AV102"/>
  <c i="10" r="J109"/>
  <c i="12" r="J35"/>
  <c i="1" r="AV105"/>
  <c r="AT105"/>
  <c i="8" r="J115"/>
  <c r="J109"/>
  <c r="J117"/>
  <c i="2" r="J35"/>
  <c i="1" r="AV95"/>
  <c i="6" r="F35"/>
  <c i="1" r="AZ99"/>
  <c i="12" r="F36"/>
  <c i="1" r="BA105"/>
  <c i="13" r="J35"/>
  <c i="1" r="AV106"/>
  <c i="13" r="F35"/>
  <c i="1" r="AZ106"/>
  <c i="11" r="J136"/>
  <c r="BF136"/>
  <c r="J36"/>
  <c i="1" r="AW104"/>
  <c i="4" r="J130"/>
  <c r="BF130"/>
  <c r="F36"/>
  <c i="1" r="BA97"/>
  <c i="4" r="F35"/>
  <c i="1" r="AZ97"/>
  <c r="BC94"/>
  <c r="W35"/>
  <c i="5" r="J35"/>
  <c i="1" r="AV98"/>
  <c i="5" r="J110"/>
  <c r="J104"/>
  <c r="J31"/>
  <c r="J32"/>
  <c i="1" r="AG98"/>
  <c i="7" r="F35"/>
  <c i="1" r="AZ100"/>
  <c i="8" r="J35"/>
  <c i="1" r="AV101"/>
  <c i="10" r="J36"/>
  <c i="1" r="AW103"/>
  <c i="11" r="J35"/>
  <c i="1" r="AV104"/>
  <c r="AT104"/>
  <c i="7" r="J35"/>
  <c i="1" r="AV100"/>
  <c i="8" r="F35"/>
  <c i="1" r="AZ101"/>
  <c i="10" r="F35"/>
  <c i="1" r="AZ103"/>
  <c i="11" r="F35"/>
  <c i="1" r="AZ104"/>
  <c i="3" r="J127"/>
  <c r="BF127"/>
  <c r="F36"/>
  <c i="1" r="BA96"/>
  <c i="4" l="1" r="R151"/>
  <c i="6" r="P145"/>
  <c i="1" r="AU99"/>
  <c i="2" r="BK136"/>
  <c r="J136"/>
  <c r="J96"/>
  <c r="J30"/>
  <c i="4" r="P151"/>
  <c i="1" r="AU97"/>
  <c i="3" r="R148"/>
  <c i="8" r="J31"/>
  <c r="BF115"/>
  <c i="7" r="BK135"/>
  <c r="J135"/>
  <c r="J96"/>
  <c r="J30"/>
  <c i="6" r="BK145"/>
  <c r="J145"/>
  <c r="J96"/>
  <c r="J30"/>
  <c i="13" r="BK133"/>
  <c r="J133"/>
  <c r="J96"/>
  <c r="J30"/>
  <c i="2" r="J137"/>
  <c r="J97"/>
  <c i="11" r="J158"/>
  <c r="J97"/>
  <c i="9" r="BK133"/>
  <c r="J133"/>
  <c r="J96"/>
  <c r="J30"/>
  <c i="8" r="J139"/>
  <c r="J98"/>
  <c i="14" r="BK134"/>
  <c r="J134"/>
  <c r="J96"/>
  <c r="J30"/>
  <c i="12" r="J31"/>
  <c i="10" r="J41"/>
  <c i="5" r="BF110"/>
  <c i="1" r="AT103"/>
  <c i="2" r="J115"/>
  <c r="BF115"/>
  <c r="J36"/>
  <c i="1" r="AW95"/>
  <c i="11" r="J130"/>
  <c r="J138"/>
  <c r="F36"/>
  <c i="1" r="BA104"/>
  <c i="6" r="J124"/>
  <c r="J118"/>
  <c r="J126"/>
  <c i="13" r="J112"/>
  <c r="BF112"/>
  <c r="F36"/>
  <c i="1" r="BA106"/>
  <c i="4" r="J36"/>
  <c i="1" r="AW97"/>
  <c r="AT97"/>
  <c r="AZ94"/>
  <c i="8" r="F36"/>
  <c i="1" r="BA101"/>
  <c i="4" r="J124"/>
  <c r="J132"/>
  <c i="5" r="J36"/>
  <c i="1" r="AW98"/>
  <c r="AT98"/>
  <c r="W34"/>
  <c i="8" r="J32"/>
  <c i="1" r="AG101"/>
  <c i="7" r="J114"/>
  <c r="BF114"/>
  <c r="F36"/>
  <c i="1" r="BA100"/>
  <c i="9" r="J112"/>
  <c r="BF112"/>
  <c r="F36"/>
  <c i="1" r="BA102"/>
  <c i="5" r="F36"/>
  <c i="1" r="BA98"/>
  <c r="AY94"/>
  <c i="14" r="J113"/>
  <c r="BF113"/>
  <c r="J36"/>
  <c i="1" r="AW107"/>
  <c i="3" r="J121"/>
  <c r="J31"/>
  <c r="J32"/>
  <c i="1" r="AG96"/>
  <c i="5" r="J112"/>
  <c i="8" r="J36"/>
  <c i="1" r="AW101"/>
  <c r="AT101"/>
  <c i="3" r="J36"/>
  <c i="1" r="AW96"/>
  <c r="AT96"/>
  <c i="12" r="J32"/>
  <c i="1" r="AG105"/>
  <c r="AN105"/>
  <c i="11" l="1" r="J31"/>
  <c i="1" r="AN103"/>
  <c i="6" r="BF124"/>
  <c r="J31"/>
  <c i="12" r="J41"/>
  <c i="8" r="J41"/>
  <c i="5" r="J41"/>
  <c i="4" r="J31"/>
  <c i="3" r="J41"/>
  <c i="1" r="AN96"/>
  <c r="AN98"/>
  <c r="AN101"/>
  <c r="AT107"/>
  <c r="AT95"/>
  <c i="11" r="J32"/>
  <c i="1" r="AG104"/>
  <c r="AN104"/>
  <c i="2" r="J109"/>
  <c r="J31"/>
  <c r="J32"/>
  <c i="1" r="AG95"/>
  <c r="AN95"/>
  <c i="14" r="J107"/>
  <c r="J115"/>
  <c i="6" r="J36"/>
  <c i="1" r="AW99"/>
  <c r="AT99"/>
  <c i="9" r="J36"/>
  <c i="1" r="AW102"/>
  <c r="AT102"/>
  <c i="13" r="J36"/>
  <c i="1" r="AW106"/>
  <c r="AT106"/>
  <c i="7" r="J108"/>
  <c r="J116"/>
  <c i="13" r="J106"/>
  <c r="J114"/>
  <c i="14" r="F36"/>
  <c i="1" r="BA107"/>
  <c i="9" r="J106"/>
  <c r="J114"/>
  <c i="2" r="F36"/>
  <c i="1" r="BA95"/>
  <c i="6" r="J32"/>
  <c i="1" r="AG99"/>
  <c r="AN99"/>
  <c i="7" r="J36"/>
  <c i="1" r="AW100"/>
  <c r="AT100"/>
  <c r="AU94"/>
  <c i="3" r="J129"/>
  <c i="4" r="J32"/>
  <c i="1" r="AG97"/>
  <c r="AN97"/>
  <c r="AV94"/>
  <c i="11" l="1" r="J41"/>
  <c i="7" r="J31"/>
  <c i="9" r="J31"/>
  <c i="2" r="J41"/>
  <c i="14" r="J31"/>
  <c i="13" r="J31"/>
  <c i="6" r="J41"/>
  <c i="4" r="J41"/>
  <c i="2" r="J117"/>
  <c i="6" r="F36"/>
  <c i="1" r="BA99"/>
  <c r="BA94"/>
  <c r="W33"/>
  <c i="7" r="J32"/>
  <c i="1" r="AG100"/>
  <c r="AN100"/>
  <c i="9" r="J32"/>
  <c i="1" r="AG102"/>
  <c r="AN102"/>
  <c i="14" r="J32"/>
  <c i="1" r="AG107"/>
  <c r="AN107"/>
  <c i="13" r="J32"/>
  <c i="1" r="AG106"/>
  <c r="AN106"/>
  <c i="14" l="1" r="J41"/>
  <c i="7" r="J41"/>
  <c i="9" r="J41"/>
  <c i="13" r="J41"/>
  <c i="1" r="AW94"/>
  <c r="AK33"/>
  <c r="AG94"/>
  <c r="AK26"/>
  <c l="1" r="AT94"/>
  <c r="AN94"/>
  <c r="AG110"/>
  <c r="AV110"/>
  <c r="BY110"/>
  <c r="AG111"/>
  <c r="AV111"/>
  <c r="BY111"/>
  <c r="AG112"/>
  <c r="CD112"/>
  <c r="AG113"/>
  <c r="CD113"/>
  <c l="1" r="CD110"/>
  <c r="CD111"/>
  <c r="AV113"/>
  <c r="BY113"/>
  <c r="AV112"/>
  <c r="BY112"/>
  <c r="AG109"/>
  <c r="AK27"/>
  <c r="AK29"/>
  <c r="AN111"/>
  <c r="AN110"/>
  <c l="1" r="W32"/>
  <c r="AN113"/>
  <c r="AG115"/>
  <c r="AK32"/>
  <c r="AK38"/>
  <c r="AN112"/>
  <c l="1" r="AN109"/>
  <c r="AN11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<sst xmlns="http://schemas.openxmlformats.org/spreadsheetml/2006/main">
  <si>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</si>
  <si>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</si>
  <si>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</si>
  <si>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</si>
  <si>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</si>
  <si>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{be76fc1d-c752-4657-949b-185149fa9d97}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</si>
  <si>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</si>
  <si>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</si>
  <si>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</si>
  <si>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</si>
  <si>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</si>
  <si>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</si>
  <si>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</si>
  <si>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</si>
  <si>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</si>
  <si>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</si>
  <si>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</si>
  <si>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100424 - Nové učebny a vstup Střední zdravotnické školy a VOŠ Cheb-úprava 2907 (zadání)</t>
  </si>
  <si>
    <t>KSO:</t>
  </si>
  <si>
    <t>CC-CZ:</t>
  </si>
  <si>
    <t>Místo:</t>
  </si>
  <si>
    <t xml:space="preserve"> </t>
  </si>
  <si>
    <t>Datum:</t>
  </si>
  <si>
    <t>31. 7. 2024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</si>
  <si>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</si>
  <si>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</si>
  <si>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</si>
  <si>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</si>
  <si>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</si>
  <si>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</si>
  <si>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</si>
  <si>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</si>
  <si>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</si>
  <si>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</si>
  <si>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</si>
  <si>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</si>
  <si>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</si>
  <si>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</si>
  <si>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</si>
  <si>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</si>
  <si>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</si>
  <si>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</si>
  <si>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</si>
  <si>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</si>
  <si>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</si>
  <si>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</si>
  <si>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</si>
  <si>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</si>
  <si>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</si>
  <si>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</si>
  <si>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</si>
  <si>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</si>
  <si>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</si>
  <si>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</si>
  <si>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</si>
  <si>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</si>
  <si>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</si>
  <si>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</si>
  <si>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</si>
  <si>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</si>
  <si>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</si>
  <si>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</si>
  <si>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</si>
  <si>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</si>
  <si>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</si>
  <si>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</si>
  <si>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</si>
  <si>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</si>
  <si>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</si>
  <si>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</si>
  <si>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</si>
  <si>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</si>
  <si>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</si>
  <si>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</si>
  <si>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</si>
  <si>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</si>
  <si>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</si>
  <si>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{00000000-0000-0000-0000-000000000000}</t>
  </si>
  <si>
    <t>/</t>
  </si>
  <si>
    <t>SO07</t>
  </si>
  <si>
    <t>Multimediální učeb...</t>
  </si>
  <si>
    <t>STA</t>
  </si>
  <si>
    <t>1</t>
  </si>
  <si>
    <t>{121114cb-c7eb-4166-a1bf-655f5b887aed}</t>
  </si>
  <si>
    <t>2</t>
  </si>
  <si>
    <t>SO01</t>
  </si>
  <si>
    <t>Vestavba výtahu</t>
  </si>
  <si>
    <t>{38d2f2c4-3162-438f-a218-9e38fb66b60d}</t>
  </si>
  <si>
    <t>SO02</t>
  </si>
  <si>
    <t>Stavební úpravy</t>
  </si>
  <si>
    <t>{745e6909-902a-4de4-bb95-25fa7f7f1f9e}</t>
  </si>
  <si>
    <t>SO03</t>
  </si>
  <si>
    <t>učebna jazyků</t>
  </si>
  <si>
    <t>{471221a5-0923-4c6b-bef3-07f6fa18dd2e}</t>
  </si>
  <si>
    <t>SO04</t>
  </si>
  <si>
    <t>stavební úpravy WC...</t>
  </si>
  <si>
    <t>{9d876397-c95a-4912-b7a5-dec4d48ba8e7}</t>
  </si>
  <si>
    <t>SO05</t>
  </si>
  <si>
    <t>Sklad (č. 221)</t>
  </si>
  <si>
    <t>{bf94fb59-be5c-4e69-903d-e5773ef41931}</t>
  </si>
  <si>
    <t>SO06</t>
  </si>
  <si>
    <t>stavební úpravy uč...</t>
  </si>
  <si>
    <t>{d27daa75-affc-4a58-8384-445a2e10b8e0}</t>
  </si>
  <si>
    <t>SO08</t>
  </si>
  <si>
    <t>Nová chráněná únik...</t>
  </si>
  <si>
    <t>{dfe07e1c-8832-43e3-b601-1c132484ba5c}</t>
  </si>
  <si>
    <t>SO10</t>
  </si>
  <si>
    <t>ÚT</t>
  </si>
  <si>
    <t>{06558079-c7cc-433b-b464-346ca07e39cf}</t>
  </si>
  <si>
    <t>SO11</t>
  </si>
  <si>
    <t>VZT</t>
  </si>
  <si>
    <t>{3b92a803-81d8-4b1d-a625-0956e873670c}</t>
  </si>
  <si>
    <t>SO12</t>
  </si>
  <si>
    <t>Elektroinstalace</t>
  </si>
  <si>
    <t>{2eeda644-413b-42c6-8c68-5d6acae2efc7}</t>
  </si>
  <si>
    <t>SO13</t>
  </si>
  <si>
    <t>NTL vnitřní plynovod</t>
  </si>
  <si>
    <t>{ffe013c8-8db2-4991-a055-d07d83bfc23f}</t>
  </si>
  <si>
    <t>SO14</t>
  </si>
  <si>
    <t>VRN</t>
  </si>
  <si>
    <t>{b8835d50-e4f6-49f8-8fbd-47dfb353a19e}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</si>
  <si>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</si>
  <si>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</si>
  <si>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</si>
  <si>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</si>
  <si>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</si>
  <si>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</si>
  <si>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</si>
  <si>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</si>
  <si>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</si>
  <si>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</si>
  <si>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</si>
  <si>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SO07 - Multimediální učeb...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</si>
  <si>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</si>
  <si>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</si>
  <si>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</si>
  <si>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</si>
  <si>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</si>
  <si>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</si>
  <si>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</si>
  <si>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</si>
  <si>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9 -    Ostatní konstrukce a práce-bourání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</si>
  <si>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</si>
  <si>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</si>
  <si>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</si>
  <si>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</si>
  <si>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</si>
  <si>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</si>
  <si>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</si>
  <si>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</si>
  <si>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</si>
  <si>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</si>
  <si>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</si>
  <si>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</si>
  <si>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</si>
  <si>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</si>
  <si>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</si>
  <si>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</si>
  <si>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</si>
  <si>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</si>
  <si>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</si>
  <si>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</si>
  <si>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</si>
  <si>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</si>
  <si>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</si>
  <si>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</si>
  <si>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</si>
  <si>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</si>
  <si>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</si>
  <si>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</si>
  <si>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</si>
  <si>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</si>
  <si>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</si>
  <si>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</si>
  <si>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</si>
  <si>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</si>
  <si>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317142448</t>
  </si>
  <si>
    <t>Překlad nenosný pórobetonový š 150 mm v do 250 mm na tenkovrstvou maltu dl přes 2000 do 2500 mm</t>
  </si>
  <si>
    <t>kus</t>
  </si>
  <si>
    <t>4</t>
  </si>
  <si>
    <t>VV</t>
  </si>
  <si>
    <t>Součet</t>
  </si>
  <si>
    <t>342241166</t>
  </si>
  <si>
    <t>Příčky z cihel lehčených dl 290 mm na MC tl 140 mm</t>
  </si>
  <si>
    <t>m2</t>
  </si>
  <si>
    <t>3,25*(1,95*2+2)-2*0,9*2</t>
  </si>
  <si>
    <t>9</t>
  </si>
  <si>
    <t xml:space="preserve">   Ostatní konstrukce a práce-bourání</t>
  </si>
  <si>
    <t>29</t>
  </si>
  <si>
    <t>962031132</t>
  </si>
  <si>
    <t>Bourání příček z cihel pálených na MVC tl do 100 mm</t>
  </si>
  <si>
    <t>6</t>
  </si>
  <si>
    <t>3,25*(12,45+4,65+4,1)</t>
  </si>
  <si>
    <t>PSV</t>
  </si>
  <si>
    <t>Práce a dodávky PSV</t>
  </si>
  <si>
    <t>763</t>
  </si>
  <si>
    <t>Konstrukce suché výstavby</t>
  </si>
  <si>
    <t>39</t>
  </si>
  <si>
    <t>763131431.</t>
  </si>
  <si>
    <t xml:space="preserve">SDK podhled  deska 1x 12,5 bez izolace dvouvrstvá spodní kce profil CD+UD, REI do 90</t>
  </si>
  <si>
    <t>16</t>
  </si>
  <si>
    <t>8</t>
  </si>
  <si>
    <t>77,95+76,5</t>
  </si>
  <si>
    <t>31</t>
  </si>
  <si>
    <t>763131751</t>
  </si>
  <si>
    <t>Montáž parotěsné zábrany do SDK podhledu</t>
  </si>
  <si>
    <t>10</t>
  </si>
  <si>
    <t>M</t>
  </si>
  <si>
    <t>28329027</t>
  </si>
  <si>
    <t>fólie PE vyztužená Al vrstvou pro parotěsnou vrstvu 150g/m2</t>
  </si>
  <si>
    <t>32</t>
  </si>
  <si>
    <t>766</t>
  </si>
  <si>
    <t>Konstrukce truhlářské</t>
  </si>
  <si>
    <t>28</t>
  </si>
  <si>
    <t>766 002</t>
  </si>
  <si>
    <t>D+M posuvná skládací stěna , vzduchová neprůzvučnost: Rw=58 dB, tl. 110 mm, 11x základní a 1x teleskopický segment, vč.kolejnice, závěsů ke stropu, parkování mimo osu kolejnice</t>
  </si>
  <si>
    <t>14</t>
  </si>
  <si>
    <t>3,25*(3,9+3,75+2)</t>
  </si>
  <si>
    <t>40</t>
  </si>
  <si>
    <t>766660002</t>
  </si>
  <si>
    <t>Montáž dveřních křídel otvíravých jednokřídlových š přes 0,8 m do ocelové zárubně</t>
  </si>
  <si>
    <t>43</t>
  </si>
  <si>
    <t>61161017</t>
  </si>
  <si>
    <t xml:space="preserve">dveře jednokřídlé dřevěné  plné 1100x1970-2100mm dle výpisu dveří</t>
  </si>
  <si>
    <t>18</t>
  </si>
  <si>
    <t>44</t>
  </si>
  <si>
    <t>20</t>
  </si>
  <si>
    <t>42</t>
  </si>
  <si>
    <t>61161015</t>
  </si>
  <si>
    <t xml:space="preserve">dveře jednokřídlé dřevěné  plné 900x1970-2100mm dle výpisu dveří</t>
  </si>
  <si>
    <t>22</t>
  </si>
  <si>
    <t>P</t>
  </si>
  <si>
    <t>Poznámka k položce:_x000d_
Poznámka k položce: viz výpis dveří</t>
  </si>
  <si>
    <t>35</t>
  </si>
  <si>
    <t>766660728</t>
  </si>
  <si>
    <t>Montáž dveřního interiérového kování - zámku</t>
  </si>
  <si>
    <t>24</t>
  </si>
  <si>
    <t>36</t>
  </si>
  <si>
    <t>54964106</t>
  </si>
  <si>
    <t>vložka cylindrická 29+60</t>
  </si>
  <si>
    <t>26</t>
  </si>
  <si>
    <t>37</t>
  </si>
  <si>
    <t>766660729</t>
  </si>
  <si>
    <t>Montáž dveřního interiérového kování - štítku s klikou</t>
  </si>
  <si>
    <t>38</t>
  </si>
  <si>
    <t>54914123</t>
  </si>
  <si>
    <t>kování rozetové klika/klika</t>
  </si>
  <si>
    <t>30</t>
  </si>
  <si>
    <t>767</t>
  </si>
  <si>
    <t>Konstrukce zámečnické</t>
  </si>
  <si>
    <t>766682111</t>
  </si>
  <si>
    <t>Montáž zárubní obložkových pro dveře jednokřídlové tl stěny do 170 mm</t>
  </si>
  <si>
    <t>55331463</t>
  </si>
  <si>
    <t>zárubeň jednokřídlá ocelová obložková šroubovací tl stěny 110-150mm rozměru 900/1970, 2100mm</t>
  </si>
  <si>
    <t>34</t>
  </si>
  <si>
    <t>Poznámka k položce:_x000d_
Poznámka k položce: ZOPš</t>
  </si>
  <si>
    <t>776</t>
  </si>
  <si>
    <t>Podlahy povlakové</t>
  </si>
  <si>
    <t>11</t>
  </si>
  <si>
    <t>776121311</t>
  </si>
  <si>
    <t>Vodou ředitelná penetrace savého podkladu povlakových podlah ředěná v poměru 1:1</t>
  </si>
  <si>
    <t>776141112</t>
  </si>
  <si>
    <t>Vyrovnání podkladu povlakových podlah stěrkou pevnosti 20 MPa tl přes 3 do 5 mm</t>
  </si>
  <si>
    <t>13</t>
  </si>
  <si>
    <t>776201812</t>
  </si>
  <si>
    <t>Demontáž lepených povlakových podlah s podložkou ručně</t>
  </si>
  <si>
    <t>776231111</t>
  </si>
  <si>
    <t>Lepení lamel a čtverců z vinylu standardním lepidlem</t>
  </si>
  <si>
    <t>15</t>
  </si>
  <si>
    <t>28411050</t>
  </si>
  <si>
    <t>PVC vinyl antistatický tl 2mm, hm 3100g/m2, hořlavost Bfl-s1, smykové tření µ 0,6, třída zátěže 34/43, odpor krytiny &lt;=10^8</t>
  </si>
  <si>
    <t>776421111</t>
  </si>
  <si>
    <t>Montáž obvodových lišt lepením</t>
  </si>
  <si>
    <t>m</t>
  </si>
  <si>
    <t>46</t>
  </si>
  <si>
    <t>54,3*1,05</t>
  </si>
  <si>
    <t>17</t>
  </si>
  <si>
    <t>61418113</t>
  </si>
  <si>
    <t>lišta podlahová dřevěná dub 7x43mm</t>
  </si>
  <si>
    <t>48</t>
  </si>
  <si>
    <t>19</t>
  </si>
  <si>
    <t>998776203</t>
  </si>
  <si>
    <t>Přesun hmot procentní pro podlahy povlakové v objektech v přes 12 do 24 m</t>
  </si>
  <si>
    <t>%</t>
  </si>
  <si>
    <t>50</t>
  </si>
  <si>
    <t>783</t>
  </si>
  <si>
    <t>Dokončovací práce - nátěry</t>
  </si>
  <si>
    <t>783315101</t>
  </si>
  <si>
    <t>Mezinátěr jednonásobný syntetický standardní zámečnických konstrukcí</t>
  </si>
  <si>
    <t>52</t>
  </si>
  <si>
    <t>2*2</t>
  </si>
  <si>
    <t>783317101</t>
  </si>
  <si>
    <t>Krycí jednonásobný syntetický standardní nátěr zámečnických konstrukcí</t>
  </si>
  <si>
    <t>54</t>
  </si>
  <si>
    <t>784</t>
  </si>
  <si>
    <t>Dokončovací práce - malby a tapety</t>
  </si>
  <si>
    <t>784111001</t>
  </si>
  <si>
    <t>Oprášení (ometení ) podkladu v místnostech v do 3,80 m</t>
  </si>
  <si>
    <t>56</t>
  </si>
  <si>
    <t>(54,3*1,05)*3,15</t>
  </si>
  <si>
    <t>23</t>
  </si>
  <si>
    <t>784111011</t>
  </si>
  <si>
    <t>Obroušení podkladu omítnutého v místnostech v do 3,80 m</t>
  </si>
  <si>
    <t>58</t>
  </si>
  <si>
    <t>33</t>
  </si>
  <si>
    <t>784111031</t>
  </si>
  <si>
    <t>Omytí podkladu v místnostech v do 3,80 m</t>
  </si>
  <si>
    <t>60</t>
  </si>
  <si>
    <t>784121001</t>
  </si>
  <si>
    <t>Oškrabání malby v místnostech v do 3,80 m</t>
  </si>
  <si>
    <t>62</t>
  </si>
  <si>
    <t>784171001</t>
  </si>
  <si>
    <t>Olepování vnitřních ploch páskou v místnostech v do 3,80 m</t>
  </si>
  <si>
    <t>64</t>
  </si>
  <si>
    <t>3*5+8*(1,5*2+2,1*2)</t>
  </si>
  <si>
    <t>25</t>
  </si>
  <si>
    <t>HST.8595140120074</t>
  </si>
  <si>
    <t xml:space="preserve">krepová páska maskovací do 60°  50 mm / 50 m</t>
  </si>
  <si>
    <t>66</t>
  </si>
  <si>
    <t>784181101</t>
  </si>
  <si>
    <t>Základní akrylátová jednonásobná bezbarvá penetrace podkladu v místnostech v do 3,80 m</t>
  </si>
  <si>
    <t>68</t>
  </si>
  <si>
    <t>27</t>
  </si>
  <si>
    <t>784221101</t>
  </si>
  <si>
    <t>Dvojnásobné bílé malby ze směsí za sucha dobře otěruvzdorných v místnostech do 3,80 m</t>
  </si>
  <si>
    <t>70</t>
  </si>
  <si>
    <t>SO01 - Vestavba výtahu</t>
  </si>
  <si>
    <t xml:space="preserve">    1 - Zemní práce</t>
  </si>
  <si>
    <t xml:space="preserve">    2 - Zakládání</t>
  </si>
  <si>
    <t xml:space="preserve">    4 - Vodorovné konstrukce</t>
  </si>
  <si>
    <t xml:space="preserve">    6 -    Úpravy povrchů, podlahy a osazování výplní</t>
  </si>
  <si>
    <t xml:space="preserve">    997 - Přesun sutě</t>
  </si>
  <si>
    <t xml:space="preserve">    998 - Přesun hmot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</si>
  <si>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</si>
  <si>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</si>
  <si>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</si>
  <si>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</si>
  <si>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M -    Práce a dodávky M</t>
  </si>
  <si>
    <t xml:space="preserve">    33-M -    Montáže dopr.zaříz.,sklad. zař. a váh</t>
  </si>
  <si>
    <t>Zemní práce</t>
  </si>
  <si>
    <t>131313711</t>
  </si>
  <si>
    <t>Hloubení zapažených jam v soudržných horninách třídy těžitelnosti II skupiny 4 ručně</t>
  </si>
  <si>
    <t>m3</t>
  </si>
  <si>
    <t>1pp výtah</t>
  </si>
  <si>
    <t>5,6*(3,2+4,2)/2*(2,7+3,7)/2</t>
  </si>
  <si>
    <t>151101202</t>
  </si>
  <si>
    <t>Zřízení příložného pažení stěn výkopu hl přes 4 do 8 m</t>
  </si>
  <si>
    <t>5,6*(3,2+2,7)</t>
  </si>
  <si>
    <t>151101212</t>
  </si>
  <si>
    <t>Odstranění příložného pažení stěn hl přes 4 do 8 m</t>
  </si>
  <si>
    <t>151101302</t>
  </si>
  <si>
    <t>Zřízení rozepření stěn při pažení příložném hl přes 4 do 8 m</t>
  </si>
  <si>
    <t>5</t>
  </si>
  <si>
    <t>151101312</t>
  </si>
  <si>
    <t>Odstranění rozepření stěn při pažení příložném hl přes 4 do 8 m</t>
  </si>
  <si>
    <t>161151113</t>
  </si>
  <si>
    <t>Svislé přemístění výkopku z horniny třídy těžitelnosti II skupiny 4 a 5 hl výkopu přes 4 do 8 m</t>
  </si>
  <si>
    <t>7</t>
  </si>
  <si>
    <t>161151613</t>
  </si>
  <si>
    <t>Vytažení výkopku těženého z prostoru pod základy z hl přes 3 do 6 m v hornině třídy těžitelnosti II skupiny 4 a 5</t>
  </si>
  <si>
    <t>162751133</t>
  </si>
  <si>
    <t>Vodorovné přemístění přes 5 000 do 6000 m výkopku/sypaniny z horniny třídy těžitelnosti II skupiny 4 a 5</t>
  </si>
  <si>
    <t>167111102</t>
  </si>
  <si>
    <t>Nakládání výkopku z hornin třídy těžitelnosti II skupiny 4 a 5 ručně</t>
  </si>
  <si>
    <t>167111122</t>
  </si>
  <si>
    <t>Skládání nebo překládání výkopku z horniny třídy těžitelnosti II skupiny 4 a 5 ručně</t>
  </si>
  <si>
    <t>171201221</t>
  </si>
  <si>
    <t>Poplatek za uložení na skládce (skládkovné) zeminy a kamení kód odpadu 17 05 04</t>
  </si>
  <si>
    <t>t</t>
  </si>
  <si>
    <t>174111101</t>
  </si>
  <si>
    <t>Zásyp jam, šachet rýh nebo kolem objektů sypaninou se zhutněním ručně</t>
  </si>
  <si>
    <t>-5,6*(2,3*2,45)</t>
  </si>
  <si>
    <t>Zakládání</t>
  </si>
  <si>
    <t>121</t>
  </si>
  <si>
    <t>1517111.R</t>
  </si>
  <si>
    <t xml:space="preserve">Osazení ocelových zápor pro pažení hloubených vykopávek, beraněných,  zápory délky od 0 do 14 m</t>
  </si>
  <si>
    <t>Poznámka k položce:_x000d_
Poznámka k položce: cena obsahuje dopravu a manipulaci na stavbě</t>
  </si>
  <si>
    <t>8*5,6</t>
  </si>
  <si>
    <t>122</t>
  </si>
  <si>
    <t>151721112</t>
  </si>
  <si>
    <t xml:space="preserve">Pažení do ocelových zápor  bez ohledu na druh pažin, s odstraněním pažení, hloubky výkopu přes 4 do 10 m</t>
  </si>
  <si>
    <t>Poznámka k položce:_x000d_
Poznámka k položce: bez odstranění</t>
  </si>
  <si>
    <t>(4,92+0,6)*(2*2,2+2*1,6)</t>
  </si>
  <si>
    <t>136</t>
  </si>
  <si>
    <t>213141111</t>
  </si>
  <si>
    <t>Zřízení vrstvy z geotextilie v rovině nebo ve sklonu do 1:5 š do 3 m</t>
  </si>
  <si>
    <t>výtahová šachta</t>
  </si>
  <si>
    <t>1,2*(2,4+2,65*2)*2</t>
  </si>
  <si>
    <t>4,9*(2,4+2,65*2)*2</t>
  </si>
  <si>
    <t>2,4*2,65*2</t>
  </si>
  <si>
    <t>137</t>
  </si>
  <si>
    <t>69311270</t>
  </si>
  <si>
    <t>geotextilie netkaná separační, ochranná, filtrační, drenážní PES 400g/m2</t>
  </si>
  <si>
    <t>106,66*1,1845 "Přepočtené koeficientem množství</t>
  </si>
  <si>
    <t>271532211</t>
  </si>
  <si>
    <t>Podsyp pod základové konstrukce se zhutněním z hrubého kameniva frakce 32 až 63 mm</t>
  </si>
  <si>
    <t>výtah</t>
  </si>
  <si>
    <t>2,4*2,6*0,15</t>
  </si>
  <si>
    <t>125</t>
  </si>
  <si>
    <t>273323611</t>
  </si>
  <si>
    <t>Základové desky ze ŽB pro konstrukce bílých van tř. C 30/37</t>
  </si>
  <si>
    <t>0,4*2,4*2,6</t>
  </si>
  <si>
    <t>273361821</t>
  </si>
  <si>
    <t>Výztuž základových desek betonářskou ocelí 10 505 (R)</t>
  </si>
  <si>
    <t>418,36*0,0011</t>
  </si>
  <si>
    <t>127</t>
  </si>
  <si>
    <t>273362021</t>
  </si>
  <si>
    <t>Výztuž základových desek svařovanými sítěmi Kari</t>
  </si>
  <si>
    <t>438,36*0,0011</t>
  </si>
  <si>
    <t>126</t>
  </si>
  <si>
    <t>279323112</t>
  </si>
  <si>
    <t>Základová zeď ze ŽB pro konstrukce bílých van tř. C 30/37</t>
  </si>
  <si>
    <t>4,92*0,3*(2*2,2+2*1,6)-1,1*2,185*0,3</t>
  </si>
  <si>
    <t>311231129</t>
  </si>
  <si>
    <t>Zdivo nosné z cihel dl 290 mm P20 až 25 na MC 15</t>
  </si>
  <si>
    <t>19,6*0,3*(2*2,2+2*1,6)-0,3*(5*1,05*2,1+5*0,25*2*1,6+5*0,25*2,2)</t>
  </si>
  <si>
    <t>1-3np</t>
  </si>
  <si>
    <t>3,4*(0,8+0,7)*0,6+3,25*(0,8+0,7)*0,45+0,2*3,4*(6,65+7,1*2)</t>
  </si>
  <si>
    <t>317168052.WNR</t>
  </si>
  <si>
    <t>Překlad vysoký dl 1250 mm</t>
  </si>
  <si>
    <t>výtah šachta</t>
  </si>
  <si>
    <t>6*5</t>
  </si>
  <si>
    <t>346244811</t>
  </si>
  <si>
    <t>Přizdívky izolační tl 65 mm z cihel dl 290 mm pevnosti P 10 až P 20 na MC 10</t>
  </si>
  <si>
    <t>1,2*(2,2+2,45*2)</t>
  </si>
  <si>
    <t>4,9*(2,2+2,45*2)</t>
  </si>
  <si>
    <t>Vodorovné konstrukce</t>
  </si>
  <si>
    <t>411321616</t>
  </si>
  <si>
    <t>Stropy deskové ze ŽB tř. C 30/37</t>
  </si>
  <si>
    <t>výtah-stropy</t>
  </si>
  <si>
    <t>4*2,2*4,5*0,1</t>
  </si>
  <si>
    <t>411354249</t>
  </si>
  <si>
    <t>Bednění stropů ztracené z hraněných trapézových vln v 60 mm plech pozinkovaný tl 1,0 mm</t>
  </si>
  <si>
    <t>4*2,2*4,5</t>
  </si>
  <si>
    <t>411362021</t>
  </si>
  <si>
    <t>Výztuž stropů svařovanými sítěmi Kari</t>
  </si>
  <si>
    <t>4*2,2*4,5*0,007</t>
  </si>
  <si>
    <t>413941133</t>
  </si>
  <si>
    <t>Osazování ocelových válcovaných nosníků stropů HEA nebo HEB výšky přes 120 do do 220 mm</t>
  </si>
  <si>
    <t>HEB18 - stropy u výtahu</t>
  </si>
  <si>
    <t>4*5*0,0512</t>
  </si>
  <si>
    <t>13010978</t>
  </si>
  <si>
    <t>ocel profilová jakost S235JR (11 375) průřez HEB 180</t>
  </si>
  <si>
    <t>Poznámka k položce:_x000d_
Poznámka k položce: Hmotnost: 52,60 kg/m</t>
  </si>
  <si>
    <t>417321616</t>
  </si>
  <si>
    <t>Ztužující pásy a věnce ze ŽB tř. C 30/37</t>
  </si>
  <si>
    <t>0,25*0,30*5*(1,6*2+2,2*2)</t>
  </si>
  <si>
    <t>417351115</t>
  </si>
  <si>
    <t>Zřízení bednění ztužujících věnců</t>
  </si>
  <si>
    <t>0,25*2*5*(1,6*2+2,2*2)</t>
  </si>
  <si>
    <t>417351116</t>
  </si>
  <si>
    <t>Odstranění bednění ztužujících věnců</t>
  </si>
  <si>
    <t>417361821</t>
  </si>
  <si>
    <t>Výztuž ztužujících pásů a věnců betonářskou ocelí 10 505</t>
  </si>
  <si>
    <t>0,25*0,25*5*(1,6*2+2,2*2)*0,075</t>
  </si>
  <si>
    <t xml:space="preserve">   Úpravy povrchů, podlahy a osazování výplní</t>
  </si>
  <si>
    <t>612131121</t>
  </si>
  <si>
    <t>Penetrační disperzní nátěr vnitřních stěn nanášený ručně</t>
  </si>
  <si>
    <t>19,6*4*1,6</t>
  </si>
  <si>
    <t>19,6*(2*2,2+2*2,45+0,6)</t>
  </si>
  <si>
    <t>odpočet otvorů</t>
  </si>
  <si>
    <t>-(5*1,0*2,1)</t>
  </si>
  <si>
    <t>ostění</t>
  </si>
  <si>
    <t>0,95*5,4*5</t>
  </si>
  <si>
    <t>612321121</t>
  </si>
  <si>
    <t>Vápenocementová omítka hladká jednovrstvá vnitřních stěn nanášená ručně</t>
  </si>
  <si>
    <t>612321141</t>
  </si>
  <si>
    <t>Vápenocementová omítka štuková dvouvrstvá vnitřních stěn nanášená ručně</t>
  </si>
  <si>
    <t>72</t>
  </si>
  <si>
    <t>114</t>
  </si>
  <si>
    <t>631311126</t>
  </si>
  <si>
    <t>Mazanina tl přes 80 do 120 mm z betonu prostého bez zvýšených nároků na prostředí tř. C 25/30</t>
  </si>
  <si>
    <t>74</t>
  </si>
  <si>
    <t>strop 3,4np</t>
  </si>
  <si>
    <t>2,2*4,5*0,06*2</t>
  </si>
  <si>
    <t>631311136</t>
  </si>
  <si>
    <t>Mazanina tl přes 120 do 240 mm z betonu prostého bez zvýšených nároků na prostředí tř. C 25/30</t>
  </si>
  <si>
    <t>76</t>
  </si>
  <si>
    <t>1,6*1,6*0,17</t>
  </si>
  <si>
    <t>113</t>
  </si>
  <si>
    <t>631341114</t>
  </si>
  <si>
    <t>Mazanina tl přes 50 do 80 mm z betonu lehkého keramického LC 20/22</t>
  </si>
  <si>
    <t>78</t>
  </si>
  <si>
    <t>strop 2np</t>
  </si>
  <si>
    <t>2,2*4,5*0,06</t>
  </si>
  <si>
    <t>49</t>
  </si>
  <si>
    <t>631362021</t>
  </si>
  <si>
    <t>Výztuž mazanin svařovanými sítěmi Kari</t>
  </si>
  <si>
    <t>80</t>
  </si>
  <si>
    <t>1,6*1,6*2*0,005</t>
  </si>
  <si>
    <t>971033681</t>
  </si>
  <si>
    <t>Vybourání otvorů ve zdivu cihelném pl do 4 m2 na MVC nebo MV tl do 900 mm</t>
  </si>
  <si>
    <t>82</t>
  </si>
  <si>
    <t>1pp</t>
  </si>
  <si>
    <t>1,2*2,3*0,9</t>
  </si>
  <si>
    <t>972054691</t>
  </si>
  <si>
    <t>Vybourání otvorů v ŽB stropech nebo klenbách pl do 4 m2 tl přes 80 mm</t>
  </si>
  <si>
    <t>84</t>
  </si>
  <si>
    <t xml:space="preserve">VÝTAH </t>
  </si>
  <si>
    <t>0,25*2,2*6,5*4</t>
  </si>
  <si>
    <t>975043121</t>
  </si>
  <si>
    <t>Jednořadové podchycení stropů pro osazení nosníků v do 3,5 m pro zatížení přes 750 do 1000 kg/m</t>
  </si>
  <si>
    <t>86</t>
  </si>
  <si>
    <t>u výtah. šachty</t>
  </si>
  <si>
    <t>(3,2+3,3+2,7)*4</t>
  </si>
  <si>
    <t>997</t>
  </si>
  <si>
    <t>Přesun sutě</t>
  </si>
  <si>
    <t>997013117</t>
  </si>
  <si>
    <t>Vnitrostaveništní doprava suti a vybouraných hmot pro budovy v přes 21 do 24 m s použitím mechanizace</t>
  </si>
  <si>
    <t>88</t>
  </si>
  <si>
    <t>997013501</t>
  </si>
  <si>
    <t>Odvoz suti a vybouraných hmot na skládku nebo meziskládku do 1 km se složením</t>
  </si>
  <si>
    <t>90</t>
  </si>
  <si>
    <t>997013509</t>
  </si>
  <si>
    <t>Příplatek k odvozu suti a vybouraných hmot na skládku ZKD 1 km přes 1 km</t>
  </si>
  <si>
    <t>92</t>
  </si>
  <si>
    <t>39,03*5 "Přepočtené koeficientem množství</t>
  </si>
  <si>
    <t>997013609</t>
  </si>
  <si>
    <t>Poplatek za uložení na skládce (skládkovné) stavebního odpadu ze směsí nebo oddělených frakcí betonu, cihel a keramických výrobků kód odpadu 17 01 07</t>
  </si>
  <si>
    <t>94</t>
  </si>
  <si>
    <t>998</t>
  </si>
  <si>
    <t>Přesun hmot</t>
  </si>
  <si>
    <t>998011003</t>
  </si>
  <si>
    <t>Přesun hmot pro budovy zděné v přes 12 do 24 m</t>
  </si>
  <si>
    <t>96</t>
  </si>
  <si>
    <t>713</t>
  </si>
  <si>
    <t>Izolace tepelné</t>
  </si>
  <si>
    <t>115</t>
  </si>
  <si>
    <t>713121111</t>
  </si>
  <si>
    <t>Montáž izolace tepelné podlah volně kladenými rohožemi, pásy, dílci, deskami 1 vrstva</t>
  </si>
  <si>
    <t>98</t>
  </si>
  <si>
    <t>2,2*4,5*2</t>
  </si>
  <si>
    <t>116</t>
  </si>
  <si>
    <t>28375007</t>
  </si>
  <si>
    <t>deska EPS 70 pro konstrukce s malým zatížením λ=0,039 tl 80mm</t>
  </si>
  <si>
    <t>100</t>
  </si>
  <si>
    <t>19,8*1,05 "Přepočtené koeficientem množství</t>
  </si>
  <si>
    <t>117</t>
  </si>
  <si>
    <t>713191132</t>
  </si>
  <si>
    <t>Montáž izolace tepelné podlah, stropů vrchem nebo střech překrytí separační fólií z PE</t>
  </si>
  <si>
    <t>102</t>
  </si>
  <si>
    <t>118</t>
  </si>
  <si>
    <t>28323055</t>
  </si>
  <si>
    <t>fólie PE (500 kg/m3) separační podlahová oddělující tepelnou izolaci tl 0,8mm</t>
  </si>
  <si>
    <t>104</t>
  </si>
  <si>
    <t>19,8*1,1 "Přepočtené koeficientem množství</t>
  </si>
  <si>
    <t>721</t>
  </si>
  <si>
    <t>Zdravotechnika - vnitřní kanalizace</t>
  </si>
  <si>
    <t>103</t>
  </si>
  <si>
    <t>721174024.OSM</t>
  </si>
  <si>
    <t>Potrubí kanalizační odpadní Osma HT-Systém DN 75</t>
  </si>
  <si>
    <t>106</t>
  </si>
  <si>
    <t>721174042.OSM</t>
  </si>
  <si>
    <t>Potrubí kanalizační připojovací Osma HT-Systém DN 40</t>
  </si>
  <si>
    <t>108</t>
  </si>
  <si>
    <t>4*1,2</t>
  </si>
  <si>
    <t>105</t>
  </si>
  <si>
    <t>721174062.OSM</t>
  </si>
  <si>
    <t>Potrubí kanalizační větrací Osma HT-Systém DN 75</t>
  </si>
  <si>
    <t>110</t>
  </si>
  <si>
    <t>87</t>
  </si>
  <si>
    <t>721194104</t>
  </si>
  <si>
    <t>Vyvedení a upevnění odpadních výpustek DN 40</t>
  </si>
  <si>
    <t>112</t>
  </si>
  <si>
    <t>721273152.HLE</t>
  </si>
  <si>
    <t>Hlavice ventilační HL 807 polypropylen PP DN 75</t>
  </si>
  <si>
    <t>128</t>
  </si>
  <si>
    <t>721290111</t>
  </si>
  <si>
    <t>Zkouška těsnosti potrubí kanalizace vodou DN do 125</t>
  </si>
  <si>
    <t>91</t>
  </si>
  <si>
    <t>998721203</t>
  </si>
  <si>
    <t>Přesun hmot procentní pro vnitřní kanalizace v objektech v přes 12 do 24 m</t>
  </si>
  <si>
    <t>722</t>
  </si>
  <si>
    <t>Zdravotechnika - vnitřní vodovod</t>
  </si>
  <si>
    <t>722174001</t>
  </si>
  <si>
    <t>Potrubí vodovodní plastové PPR svar polyfúze PN 16 D 16x2,2 mm</t>
  </si>
  <si>
    <t>120</t>
  </si>
  <si>
    <t>cirkulace</t>
  </si>
  <si>
    <t>93</t>
  </si>
  <si>
    <t>722174002</t>
  </si>
  <si>
    <t>Potrubí vodovodní plastové PPR svar polyfúze PN 16 D 20x2,8 mm</t>
  </si>
  <si>
    <t xml:space="preserve">svislé k  umývátkům</t>
  </si>
  <si>
    <t>2*15</t>
  </si>
  <si>
    <t>107</t>
  </si>
  <si>
    <t>722174003</t>
  </si>
  <si>
    <t>Potrubí vodovodní plastové PPR svar polyfúze PN 16 D 25x3,5 mm</t>
  </si>
  <si>
    <t>124</t>
  </si>
  <si>
    <t>k umývátkům 1np</t>
  </si>
  <si>
    <t>2*12</t>
  </si>
  <si>
    <t>722181211</t>
  </si>
  <si>
    <t>Ochrana vodovodního potrubí přilepenými termoizolačními trubicemi z PE tl do 6 mm DN do 22 mm</t>
  </si>
  <si>
    <t>24+30+15</t>
  </si>
  <si>
    <t>95</t>
  </si>
  <si>
    <t>722190401</t>
  </si>
  <si>
    <t>Vyvedení a upevnění výpustku DN do 25</t>
  </si>
  <si>
    <t>2*4</t>
  </si>
  <si>
    <t>722240101</t>
  </si>
  <si>
    <t>Ventily plastové PPR přímé DN 20</t>
  </si>
  <si>
    <t>130</t>
  </si>
  <si>
    <t>97</t>
  </si>
  <si>
    <t>722290246</t>
  </si>
  <si>
    <t>Zkouška těsnosti vodovodního potrubí plastového DN do 40</t>
  </si>
  <si>
    <t>132</t>
  </si>
  <si>
    <t>69</t>
  </si>
  <si>
    <t>998722203</t>
  </si>
  <si>
    <t>Přesun hmot procentní pro vnitřní vodovod v objektech v přes 12 do 24 m</t>
  </si>
  <si>
    <t>134</t>
  </si>
  <si>
    <t>725</t>
  </si>
  <si>
    <t>Zdravotechnika - zařizovací předměty</t>
  </si>
  <si>
    <t>725219102</t>
  </si>
  <si>
    <t>Montáž umyvadla připevněného na šrouby do zdiva</t>
  </si>
  <si>
    <t>soubor</t>
  </si>
  <si>
    <t>109</t>
  </si>
  <si>
    <t>64221040</t>
  </si>
  <si>
    <t>umývátko keramické stěnové bílé 400x310mm</t>
  </si>
  <si>
    <t>138</t>
  </si>
  <si>
    <t>725813111</t>
  </si>
  <si>
    <t>Ventil rohový bez připojovací trubičky nebo flexi hadičky G 1/2"</t>
  </si>
  <si>
    <t>140</t>
  </si>
  <si>
    <t>111</t>
  </si>
  <si>
    <t>725822611.RAF</t>
  </si>
  <si>
    <t>Baterie umyvadlová RAF N321S stojánková páková bez výpusti</t>
  </si>
  <si>
    <t>142</t>
  </si>
  <si>
    <t>726111201</t>
  </si>
  <si>
    <t>montáž zařizovacích předmětů</t>
  </si>
  <si>
    <t>144</t>
  </si>
  <si>
    <t>998725203</t>
  </si>
  <si>
    <t>Přesun hmot procentní pro zařizovací předměty v objektech v přes 12 do 24 m</t>
  </si>
  <si>
    <t>146</t>
  </si>
  <si>
    <t>135</t>
  </si>
  <si>
    <t>763131441</t>
  </si>
  <si>
    <t>SDK podhled desky 2xDF 12,5 bez izolace dvouvrstvá spodní kce profil CD+UD REI 120</t>
  </si>
  <si>
    <t>148</t>
  </si>
  <si>
    <t>1-4NP</t>
  </si>
  <si>
    <t>16,46+16,62+16,11+16,23</t>
  </si>
  <si>
    <t>150</t>
  </si>
  <si>
    <t>75</t>
  </si>
  <si>
    <t>152</t>
  </si>
  <si>
    <t>65,42*1,1 "Přepočtené koeficientem množství</t>
  </si>
  <si>
    <t>766660001</t>
  </si>
  <si>
    <t>Montáž dveřních křídel otvíravých jednokřídlových š do 0,8 m do ocelové zárubně</t>
  </si>
  <si>
    <t>154</t>
  </si>
  <si>
    <t>61161014</t>
  </si>
  <si>
    <t>dveře jednokřídlé dřevěné plné 800x1970-2100mm dle výpisu dveří</t>
  </si>
  <si>
    <t>156</t>
  </si>
  <si>
    <t>158</t>
  </si>
  <si>
    <t>59</t>
  </si>
  <si>
    <t>160</t>
  </si>
  <si>
    <t>162</t>
  </si>
  <si>
    <t>61</t>
  </si>
  <si>
    <t>164</t>
  </si>
  <si>
    <t>998766203</t>
  </si>
  <si>
    <t>Přesun hmot procentní pro kce truhlářské v objektech v přes 12 do 24 m</t>
  </si>
  <si>
    <t>166</t>
  </si>
  <si>
    <t>51</t>
  </si>
  <si>
    <t>168</t>
  </si>
  <si>
    <t>55331462</t>
  </si>
  <si>
    <t>zárubeň jednokřídlá ocelová obložková šroubovací tl stěny 110-150mm rozměru 800/1970, 2100mm</t>
  </si>
  <si>
    <t>170</t>
  </si>
  <si>
    <t>172</t>
  </si>
  <si>
    <t>65</t>
  </si>
  <si>
    <t>174</t>
  </si>
  <si>
    <t>176</t>
  </si>
  <si>
    <t>67</t>
  </si>
  <si>
    <t>178</t>
  </si>
  <si>
    <t>dílce vinylové tl 2,0mm, nášlapná vrstva 0,40mm, úprava PUR, třída zátěže 23/32/41, otlak 0,05mm, R10, třída otěru T, hořlavost Bfl S1, bez ftalátů</t>
  </si>
  <si>
    <t>180</t>
  </si>
  <si>
    <t>182</t>
  </si>
  <si>
    <t>4*18,5</t>
  </si>
  <si>
    <t>184</t>
  </si>
  <si>
    <t>74*1,1 "Přepočtené koeficientem množství</t>
  </si>
  <si>
    <t>186</t>
  </si>
  <si>
    <t>188</t>
  </si>
  <si>
    <t>4*2</t>
  </si>
  <si>
    <t>77</t>
  </si>
  <si>
    <t>190</t>
  </si>
  <si>
    <t>192</t>
  </si>
  <si>
    <t>4*18,2*3</t>
  </si>
  <si>
    <t>79</t>
  </si>
  <si>
    <t>194</t>
  </si>
  <si>
    <t>196</t>
  </si>
  <si>
    <t>4*5+4*(2*1,5+2*2,1)</t>
  </si>
  <si>
    <t>81</t>
  </si>
  <si>
    <t>198</t>
  </si>
  <si>
    <t>48,8*1,1 "Přepočtené koeficientem množství</t>
  </si>
  <si>
    <t>200</t>
  </si>
  <si>
    <t>83</t>
  </si>
  <si>
    <t>202</t>
  </si>
  <si>
    <t xml:space="preserve">   Práce a dodávky M</t>
  </si>
  <si>
    <t>33-M</t>
  </si>
  <si>
    <t xml:space="preserve">   Montáže dopr.zaříz.,sklad. zař. a váh</t>
  </si>
  <si>
    <t>330R</t>
  </si>
  <si>
    <t xml:space="preserve">D+M výtah osobní, nosnost 650kg, zdvih 16,36 m, rozměr šachty 1600x1600 mm, prohlubeň1000 mm,  kabina neprůchozí, 5 stanic, 5 nástupišť(1+4), nerez, 1/3 zrcadlo, podlaha vinyl, madlo, obousměrné řízení</t>
  </si>
  <si>
    <t>204</t>
  </si>
  <si>
    <t>129</t>
  </si>
  <si>
    <t>R1</t>
  </si>
  <si>
    <t>Revize, uvedení do provozu, zaškolení obsluhy</t>
  </si>
  <si>
    <t>206</t>
  </si>
  <si>
    <t>SO02 - Stavební úpravy</t>
  </si>
  <si>
    <t xml:space="preserve">    711 - Izolace proti vodě, vlhkosti a plynům</t>
  </si>
  <si>
    <t xml:space="preserve">    771 - Podlahy z dlaždic</t>
  </si>
  <si>
    <t xml:space="preserve">    772 - Podlahy z kamene</t>
  </si>
  <si>
    <t xml:space="preserve">    787 - Dokončovací práce - zasklívání</t>
  </si>
  <si>
    <t>89</t>
  </si>
  <si>
    <t>132212131</t>
  </si>
  <si>
    <t>Hloubení nezapažených rýh šířky do 800 mm v soudržných horninách třídy těžitelnosti I skupiny 3 ručně</t>
  </si>
  <si>
    <t>vstup 1pp</t>
  </si>
  <si>
    <t>0,5*1,2*10+0,8*0,8*3,9</t>
  </si>
  <si>
    <t>11,496-6,745</t>
  </si>
  <si>
    <t>1,75</t>
  </si>
  <si>
    <t>6,501*2 "Přepočtené koeficientem množství</t>
  </si>
  <si>
    <t>171251201</t>
  </si>
  <si>
    <t>Uložení sypaniny na skládky nebo meziskládky</t>
  </si>
  <si>
    <t>1pp vstupní schodiště a rampa</t>
  </si>
  <si>
    <t>4,5*1,7*0,8+(0,8+0,2)/2*1,25</t>
  </si>
  <si>
    <t xml:space="preserve"> 1pp 023</t>
  </si>
  <si>
    <t>0,5*0,15*4,5</t>
  </si>
  <si>
    <t>vstup 1np</t>
  </si>
  <si>
    <t>0,15*6,5*1,5</t>
  </si>
  <si>
    <t>273321611</t>
  </si>
  <si>
    <t>Základové desky ze ŽB bez zvýšených nároků na prostředí tř. C 30/37</t>
  </si>
  <si>
    <t>4,5*1,7*0,15+7,8*1,25*0,15</t>
  </si>
  <si>
    <t>2*(4,5*1,7*0,007)+2*(7,8*1,25)*0,007</t>
  </si>
  <si>
    <t>2*6,5*1,5*0,007</t>
  </si>
  <si>
    <t>274321511</t>
  </si>
  <si>
    <t>Základové pasy ze ŽB bez zvýšených nároků na prostředí tř. C 25/30</t>
  </si>
  <si>
    <t>vstup pod kamenné schody 1pp</t>
  </si>
  <si>
    <t>0,8*0,6*3,9</t>
  </si>
  <si>
    <t>279113144</t>
  </si>
  <si>
    <t>Základová zeď tl přes 250 do 300 mm z tvárnic ztraceného bednění včetně výplně z betonu tř. C 20/25</t>
  </si>
  <si>
    <t>4,5*1,25+(1,25+0,25)/2*6,5</t>
  </si>
  <si>
    <t>310239411</t>
  </si>
  <si>
    <t>Zazdívka otvorů pl přes 1 do 4 m2 ve zdivu nadzákladovém cihlami pálenými na MC</t>
  </si>
  <si>
    <t>2,2*(0,3*0,9*2+0,45*0,9+0,8*1+0,9*1)</t>
  </si>
  <si>
    <t>317142412.XLA</t>
  </si>
  <si>
    <t>Překlad nenosný pórobetonový dl 1250 mm</t>
  </si>
  <si>
    <t>1np</t>
  </si>
  <si>
    <t>317234410</t>
  </si>
  <si>
    <t>Vyzdívka mezi nosníky z cihel pálených na MC</t>
  </si>
  <si>
    <t>317944323</t>
  </si>
  <si>
    <t>Válcované nosníky č.14 až 22 dodatečně osazované do připravených otvorů</t>
  </si>
  <si>
    <t>P1-5, P7-P12A IPE 14</t>
  </si>
  <si>
    <t>0,0129*(2,4*5+3,5*3+1,85*34+2,1*8+1,7*20+1,45*16+2,5*5+1,7*3)</t>
  </si>
  <si>
    <t>P6,P6A IPE26</t>
  </si>
  <si>
    <t>0,0361*4,5*5</t>
  </si>
  <si>
    <t>3,095*1,02 "Přepočtené koeficientem množství</t>
  </si>
  <si>
    <t>342241165</t>
  </si>
  <si>
    <t>Příčky z cihel lehčených dl 290 mm na MC tl 65 mm</t>
  </si>
  <si>
    <t>3,5*(2,5*2+1,6*3+1,35+1,1+2,30+6,1+1,55+3+1,3)-9*0,8*2</t>
  </si>
  <si>
    <t>3,4*1,1</t>
  </si>
  <si>
    <t>3*(2,65+1,25+2*1,1+1,2+0,6+2*3+0,9+2,4+1,95+1)-0,8*2-1,6*2*4</t>
  </si>
  <si>
    <t>2np 211,chodba</t>
  </si>
  <si>
    <t>1,5*2,4*4</t>
  </si>
  <si>
    <t>3np 302</t>
  </si>
  <si>
    <t>1,5*2,4</t>
  </si>
  <si>
    <t>430321414</t>
  </si>
  <si>
    <t>Schodišťová konstrukce a rampa ze ŽB tř. C 25/30</t>
  </si>
  <si>
    <t>vstup pod kamenné schody</t>
  </si>
  <si>
    <t>2,4*0,7*0,3</t>
  </si>
  <si>
    <t>430321616</t>
  </si>
  <si>
    <t>Schodišťová konstrukce a rampa ze ŽB tř. C 30/37</t>
  </si>
  <si>
    <t>3,2*7*0,288*0,25</t>
  </si>
  <si>
    <t>430361821</t>
  </si>
  <si>
    <t>Výztuž schodišťové konstrukce a rampy betonářskou ocelí 10 505</t>
  </si>
  <si>
    <t>0,819*0,05</t>
  </si>
  <si>
    <t>430362021</t>
  </si>
  <si>
    <t>Výztuž schodišťové konstrukce a rampy svařovanými sítěmi Kari</t>
  </si>
  <si>
    <t>2*(3,2*7*0,288+7*0,15)*0,007</t>
  </si>
  <si>
    <t>434121426</t>
  </si>
  <si>
    <t>Osazení kamenných schodišťových stupňů na desku drsných</t>
  </si>
  <si>
    <t>2*3,9</t>
  </si>
  <si>
    <t>58388022</t>
  </si>
  <si>
    <t>stupeň schodišťový žulový snímaný s drážkou 175x360x1000mm podkosená podstupnice-řezaný a tryskaný</t>
  </si>
  <si>
    <t>434311115</t>
  </si>
  <si>
    <t>Schodišťové stupně dusané na terén z betonu tř. C 20/25 bez potěru</t>
  </si>
  <si>
    <t>3,9*0,7*0,2</t>
  </si>
  <si>
    <t>3,2*(9,05+11,05+95+35,9+49,5+36,75+17,5+14,07+28,6)</t>
  </si>
  <si>
    <t>3,2*(21,2+57,6+14,23*2+5,9*6+48,3)</t>
  </si>
  <si>
    <t>5*2,1*1,4</t>
  </si>
  <si>
    <t>0,3*2,3*6*0,3*(3*2*1,6)</t>
  </si>
  <si>
    <t>0,45*2,3*18+0,45*(2+1,2+1,6*3)</t>
  </si>
  <si>
    <t>0,9*2,3*8+0,9*(1,6*4+1,25*3)</t>
  </si>
  <si>
    <t>3,5*(5,8*10+38,5*3+2*21,2+6,25*8)</t>
  </si>
  <si>
    <t>19*0,45*5,2</t>
  </si>
  <si>
    <t>(2,2+1,2)*0,45*26</t>
  </si>
  <si>
    <t>2np 202,217,218,228</t>
  </si>
  <si>
    <t>64,36+26,02+30,13+31,19</t>
  </si>
  <si>
    <t>3,25*(12,9+13,8+3,6*2+2*14+2*1,9+2*14,4+2*1,8+2*10,2+3,2)</t>
  </si>
  <si>
    <t>3,25*(26,5*2+2*1,9)</t>
  </si>
  <si>
    <t>4np 402</t>
  </si>
  <si>
    <t>3,25*(26,5*2+2,2*2)</t>
  </si>
  <si>
    <t>612325423</t>
  </si>
  <si>
    <t>Oprava vnitřní vápenocementové štukové omítky stěn v rozsahu plochy přes 30 do 50 %</t>
  </si>
  <si>
    <t>229</t>
  </si>
  <si>
    <t>629991011</t>
  </si>
  <si>
    <t>Zakrytí výplní otvorů a svislých ploch fólií přilepenou lepící páskou</t>
  </si>
  <si>
    <t>P01</t>
  </si>
  <si>
    <t>2*(4,7+7,1+2,1*12+2,6*4)</t>
  </si>
  <si>
    <t>2*(2,6*15*2+3,5*5+2,05*15)</t>
  </si>
  <si>
    <t>2*(4,3*2+4,25+2,45*2+4,5)</t>
  </si>
  <si>
    <t>P02</t>
  </si>
  <si>
    <t>2*(1,2*0,9*4+1,2*1,2*2*4)</t>
  </si>
  <si>
    <t>2*(0,5*1*4*3+2*1,1*2*14+2*3,2*8)</t>
  </si>
  <si>
    <t>P03,04</t>
  </si>
  <si>
    <t>2*(3,6+2*5+3,16*8+2,85*14+1,1*7)</t>
  </si>
  <si>
    <t>P05</t>
  </si>
  <si>
    <t>2*(26,2+1,1*3+2,1*20+2,7*16+2,3*8)</t>
  </si>
  <si>
    <t>631311116</t>
  </si>
  <si>
    <t>Mazanina tl přes 50 do 80 mm z betonu prostého bez zvýšených nároků na prostředí tř. C 25/30</t>
  </si>
  <si>
    <t>1,5*1,5*0,05</t>
  </si>
  <si>
    <t>1pp šatny a chodby</t>
  </si>
  <si>
    <t>0,05*(16,66+24,48+24,17+41,61+31,93+25,04+40,28+22,84+28,16)</t>
  </si>
  <si>
    <t>631311125</t>
  </si>
  <si>
    <t>Mazanina tl přes 80 do 120 mm z betonu prostého bez zvýšených nároků na prostředí tř. C 20/25</t>
  </si>
  <si>
    <t>1,5*1,5*0,1</t>
  </si>
  <si>
    <t>0,1*(16,66+24,48+24,17+41,61+31,93+25,04+40,28+22,84+28,16)</t>
  </si>
  <si>
    <t>1,5*1,5*0,005*2</t>
  </si>
  <si>
    <t>0,005*2*(16,66+24,48+24,17+41,61+31,93+25,04+40,28+22,84+28,16)</t>
  </si>
  <si>
    <t>949121113</t>
  </si>
  <si>
    <t>Lešení lehké pomocné kozové dílcové o výšce lešeňové podlahy do 2,5 m</t>
  </si>
  <si>
    <t>623,32-8,45-3,63-73,1-19,39-25,66-3,56-1,87-2,12-36,11-19,71-26,88-23,89</t>
  </si>
  <si>
    <t>28+15,11+16,46+32,51+56,05+1,57+1,88+1,82+2,39+4,81+56,94+58,59+35,82+6,72+9,69+12,69+82,27</t>
  </si>
  <si>
    <t>2np</t>
  </si>
  <si>
    <t>67,17</t>
  </si>
  <si>
    <t>70,57</t>
  </si>
  <si>
    <t>41</t>
  </si>
  <si>
    <t>961044111</t>
  </si>
  <si>
    <t>Bourání základů z betonu prostého</t>
  </si>
  <si>
    <t>1,5*1,2*0,5</t>
  </si>
  <si>
    <t xml:space="preserve">1pp </t>
  </si>
  <si>
    <t>2,85*3,25</t>
  </si>
  <si>
    <t>1np 106</t>
  </si>
  <si>
    <t>3,5*4,8</t>
  </si>
  <si>
    <t>962031133</t>
  </si>
  <si>
    <t>Bourání příček z cihel pálených na MVC tl do 150 mm</t>
  </si>
  <si>
    <t>1pp 013,014,023</t>
  </si>
  <si>
    <t>(5,9*2+4,4)*3,25</t>
  </si>
  <si>
    <t>1np 120,104</t>
  </si>
  <si>
    <t>(10+6,6)*3,5</t>
  </si>
  <si>
    <t>963022819</t>
  </si>
  <si>
    <t>Bourání kamenných schodišťových stupňů zhotovených na místě</t>
  </si>
  <si>
    <t>4*1,5</t>
  </si>
  <si>
    <t>45</t>
  </si>
  <si>
    <t>963023711</t>
  </si>
  <si>
    <t>Vybourání schodišťových stupňů ze zdi cihelné jednostranně</t>
  </si>
  <si>
    <t>965043431</t>
  </si>
  <si>
    <t>Bourání podkladů pod dlažby betonových s potěrem nebo teracem tl do 150 mm pl do 4 m2</t>
  </si>
  <si>
    <t>(16,66+24,48+24,17+41,61+31,93+25,04+40,28+22,84+28,16)*0,15</t>
  </si>
  <si>
    <t>1,5*1,5*0,15</t>
  </si>
  <si>
    <t>47</t>
  </si>
  <si>
    <t>968072245</t>
  </si>
  <si>
    <t>Vybourání kovových rámů oken jednoduchých včetně křídel pl do 2 m2</t>
  </si>
  <si>
    <t>24+6</t>
  </si>
  <si>
    <t>968072246</t>
  </si>
  <si>
    <t>Vybourání kovových rámů oken jednoduchých včetně křídel pl do 4 m2</t>
  </si>
  <si>
    <t>968072455</t>
  </si>
  <si>
    <t>Vybourání kovových dveřních zárubní pl do 2 m2</t>
  </si>
  <si>
    <t>24*0,8*2</t>
  </si>
  <si>
    <t>1np, 2np</t>
  </si>
  <si>
    <t>18*0,8*2*2</t>
  </si>
  <si>
    <t>3np</t>
  </si>
  <si>
    <t>15*0,8*2</t>
  </si>
  <si>
    <t>4np</t>
  </si>
  <si>
    <t>16*0,8*2</t>
  </si>
  <si>
    <t>971033641</t>
  </si>
  <si>
    <t>Vybourání otvorů ve zdivu cihelném pl do 4 m2 na MVC nebo MV tl do 300 mm</t>
  </si>
  <si>
    <t>0,3*(2,5*3+2,5*1,6*6)</t>
  </si>
  <si>
    <t>971033651</t>
  </si>
  <si>
    <t>Vybourání otvorů ve zdivu cihelném pl do 4 m2 na MVC nebo MV tl do 600 mm</t>
  </si>
  <si>
    <t>1PP</t>
  </si>
  <si>
    <t>0,45*(2,5*2+2,5*1,2)</t>
  </si>
  <si>
    <t xml:space="preserve">1np </t>
  </si>
  <si>
    <t>2,5*0,55*0,65</t>
  </si>
  <si>
    <t>0,9*3,15*2</t>
  </si>
  <si>
    <t>0,8*2,5*1,6*4+0,65*2,8*1,1</t>
  </si>
  <si>
    <t>0,7*2,35*1,2</t>
  </si>
  <si>
    <t>2,6*2,4*0,95</t>
  </si>
  <si>
    <t>978013161</t>
  </si>
  <si>
    <t>Otlučení vnitřních omítek stěn MV nebo MVC stěn o rozsahu do 50 %</t>
  </si>
  <si>
    <t>259</t>
  </si>
  <si>
    <t>952901111</t>
  </si>
  <si>
    <t>Vyčištění budov bytové a občanské výstavby před předáním do užívání při výšce podlaží do 4 m</t>
  </si>
  <si>
    <t>(623,61+876,61+976,02+995,61+731,21)</t>
  </si>
  <si>
    <t>312,882*5 "Přepočtené koeficientem množství</t>
  </si>
  <si>
    <t>63</t>
  </si>
  <si>
    <t>711</t>
  </si>
  <si>
    <t>Izolace proti vodě, vlhkosti a plynům</t>
  </si>
  <si>
    <t>711111001</t>
  </si>
  <si>
    <t>Provedení izolace proti zemní vlhkosti vodorovné za studena nátěrem penetračním</t>
  </si>
  <si>
    <t>16,66+24,48+24,17+41,61+31,93+25,04+40,28+22,84+28,16</t>
  </si>
  <si>
    <t>11163150</t>
  </si>
  <si>
    <t>lak penetrační asfaltový</t>
  </si>
  <si>
    <t>Poznámka k položce:_x000d_
Poznámka k položce: Spotřeba 0,3-0,4kg/m2</t>
  </si>
  <si>
    <t>255,17*0,0003 "Přepočtené koeficientem množství</t>
  </si>
  <si>
    <t>131</t>
  </si>
  <si>
    <t>711141559</t>
  </si>
  <si>
    <t>Provedení izolace proti zemní vlhkosti pásy přitavením vodorovné NAIP</t>
  </si>
  <si>
    <t>(16,66+24,48+24,17+41,61+31,93+25,04+40,28+22,84+28,16)*2</t>
  </si>
  <si>
    <t>BRM.N1009</t>
  </si>
  <si>
    <t>V60 SPECIAL, tl. 3,0 mm, podkladní</t>
  </si>
  <si>
    <t>Poznámka k položce:_x000d_
Poznámka k položce: tloušťka: 3,0 mm, typ asfaltu: oxidovaný, výztužná vložka: skleněná rohož, ohebnost za nízkých teplot: 0 °C, balení: 10 m2, šířka: 1 m, délka: 10 m, aplikace: natavení, pevnost v tahu podélně: 600 N/50mm, pevnost v tahu příčně: 500 N/50mm, reakce na oheň: třída E, tažnost podélně: 4 %, tažnost příčně: 4 %</t>
  </si>
  <si>
    <t>(16,66+24,48+24,17+41,61+31,93+25,04+40,28+22,84+28,16)</t>
  </si>
  <si>
    <t>255,17*1,16 "Přepočtené koeficientem množství</t>
  </si>
  <si>
    <t>133</t>
  </si>
  <si>
    <t>DEK.1010102596</t>
  </si>
  <si>
    <t>asf. pás AL S40 (role/7,5m2)</t>
  </si>
  <si>
    <t>159</t>
  </si>
  <si>
    <t>998711203</t>
  </si>
  <si>
    <t>Přesun hmot procentní pro izolace proti vodě, vlhkosti a plynům v objektech v přes 12 do 60 m</t>
  </si>
  <si>
    <t>721173401.OSM</t>
  </si>
  <si>
    <t>Potrubí kanalizační KG-Systém SN 4 svodné DN 110</t>
  </si>
  <si>
    <t>721174042.PPL</t>
  </si>
  <si>
    <t>Potrubí kanalizační připojovací PIPELIFE HT-Systém DN 40</t>
  </si>
  <si>
    <t>1,2*2</t>
  </si>
  <si>
    <t>721174043.PPL</t>
  </si>
  <si>
    <t>Potrubí kanalizační připojovací PIPELIFE HT-Systém DN 50</t>
  </si>
  <si>
    <t>2,5</t>
  </si>
  <si>
    <t>189</t>
  </si>
  <si>
    <t>721174044</t>
  </si>
  <si>
    <t>Potrubí kanalizační z PP připojovací DN 75</t>
  </si>
  <si>
    <t>3,7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</si>
  <si>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</si>
  <si>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</si>
  <si>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</si>
  <si>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</si>
  <si>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</si>
  <si>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110</t>
  </si>
  <si>
    <t>175</t>
  </si>
  <si>
    <t>721212124</t>
  </si>
  <si>
    <t>Odtokový sprchový žlab délky 850 mm s krycím roštem a zápachovou uzávěrkou</t>
  </si>
  <si>
    <t>10*1,2</t>
  </si>
  <si>
    <t>12,8*2</t>
  </si>
  <si>
    <t>12+25,6</t>
  </si>
  <si>
    <t>99</t>
  </si>
  <si>
    <t>101</t>
  </si>
  <si>
    <t>725112022</t>
  </si>
  <si>
    <t>Klozet keramický závěsný na nosné stěny s hlubokým splachováním odpad vodorovný</t>
  </si>
  <si>
    <t>725211681</t>
  </si>
  <si>
    <t>Umyvadlo keramické bílé zdravotní šířky 640 mm připevněné na stěnu šrouby</t>
  </si>
  <si>
    <t>725240811</t>
  </si>
  <si>
    <t>Demontáž kabin sprchových bez výtokových armatur</t>
  </si>
  <si>
    <t>193</t>
  </si>
  <si>
    <t>725241112</t>
  </si>
  <si>
    <t>Vanička sprchová akrylátová čtvercová 900x900 mm</t>
  </si>
  <si>
    <t>725244103</t>
  </si>
  <si>
    <t>Dveře sprchové rámové se skleněnou výplní tl. 5 mm otvíravé jednokřídlové do niky na vaničku šířky 900 mm</t>
  </si>
  <si>
    <t>195</t>
  </si>
  <si>
    <t>201</t>
  </si>
  <si>
    <t>725821329</t>
  </si>
  <si>
    <t>Baterie dřezová stojánková páková s vytahovací sprškou</t>
  </si>
  <si>
    <t>197</t>
  </si>
  <si>
    <t>725841332</t>
  </si>
  <si>
    <t>Baterie sprchová podomítková s přepínačem a pohyblivým držákem</t>
  </si>
  <si>
    <t>726111031</t>
  </si>
  <si>
    <t>Instalační předstěna pro klozet s ovládáním zepředu v 1080 mm závěsný do masivní zděné kce</t>
  </si>
  <si>
    <t>199</t>
  </si>
  <si>
    <t>257</t>
  </si>
  <si>
    <t>763131431</t>
  </si>
  <si>
    <t xml:space="preserve">SDK podhled deska 1x 15 požární,  dvouvrstvá spodní kce profil CD+UD, REI do 90</t>
  </si>
  <si>
    <t>28+15,11+32,51+56,05+4,81+12,69+82,27</t>
  </si>
  <si>
    <t>56,94+58,59+6,72+9,69</t>
  </si>
  <si>
    <t>2np 201,202</t>
  </si>
  <si>
    <t>12,78+64,36</t>
  </si>
  <si>
    <t>3np 302,305</t>
  </si>
  <si>
    <t>67,17+67,01</t>
  </si>
  <si>
    <t>4np 401,402,405</t>
  </si>
  <si>
    <t>12,9+70,57+67,27</t>
  </si>
  <si>
    <t>258</t>
  </si>
  <si>
    <t>763131471</t>
  </si>
  <si>
    <t xml:space="preserve">SDK podhled  deska 1x  12,5 voděodolná bez izolace dvouvrstvá spodní kce profil CD+UD, REI do 90</t>
  </si>
  <si>
    <t>sociálky</t>
  </si>
  <si>
    <t>2,87+2,44+1,57+1,88+1,82+2,39</t>
  </si>
  <si>
    <t>12,97</t>
  </si>
  <si>
    <t>980,61*1,1 "Přepočtené koeficientem množství</t>
  </si>
  <si>
    <t>998763202</t>
  </si>
  <si>
    <t>Přesun hmot procentní pro dřevostavby v objektech v přes 12 do 24 m</t>
  </si>
  <si>
    <t>239</t>
  </si>
  <si>
    <t>766660021</t>
  </si>
  <si>
    <t>Montáž dveřních křídel otvíravých jednokřídlových š do 0,8 m požárních do ocelové zárubně</t>
  </si>
  <si>
    <t>240</t>
  </si>
  <si>
    <t>SLD.0011248.URS</t>
  </si>
  <si>
    <t xml:space="preserve">dveře vnitřní požárně odolné,odolnost EI (EW) 30 DP3,1křídlové 70 x 197 cm  dle výpisu dveří</t>
  </si>
  <si>
    <t>241</t>
  </si>
  <si>
    <t>SLD.0011249.URS</t>
  </si>
  <si>
    <t>dveře vnitřní požárně odolné,odolnost EI (EW) 30 DP3,1křídlové 80 x 197 cm dle výpisu dveří</t>
  </si>
  <si>
    <t>243</t>
  </si>
  <si>
    <t>766660022</t>
  </si>
  <si>
    <t>Montáž dveřních křídel otvíravých jednokřídlových š přes 0,8 m požárních do ocelové zárubně</t>
  </si>
  <si>
    <t>242</t>
  </si>
  <si>
    <t>SLD.0011247.URS</t>
  </si>
  <si>
    <t>dveře vnitřní požárně odolné,odolnost EI (EW) 30 DP3,1křídlové 90 x 197 cm dle výpisu dveří</t>
  </si>
  <si>
    <t>1pp,4np</t>
  </si>
  <si>
    <t>244</t>
  </si>
  <si>
    <t>SLD.0011251.URS</t>
  </si>
  <si>
    <t xml:space="preserve">dveře vnitřní požárně odolné,odolnost EI (EW) 30 DP3,1křídlové 110 x 197 cm  dle výpisu dveří</t>
  </si>
  <si>
    <t>Montáž zárubní obložkových protipožárních pro dveře jednokřídlové tl stěny do 170 mm</t>
  </si>
  <si>
    <t>zárubeň jednokřídlá ocelová obložková šroubovací tl stěny 110-150mm rozměru 800-1100/1970, 2100mm</t>
  </si>
  <si>
    <t>261</t>
  </si>
  <si>
    <t>767620321</t>
  </si>
  <si>
    <t>Montáž oken kovových s izolačními trojskly pevných do zdiva plochy do 0,6 m2</t>
  </si>
  <si>
    <t>O1</t>
  </si>
  <si>
    <t>260</t>
  </si>
  <si>
    <t>55341001</t>
  </si>
  <si>
    <t>okno Al s fixním zasklením trojsklo do plochy 1m2</t>
  </si>
  <si>
    <t>0,86*0,48</t>
  </si>
  <si>
    <t>262</t>
  </si>
  <si>
    <t>767620352</t>
  </si>
  <si>
    <t>Montáž oken kovových s izolačními trojskly otevíravých do zdiva plochy přes 0,6 do 1,5 m2</t>
  </si>
  <si>
    <t>O2</t>
  </si>
  <si>
    <t>4*1,2*0,4</t>
  </si>
  <si>
    <t>55341009</t>
  </si>
  <si>
    <t>okno Al otevíravé/sklopné trojsklo do plochy 1m2</t>
  </si>
  <si>
    <t>208</t>
  </si>
  <si>
    <t>119</t>
  </si>
  <si>
    <t>767640111</t>
  </si>
  <si>
    <t>Montáž dveří ocelových nebo hliníkových vchodových jednokřídlových bez nadsvětlíku</t>
  </si>
  <si>
    <t>210</t>
  </si>
  <si>
    <t>55341330</t>
  </si>
  <si>
    <t>dveře jednokřídlé Al plné max rozměru otvoru 2,42m2 bezpečnostní třídy RC2</t>
  </si>
  <si>
    <t>212</t>
  </si>
  <si>
    <t>Poznámka k položce:_x000d_
Poznámka k položce: rám/zárubeň, kování a zámek v ceně</t>
  </si>
  <si>
    <t>0,9*2</t>
  </si>
  <si>
    <t>767640221</t>
  </si>
  <si>
    <t>Montáž dveří ocelových nebo hliníkových vchodových dvoukřídlových bez nadsvětlíku</t>
  </si>
  <si>
    <t>214</t>
  </si>
  <si>
    <t>55341333</t>
  </si>
  <si>
    <t>dveře dvoukřídlé Al plné max rozměru otvoru 4,84m2 bezpečnostní třídy RC2</t>
  </si>
  <si>
    <t>216</t>
  </si>
  <si>
    <t>1pp D1</t>
  </si>
  <si>
    <t>1,6*2,1</t>
  </si>
  <si>
    <t>246</t>
  </si>
  <si>
    <t>767995114</t>
  </si>
  <si>
    <t>Montáž atypických zámečnických konstrukcí hm přes 20 do 50 kg</t>
  </si>
  <si>
    <t>kg</t>
  </si>
  <si>
    <t>218</t>
  </si>
  <si>
    <t>Pergola</t>
  </si>
  <si>
    <t>4*0,25*0,095</t>
  </si>
  <si>
    <t>265</t>
  </si>
  <si>
    <t>13611232</t>
  </si>
  <si>
    <t>plech ocelový hladký jakost S235JR tl 12mm tabule</t>
  </si>
  <si>
    <t>220</t>
  </si>
  <si>
    <t>Poznámka k položce:_x000d_
Poznámka k položce: Hmotnost 94,2 kg/m2</t>
  </si>
  <si>
    <t>Kotevní deska 250x250x12 mm</t>
  </si>
  <si>
    <t>266</t>
  </si>
  <si>
    <t>767995115</t>
  </si>
  <si>
    <t>Montáž atypických zámečnických konstrukcí hm přes 50 do 100 kg</t>
  </si>
  <si>
    <t>222</t>
  </si>
  <si>
    <t>HEA 160</t>
  </si>
  <si>
    <t>35,5*(2*2,17+2*0,5)</t>
  </si>
  <si>
    <t xml:space="preserve">JEKL  120x60x4</t>
  </si>
  <si>
    <t>9*4,33*10,167</t>
  </si>
  <si>
    <t>267</t>
  </si>
  <si>
    <t>767995116</t>
  </si>
  <si>
    <t>Montáž atypických zámečnických konstrukcí hm přes 100 do 250 kg</t>
  </si>
  <si>
    <t>224</t>
  </si>
  <si>
    <t>35,3*(2*3,2+2*4,85+2*3,77)</t>
  </si>
  <si>
    <t>247</t>
  </si>
  <si>
    <t>14550301</t>
  </si>
  <si>
    <t>profil ocelový svařovaný jakost S235 průřez obdélníkový 120/60/4</t>
  </si>
  <si>
    <t>226</t>
  </si>
  <si>
    <t>Poznámka k položce:_x000d_
Poznámka k položce: Hmotnost: 13,97 kg/m</t>
  </si>
  <si>
    <t>0,396*1,1 "Přepočtené koeficientem množství</t>
  </si>
  <si>
    <t>248</t>
  </si>
  <si>
    <t>13010956</t>
  </si>
  <si>
    <t>ocel profilová jakost S235JR (11 375) průřez HEA 160</t>
  </si>
  <si>
    <t>228</t>
  </si>
  <si>
    <t>Poznámka k položce:_x000d_
Poznámka k položce: Hmotnost: 31,20 kg/m</t>
  </si>
  <si>
    <t>0,0355*(2*2,17+2*0,5)</t>
  </si>
  <si>
    <t>0,0355*(2*3,2+2*4,85+2*3,77)</t>
  </si>
  <si>
    <t>1,029*1,1 "Přepočtené koeficientem množství</t>
  </si>
  <si>
    <t>767R</t>
  </si>
  <si>
    <t>D+M podhledů zhliníkových pororoštů</t>
  </si>
  <si>
    <t>230</t>
  </si>
  <si>
    <t>1pp chodby</t>
  </si>
  <si>
    <t>13,21+16,66+24,48+22,79+17,29+24,95+19,48</t>
  </si>
  <si>
    <t>268</t>
  </si>
  <si>
    <t>998767203</t>
  </si>
  <si>
    <t>Přesun hmot procentní pro zámečnické konstrukce v objektech v přes 12 do 24 m</t>
  </si>
  <si>
    <t>232</t>
  </si>
  <si>
    <t>249</t>
  </si>
  <si>
    <t>RZ1</t>
  </si>
  <si>
    <t>povrchová úprava oc. kcí pozinkováním</t>
  </si>
  <si>
    <t>234</t>
  </si>
  <si>
    <t>636+631</t>
  </si>
  <si>
    <t>771</t>
  </si>
  <si>
    <t>Podlahy z dlaždic</t>
  </si>
  <si>
    <t>771111011</t>
  </si>
  <si>
    <t>Vysátí podkladu před pokládkou dlažby</t>
  </si>
  <si>
    <t>236</t>
  </si>
  <si>
    <t>1pp chodby a šatny</t>
  </si>
  <si>
    <t>1np sociálky</t>
  </si>
  <si>
    <t>vstupní hala a chodba</t>
  </si>
  <si>
    <t>28+15,11+82,27+32,51</t>
  </si>
  <si>
    <t>2np 202</t>
  </si>
  <si>
    <t>64,36</t>
  </si>
  <si>
    <t>771151015</t>
  </si>
  <si>
    <t>Samonivelační stěrka podlah pevnosti 20 MPa tl přes 10 do 12 mm</t>
  </si>
  <si>
    <t>238</t>
  </si>
  <si>
    <t>217</t>
  </si>
  <si>
    <t>771571810</t>
  </si>
  <si>
    <t>Demontáž podlah z dlaždic keramických kladených do malty</t>
  </si>
  <si>
    <t>šatny</t>
  </si>
  <si>
    <t>6,72+6,69</t>
  </si>
  <si>
    <t>145</t>
  </si>
  <si>
    <t>771574516</t>
  </si>
  <si>
    <t>Montáž podlah keramických hladkých lepených cementovým flexibilním rychletuhnoucím lepidlem přes 9 do 12 ks/m2</t>
  </si>
  <si>
    <t>59761160</t>
  </si>
  <si>
    <t>dlažba keramická slinutá mrazuvzdorná do interiéru i exteriéru povrch hladký/matný tl do 10mm přes 9 do 12ks/m2</t>
  </si>
  <si>
    <t>609,1*1,1 "Přepočtené koeficientem množství</t>
  </si>
  <si>
    <t>771591112</t>
  </si>
  <si>
    <t>Izolace pod dlažbu nátěrem nebo stěrkou ve dvou vrstvách</t>
  </si>
  <si>
    <t>771591264</t>
  </si>
  <si>
    <t>Izolace těsnícími pásy mezi podlahou a stěnou</t>
  </si>
  <si>
    <t>7+6,5+4,5*2+3,15*10</t>
  </si>
  <si>
    <t>998771203</t>
  </si>
  <si>
    <t>Přesun hmot procentní pro podlahy z dlaždic v objektech v přes 12 do 24 m</t>
  </si>
  <si>
    <t>250</t>
  </si>
  <si>
    <t>772</t>
  </si>
  <si>
    <t>Podlahy z kamene</t>
  </si>
  <si>
    <t>203</t>
  </si>
  <si>
    <t>772231312</t>
  </si>
  <si>
    <t>Montáž obkladu stupňů deskami lepenými z kamene tvrdého tl do 30 mm</t>
  </si>
  <si>
    <t>252</t>
  </si>
  <si>
    <t>4*2,93+2,006</t>
  </si>
  <si>
    <t>205</t>
  </si>
  <si>
    <t>772231423</t>
  </si>
  <si>
    <t>Montáž obkladu stupňů deskami podstupnicovými lepenými z kamene tvrdého tl do 30 mm</t>
  </si>
  <si>
    <t>254</t>
  </si>
  <si>
    <t>4*2,93</t>
  </si>
  <si>
    <t>58381172</t>
  </si>
  <si>
    <t>deska dlažební tryskaná žula 600x300mm tl 30mm</t>
  </si>
  <si>
    <t>256</t>
  </si>
  <si>
    <t>2,93*0,3*4</t>
  </si>
  <si>
    <t>3,516*1,16 "Přepočtené koeficientem množství</t>
  </si>
  <si>
    <t>264</t>
  </si>
  <si>
    <t>58381157</t>
  </si>
  <si>
    <t>deska dlažební tryskaná žula 400x400mm tl 30mm</t>
  </si>
  <si>
    <t>772421133</t>
  </si>
  <si>
    <t>Montáž obkladu soklů svislých deskami lepenými z kamene tl do 30 mm</t>
  </si>
  <si>
    <t>9,3+3,3+3,5+3,9+6,65+3,55+4,55+31,7</t>
  </si>
  <si>
    <t>209</t>
  </si>
  <si>
    <t>58386140</t>
  </si>
  <si>
    <t>sokl rovný tryskaná žula v 100mm tl 20mm</t>
  </si>
  <si>
    <t>66,45*1,04 "Přepočtené koeficientem množství</t>
  </si>
  <si>
    <t>772521240</t>
  </si>
  <si>
    <t>Kladení dlažby z kamene z pravoúhlých desek a dlaždic lepených tl do 30 mm</t>
  </si>
  <si>
    <t>28+15,11+82,27</t>
  </si>
  <si>
    <t>207</t>
  </si>
  <si>
    <t>58381137</t>
  </si>
  <si>
    <t>deska dlažební broušená žula 600x600mm tl 30mm</t>
  </si>
  <si>
    <t>125,38*1,04 "Přepočtené koeficientem množství</t>
  </si>
  <si>
    <t>211</t>
  </si>
  <si>
    <t>772991111</t>
  </si>
  <si>
    <t>Penetrace podkladu dlažby z kamene</t>
  </si>
  <si>
    <t>772991116</t>
  </si>
  <si>
    <t>Spárování kamenných dlažeb epoxidem</t>
  </si>
  <si>
    <t>270</t>
  </si>
  <si>
    <t>125,38*3,5</t>
  </si>
  <si>
    <t>213</t>
  </si>
  <si>
    <t>772991301</t>
  </si>
  <si>
    <t>Montáž dilatačních profilů dlažeb z kamene</t>
  </si>
  <si>
    <t>272</t>
  </si>
  <si>
    <t>6,5*3</t>
  </si>
  <si>
    <t>56284511</t>
  </si>
  <si>
    <t>profil dilatační</t>
  </si>
  <si>
    <t>274</t>
  </si>
  <si>
    <t>19,5*1,05 "Přepočtené koeficientem množství</t>
  </si>
  <si>
    <t>215</t>
  </si>
  <si>
    <t>772991411</t>
  </si>
  <si>
    <t>Základní čištění nově položených kamenných dlažeb vysátím a setřením vlhkým mopem</t>
  </si>
  <si>
    <t>276</t>
  </si>
  <si>
    <t>772991431</t>
  </si>
  <si>
    <t>Voskování a leštění kamenných dlažeb ručně</t>
  </si>
  <si>
    <t>278</t>
  </si>
  <si>
    <t>998772203</t>
  </si>
  <si>
    <t>Přesun hmot procentní pro podlahy z kamene v objektech v přes 12 do 60 m</t>
  </si>
  <si>
    <t>280</t>
  </si>
  <si>
    <t>282</t>
  </si>
  <si>
    <t>56,05+4,81+56,94+6,72+9,69</t>
  </si>
  <si>
    <t>58,59+35,82</t>
  </si>
  <si>
    <t>3,4np 305,405</t>
  </si>
  <si>
    <t>67,01+67,27</t>
  </si>
  <si>
    <t>219</t>
  </si>
  <si>
    <t>284</t>
  </si>
  <si>
    <t>286</t>
  </si>
  <si>
    <t>221</t>
  </si>
  <si>
    <t>288</t>
  </si>
  <si>
    <t>290</t>
  </si>
  <si>
    <t>268,49</t>
  </si>
  <si>
    <t>268,49*1,1 "Přepočtené koeficientem množství</t>
  </si>
  <si>
    <t>776262111</t>
  </si>
  <si>
    <t>Lepení pásů z pryže 2-složkovým lepidlem</t>
  </si>
  <si>
    <t>292</t>
  </si>
  <si>
    <t>1np 115,116</t>
  </si>
  <si>
    <t>227</t>
  </si>
  <si>
    <t>27251011</t>
  </si>
  <si>
    <t xml:space="preserve">podlahovina pryžová sportovní  Sportovní gumová podlaha do fitness 8 mm černo-šedá 15% vsyp</t>
  </si>
  <si>
    <t>294</t>
  </si>
  <si>
    <t>223</t>
  </si>
  <si>
    <t>296</t>
  </si>
  <si>
    <t>31,4+8,6+31,2+5,9*4+3,2*2</t>
  </si>
  <si>
    <t>2*33,9</t>
  </si>
  <si>
    <t>298</t>
  </si>
  <si>
    <t>169*1,1 "Přepočtené koeficientem množství</t>
  </si>
  <si>
    <t>225</t>
  </si>
  <si>
    <t>300</t>
  </si>
  <si>
    <t>149</t>
  </si>
  <si>
    <t>302</t>
  </si>
  <si>
    <t>304</t>
  </si>
  <si>
    <t>151</t>
  </si>
  <si>
    <t>306</t>
  </si>
  <si>
    <t>308</t>
  </si>
  <si>
    <t>310</t>
  </si>
  <si>
    <t>3411,841*0,5</t>
  </si>
  <si>
    <t>231</t>
  </si>
  <si>
    <t>312</t>
  </si>
  <si>
    <t>3411,84*0,5</t>
  </si>
  <si>
    <t>155</t>
  </si>
  <si>
    <t>314</t>
  </si>
  <si>
    <t>3411,841</t>
  </si>
  <si>
    <t>316</t>
  </si>
  <si>
    <t>787</t>
  </si>
  <si>
    <t>Dokončovací práce - zasklívání</t>
  </si>
  <si>
    <t>157</t>
  </si>
  <si>
    <t>787313316</t>
  </si>
  <si>
    <t>Zasklívání střech tvrzeným sklem válcovaným tl 6 až 8 mm s podtmelením na lišty</t>
  </si>
  <si>
    <t>318</t>
  </si>
  <si>
    <t>střecha pergoly</t>
  </si>
  <si>
    <t>4,4*5,5</t>
  </si>
  <si>
    <t>998787203</t>
  </si>
  <si>
    <t>Přesun hmot procentní pro zasklívání v objektech v přes 12 do 24 m</t>
  </si>
  <si>
    <t>320</t>
  </si>
  <si>
    <t>245</t>
  </si>
  <si>
    <t>D+M elektrohydraulického zvedacího stolu 1600x1000 mm, nonost 150kg</t>
  </si>
  <si>
    <t>kpl</t>
  </si>
  <si>
    <t>322</t>
  </si>
  <si>
    <t>SO03 - učebna jazyků</t>
  </si>
  <si>
    <t>763131431.KNF</t>
  </si>
  <si>
    <t xml:space="preserve">SDK podhled  deska 1x  12,5 bez izolace dvouvrstvá spodní kce profil CD+UD, REI do 90</t>
  </si>
  <si>
    <t>2 np 211</t>
  </si>
  <si>
    <t>59,27</t>
  </si>
  <si>
    <t>32,6</t>
  </si>
  <si>
    <t>3,25*32,6+59,27</t>
  </si>
  <si>
    <t>165,22</t>
  </si>
  <si>
    <t>5*2+3*(1,5*2+2,1*2)</t>
  </si>
  <si>
    <t>SO04 - stavební úpravy WC...</t>
  </si>
  <si>
    <t xml:space="preserve">    781 - Dokončovací práce - obklady</t>
  </si>
  <si>
    <t>WC - kanal</t>
  </si>
  <si>
    <t>(9+3)*0,5*0,5</t>
  </si>
  <si>
    <t>(9+3)*0,5*0,5*0,5</t>
  </si>
  <si>
    <t>175111101</t>
  </si>
  <si>
    <t>Obsypání potrubí ručně sypaninou bez prohození, uloženou do 3 m</t>
  </si>
  <si>
    <t>58337310</t>
  </si>
  <si>
    <t>štěrkopísek frakce 0/4</t>
  </si>
  <si>
    <t>1,5*2 "Přepočtené koeficientem množství</t>
  </si>
  <si>
    <t>Překlad nenosný pórobetonový Ytong NEP 75-1250 dl 1250 mm</t>
  </si>
  <si>
    <t>1pp nové WC</t>
  </si>
  <si>
    <t>3,5*(4,2+1,7)-2*(2*0,8+0,7)</t>
  </si>
  <si>
    <t>2*(0,8*2+0,7)*2+(1,9+1,5)*2,2*2</t>
  </si>
  <si>
    <t>WC 1pp</t>
  </si>
  <si>
    <t>0,05*4,2*3,5</t>
  </si>
  <si>
    <t>0,1*4,2*3,5</t>
  </si>
  <si>
    <t>0,005*2*4,2*3,5</t>
  </si>
  <si>
    <t>0,15*4,2*3,5</t>
  </si>
  <si>
    <t>1pp WC</t>
  </si>
  <si>
    <t>7,53+2,01+2,8+1,6</t>
  </si>
  <si>
    <t>13,94*0,0003 "Přepočtené koeficientem množství</t>
  </si>
  <si>
    <t>(7,53+2,01+2,8+1,6)*2</t>
  </si>
  <si>
    <t>(7,53+2,01+2,8+1,6)</t>
  </si>
  <si>
    <t>13,94*1,16 "Přepočtené koeficientem množství</t>
  </si>
  <si>
    <t>saf. pás AL S40 (role/7,5m2)</t>
  </si>
  <si>
    <t>(9+3)</t>
  </si>
  <si>
    <t>Potrubí kanalizační připojovací HT-Systém DN 40</t>
  </si>
  <si>
    <t>wc 1pp</t>
  </si>
  <si>
    <t>2+2,5+1+1,5</t>
  </si>
  <si>
    <t xml:space="preserve">Potrubí kanalizační připojovací  HT-Systém DN 50</t>
  </si>
  <si>
    <t>0,6</t>
  </si>
  <si>
    <t>721211421</t>
  </si>
  <si>
    <t>Vpusť podlahová se svislým odtokem DN 50/75/110 mřížka nerez 115x115</t>
  </si>
  <si>
    <t>11*1,2</t>
  </si>
  <si>
    <t>2*(7,5+4,5)</t>
  </si>
  <si>
    <t>13,2+24</t>
  </si>
  <si>
    <t>725121527</t>
  </si>
  <si>
    <t>Pisoárový záchodek automatický s integrovaným napájecím zdrojem</t>
  </si>
  <si>
    <t xml:space="preserve">Baterie umyvadlová  stojánková páková bez výpusti</t>
  </si>
  <si>
    <t>763131451.KNF</t>
  </si>
  <si>
    <t xml:space="preserve">SDK podhled  deska 1xvoděodolná (H2) 12,5 bez izolace dvouvrstvá spodní kce profil CD+UD</t>
  </si>
  <si>
    <t>13,94*1,1 "Přepočtené koeficientem množství</t>
  </si>
  <si>
    <t>766 001</t>
  </si>
  <si>
    <t>Sanitární WC stěna s dveřmi, vyokotlaký laminát HPL, nerezové doplňky, WC zámek s ukazatelem, madla pro vozíčkáře</t>
  </si>
  <si>
    <t>2,2*(1,85+1,5+1,6)</t>
  </si>
  <si>
    <t>61161013</t>
  </si>
  <si>
    <t>dveře jednokřídlé dřevěné plné 700x1970-2100mm dle výpisu dveří</t>
  </si>
  <si>
    <t>WC</t>
  </si>
  <si>
    <t>53</t>
  </si>
  <si>
    <t>55</t>
  </si>
  <si>
    <t xml:space="preserve">1pp nové WC </t>
  </si>
  <si>
    <t>55331461</t>
  </si>
  <si>
    <t>zárubeň jednokřídlá ocelová obložková šroubovací tl stěny 110-150mm rozměru 700/1970, 2100mm</t>
  </si>
  <si>
    <t>4,2*4+2,5*2+1,6*2-3*0,8</t>
  </si>
  <si>
    <t>781</t>
  </si>
  <si>
    <t>Dokončovací práce - obklady</t>
  </si>
  <si>
    <t>781121011</t>
  </si>
  <si>
    <t>Nátěr penetrační na stěnu</t>
  </si>
  <si>
    <t>2,3*(4,2*4+2,49+1,6*2+1,85+1,7)-2*0,7*2-0,8*2*2</t>
  </si>
  <si>
    <t>781131112</t>
  </si>
  <si>
    <t>Izolace pod obklad nátěrem nebo stěrkou ve dvou vrstvách</t>
  </si>
  <si>
    <t>781474113</t>
  </si>
  <si>
    <t>Montáž obkladů vnitřních keramických hladkých přes 12 do 19 ks/m2 lepených flexibilním lepidlem</t>
  </si>
  <si>
    <t>59761071</t>
  </si>
  <si>
    <t>obklad keramický hladký přes 12 do 19ks/m2</t>
  </si>
  <si>
    <t>53,892*1,1 "Přepočtené koeficientem množství</t>
  </si>
  <si>
    <t>998781203</t>
  </si>
  <si>
    <t>Přesun hmot procentní pro obklady keramické v objektech v přes 12 do 24 m</t>
  </si>
  <si>
    <t>71</t>
  </si>
  <si>
    <t>3*2</t>
  </si>
  <si>
    <t>73</t>
  </si>
  <si>
    <t>0,3*(4,2*4+2,49+1,6*2+1,85+1,7)-2*0,7*2-0,8*2*2</t>
  </si>
  <si>
    <t>85</t>
  </si>
  <si>
    <t>3*5+3*2*2,2</t>
  </si>
  <si>
    <t>28,2*1,1 "Přepočtené koeficientem množství</t>
  </si>
  <si>
    <t>SO05 - Sklad (č. 221)</t>
  </si>
  <si>
    <t>2 np 221</t>
  </si>
  <si>
    <t>22,7</t>
  </si>
  <si>
    <t>19,7</t>
  </si>
  <si>
    <t>3,25*19,7+22,7</t>
  </si>
  <si>
    <t>86,725</t>
  </si>
  <si>
    <t>5*2+(1,5*2+2,1*2)</t>
  </si>
  <si>
    <t>SO06 - stavební úpravy uč...</t>
  </si>
  <si>
    <t>721174005.OSM</t>
  </si>
  <si>
    <t xml:space="preserve">Potrubí kanalizační svodné  HT-Systém DN 110</t>
  </si>
  <si>
    <t>2np 215</t>
  </si>
  <si>
    <t>15*2,5</t>
  </si>
  <si>
    <t>15*0,5</t>
  </si>
  <si>
    <t>721274121</t>
  </si>
  <si>
    <t>Přivzdušňovací ventil vnitřní odpadních potrubí DN od 32 do 50</t>
  </si>
  <si>
    <t>15*2*1,5</t>
  </si>
  <si>
    <t>2*16</t>
  </si>
  <si>
    <t>32+45+16</t>
  </si>
  <si>
    <t>722240102</t>
  </si>
  <si>
    <t>Ventily plastové PPR přímé DN 25</t>
  </si>
  <si>
    <t xml:space="preserve">SDK podhled deska 1x  12,5 bez izolace dvouvrstvá spodní kce profil CD+UD, REI do 90</t>
  </si>
  <si>
    <t>2 np 215</t>
  </si>
  <si>
    <t>65,47</t>
  </si>
  <si>
    <t>33,5</t>
  </si>
  <si>
    <t>3,25*33,5+65,47</t>
  </si>
  <si>
    <t>174,345</t>
  </si>
  <si>
    <t>5*2+4*(1,5*2+2,1*2)</t>
  </si>
  <si>
    <t>SO08 - Nová chráněná únik...</t>
  </si>
  <si>
    <t>3,4*(2,6+1,7)-1,6*2,4-0,9*2</t>
  </si>
  <si>
    <t>6,7*3,9</t>
  </si>
  <si>
    <t>26,13*1,1 "Přepočtené koeficientem množství</t>
  </si>
  <si>
    <t>763132121</t>
  </si>
  <si>
    <t>SDK podhled samostatný požární předěl PK 22 2x RF (DF) 12,5 mm TI 40 mm 40 kg/m3 + TI v CD profilu EI Z/S 45/60 dvouvrstvá spodní kce CD+U</t>
  </si>
  <si>
    <t>767114135</t>
  </si>
  <si>
    <t>Montáž stěn a příček rámových zasklených do zdiva bez požární odolnosti plochy přes 15 m2</t>
  </si>
  <si>
    <t xml:space="preserve">schodiště  O3</t>
  </si>
  <si>
    <t>3,7*16</t>
  </si>
  <si>
    <t>55341360</t>
  </si>
  <si>
    <t>stěna rámová prosklená fixní Al komaxit dle RAL bez požární odolnosti čiré trjsklo exteriér</t>
  </si>
  <si>
    <t>767646522</t>
  </si>
  <si>
    <t>Montáž dveří protipožárního uzávěru dvoukřídlového v přes 1970 do 2200 mm</t>
  </si>
  <si>
    <t>1pp D5,D5a</t>
  </si>
  <si>
    <t>D14,15</t>
  </si>
  <si>
    <t>1NP</t>
  </si>
  <si>
    <t>D14</t>
  </si>
  <si>
    <t>D15</t>
  </si>
  <si>
    <t>2NP</t>
  </si>
  <si>
    <t>3NP</t>
  </si>
  <si>
    <t>4NP</t>
  </si>
  <si>
    <t>55341225</t>
  </si>
  <si>
    <t>dveře dvoukřídlé ocelové interiérové plné hladké s polodrážkou protipožární EI30 C DP1 1600x2100mm</t>
  </si>
  <si>
    <t>D5,D5a</t>
  </si>
  <si>
    <t>55341225-1</t>
  </si>
  <si>
    <t>dveře dvoukřídlé ocelové interiérové plné hladké s polodrážkou protipožární EI30 C DP1 1800x2100mm</t>
  </si>
  <si>
    <t>SO10 - ÚT</t>
  </si>
  <si>
    <t>D1 - 732 - Strojovny</t>
  </si>
  <si>
    <t>D2 - 789 - HZS</t>
  </si>
  <si>
    <t>D1</t>
  </si>
  <si>
    <t>732 - Strojovny</t>
  </si>
  <si>
    <t>Pol29</t>
  </si>
  <si>
    <t>3-cestný směšování+oběhové čerpadlo</t>
  </si>
  <si>
    <t>ks</t>
  </si>
  <si>
    <t>Pol30</t>
  </si>
  <si>
    <t>POTRUBÍ Z TRUBEK ZÁVITOVÝCH 1" ocelových bezešvých ČSN 42 5710.0 - jakost 11 353.0 V KOTELNÁCH A STROJOVNÁCH</t>
  </si>
  <si>
    <t>Pol31</t>
  </si>
  <si>
    <t xml:space="preserve">Izolace :  hr. 30 mm; d = 35 mm</t>
  </si>
  <si>
    <t>Pol32</t>
  </si>
  <si>
    <t>Guľový kohút s páčkovou rukoväťou DN 20 R/G 3/4"</t>
  </si>
  <si>
    <t>Pol33</t>
  </si>
  <si>
    <t>Rýchloodvzdušňovač R 1/2" s automatickým uzatváraním</t>
  </si>
  <si>
    <t>Pol34</t>
  </si>
  <si>
    <t>Přesun hmot pro strojovny do 6 m</t>
  </si>
  <si>
    <t>D2</t>
  </si>
  <si>
    <t>789 - HZS</t>
  </si>
  <si>
    <t>Pol3</t>
  </si>
  <si>
    <t>Komplexní zkoušky</t>
  </si>
  <si>
    <t>hod</t>
  </si>
  <si>
    <t>Poznámka k položce:_x000d_
Poznámka k položce: TOPNÁ ZKOUŠKA</t>
  </si>
  <si>
    <t>Pol4</t>
  </si>
  <si>
    <t>Topná zkouška</t>
  </si>
  <si>
    <t>Poznámka k položce:_x000d_
Poznámka k položce: NEZMĚŘ. STAVEBNÍ PRÁCE</t>
  </si>
  <si>
    <t>Pol5</t>
  </si>
  <si>
    <t>Nezměř. stavební práce</t>
  </si>
  <si>
    <t>SO11 - VZT</t>
  </si>
  <si>
    <t>D1 - Zařízení</t>
  </si>
  <si>
    <t xml:space="preserve">    D10 - TEPELNÉ IZOLACE POTRUBÍ DLE OZNAČENÍ NA VÝKRESU: IZOLACE POTRUBÍ DESKOU Z MINERÁLNÍ PLSTI  1x POLEP </t>
  </si>
  <si>
    <t xml:space="preserve">    D11 - MALÁ PŘÍVODNÍ JEDNOTKA S ELEKTRICKÝM OHŘEVEM</t>
  </si>
  <si>
    <t xml:space="preserve">    D12 - RYCHLOUPÍNACÍ SPONA</t>
  </si>
  <si>
    <t xml:space="preserve">    D13 - TLUMIČ HLUKU</t>
  </si>
  <si>
    <t xml:space="preserve">    D14 - PROTIDEŠŤOVÁ ŽALUZIE POZINK</t>
  </si>
  <si>
    <t xml:space="preserve">    D15 - PLASTOVÝ TALÍŘOVÝ VENTIL PŘÍVODNÍ</t>
  </si>
  <si>
    <t xml:space="preserve">    D16 - DIAGONÁLNÍ VENTILÁTOR DO KRUHOVÉHO POTRUBÍ IP44</t>
  </si>
  <si>
    <t xml:space="preserve">    D17 - OHEBNÁ HLINÍKOVÁ HADICE PRO NÍZKOTLAKOU KLIMATIZACI</t>
  </si>
  <si>
    <t xml:space="preserve">    D18 - ZPĚTNÁ KLAPKA</t>
  </si>
  <si>
    <t xml:space="preserve">    D19 - ČTYŘHRANNÉ POTRUBÍ SKUPINY I. MATERIÁL POZINKOVANÝ PLECH</t>
  </si>
  <si>
    <t xml:space="preserve">    D2 - POŽÁRNÍ KLAPKA</t>
  </si>
  <si>
    <t xml:space="preserve">    D20 - ZASLEPENÍ ČTYŘHRANNÉ TROUBY SKUPINY I. Z POZINKOVANÉHO PLECHU</t>
  </si>
  <si>
    <t xml:space="preserve">    D21 - KRUHOVÉ POTRUBÍ SPIRO</t>
  </si>
  <si>
    <t xml:space="preserve">    D22 - SORTIMENT NA ZHOTOVENÍ ZÁVĚSŮ A PODPĚR CELKEM S NÁSLEDNÝM ROZPISEM JEDNOTLIVÉHO MATERIÁLU /pouze mat</t>
  </si>
  <si>
    <t xml:space="preserve">    D23 - DIAGONÁLNÍ VENTILÁTOR DO KRUHOVÉHO POTRUBÍ IP44 </t>
  </si>
  <si>
    <t xml:space="preserve">    D24 - RYCHLOUPÍNACÍ SPONA</t>
  </si>
  <si>
    <t xml:space="preserve">    D25 - ŽALUZIOVÁ KLAPKA PLASTOVÁ</t>
  </si>
  <si>
    <t xml:space="preserve">    D26 - PROTIPOŽ.IZOLACE POTRUBÍ DLE OZNAČENÍ NA VÝKRESU: IZOLACE DESKOU Z MIN.PLSTI TL.100 mm OPAT</t>
  </si>
  <si>
    <t xml:space="preserve">    D27 - POŽÁRNÍ KLAPKA </t>
  </si>
  <si>
    <t xml:space="preserve">    D3 - VYÚSTKA NASTAVITELNÁ VNM   TPM  015/01 </t>
  </si>
  <si>
    <t xml:space="preserve">D29 - NÁTĚR VNITŘNÍCH ZAŘÍZENÍ Z POZINKOVANÉHO MATERIÁLU: - příprava povrchu - 1x základní reaktivní - 2x </t>
  </si>
  <si>
    <t>D32 - LEŠENÍ LEHKÉ, POMOCNÉ O VÝŠCE LEŠEŇOVÉ PODLAHY</t>
  </si>
  <si>
    <t xml:space="preserve">    D33 - LEŠENÍ LEHKÉ, POMOCNÉ O VÝŠCE LEŠEŇOVÉ PODLAHY</t>
  </si>
  <si>
    <t xml:space="preserve">    D34 - HODINOVÉ ZÚČTOVACÍ SAZBY</t>
  </si>
  <si>
    <t xml:space="preserve">    D5 - VYÚSTKA NASTAVITELNÁ VNM  TPM  015/01 </t>
  </si>
  <si>
    <t xml:space="preserve">    D7 - VYÚSTKA NASTAVITELNÁ VNM  TPM  015/01  například:MANDÍK</t>
  </si>
  <si>
    <t xml:space="preserve">    D9 - VYÚSTKA NASTAVITELNÁ VNM  TPM  015/01 například: MANDÍK</t>
  </si>
  <si>
    <t>D4 - PLASTOVÝ TALÍŘOVÝ VENTIL ODVODNÍ</t>
  </si>
  <si>
    <t xml:space="preserve">D6 - VYÚSTKA NASTAVITELNÁ VNM   TPM  015/01</t>
  </si>
  <si>
    <t xml:space="preserve">D8 - VYÚSTKA NASTAVITELNÁ VNM   TPM  015/01</t>
  </si>
  <si>
    <t>Zařízení</t>
  </si>
  <si>
    <t>Pol35</t>
  </si>
  <si>
    <t xml:space="preserve">VZT JEDNOTKA viz PD  vč. regulace, čidel</t>
  </si>
  <si>
    <t>Pol36</t>
  </si>
  <si>
    <t>čidlo kouře do potrubí+ kabely</t>
  </si>
  <si>
    <t>Pol37</t>
  </si>
  <si>
    <t>PROTIDEŠŤOVÁ ŽALUZIE TYP PDZM 70 1120/500</t>
  </si>
  <si>
    <t>Pol38</t>
  </si>
  <si>
    <t>TLUMIČ HLUKU DLD-710-355-1250-1011</t>
  </si>
  <si>
    <t>D10</t>
  </si>
  <si>
    <t xml:space="preserve">TEPELNÉ IZOLACE POTRUBÍ DLE OZNAČENÍ NA VÝKRESU: IZOLACE POTRUBÍ DESKOU Z MINERÁLNÍ PLSTI  1x POLEP </t>
  </si>
  <si>
    <t>Pol56</t>
  </si>
  <si>
    <t>tl 60 mm</t>
  </si>
  <si>
    <t>Pol57</t>
  </si>
  <si>
    <t>tl 40mm</t>
  </si>
  <si>
    <t>D11</t>
  </si>
  <si>
    <t>MALÁ PŘÍVODNÍ JEDNOTKA S ELEKTRICKÝM OHŘEVEM</t>
  </si>
  <si>
    <t>Pol58</t>
  </si>
  <si>
    <t>malá přívodní jednotka</t>
  </si>
  <si>
    <t>D12</t>
  </si>
  <si>
    <t>RYCHLOUPÍNACÍ SPONA</t>
  </si>
  <si>
    <t>Pol59</t>
  </si>
  <si>
    <t xml:space="preserve">VBM 100  rychloup.spona</t>
  </si>
  <si>
    <t>D13</t>
  </si>
  <si>
    <t>TLUMIČ HLUKU</t>
  </si>
  <si>
    <t>Pol60</t>
  </si>
  <si>
    <t xml:space="preserve">MAA 100/600 ED  tlumič hluku</t>
  </si>
  <si>
    <t>PROTIDEŠŤOVÁ ŽALUZIE POZINK</t>
  </si>
  <si>
    <t>Pol61</t>
  </si>
  <si>
    <t xml:space="preserve">TWG 160  protidešť.žaluzie</t>
  </si>
  <si>
    <t>PLASTOVÝ TALÍŘOVÝ VENTIL PŘÍVODNÍ</t>
  </si>
  <si>
    <t>Pol62</t>
  </si>
  <si>
    <t xml:space="preserve">VST 160  tal.vent.plast.přívod</t>
  </si>
  <si>
    <t>D16</t>
  </si>
  <si>
    <t>DIAGONÁLNÍ VENTILÁTOR DO KRUHOVÉHO POTRUBÍ IP44</t>
  </si>
  <si>
    <t>Pol63</t>
  </si>
  <si>
    <t>TD 350/125 SILENT IP44 ultra tichý ventilátor</t>
  </si>
  <si>
    <t>D17</t>
  </si>
  <si>
    <t>OHEBNÁ HLINÍKOVÁ HADICE PRO NÍZKOTLAKOU KLIMATIZACI</t>
  </si>
  <si>
    <t>Pol65</t>
  </si>
  <si>
    <t xml:space="preserve">MI 160  Al profi hadice</t>
  </si>
  <si>
    <t>bm</t>
  </si>
  <si>
    <t>D18</t>
  </si>
  <si>
    <t>ZPĚTNÁ KLAPKA</t>
  </si>
  <si>
    <t>Pol66</t>
  </si>
  <si>
    <t>RSK 160 ED zpětná klapka</t>
  </si>
  <si>
    <t>D19</t>
  </si>
  <si>
    <t>ČTYŘHRANNÉ POTRUBÍ SKUPINY I. MATERIÁL POZINKOVANÝ PLECH</t>
  </si>
  <si>
    <t>Pol21</t>
  </si>
  <si>
    <t>do obvodu 2630 40% tvarovek</t>
  </si>
  <si>
    <t>Pol67</t>
  </si>
  <si>
    <t>do obvodu 650 40% tvarovek</t>
  </si>
  <si>
    <t>Pol68</t>
  </si>
  <si>
    <t>do obvodu 1050 60% tvarovek</t>
  </si>
  <si>
    <t>Pol69</t>
  </si>
  <si>
    <t>do obvodu 1500 40% tvarovek</t>
  </si>
  <si>
    <t>Pol70</t>
  </si>
  <si>
    <t>do obvodu 1890 30% tvarovek</t>
  </si>
  <si>
    <t>Pol71</t>
  </si>
  <si>
    <t>do obvodu 3500 60% tvarovek</t>
  </si>
  <si>
    <t>POŽÁRNÍ KLAPKA</t>
  </si>
  <si>
    <t>Pol39</t>
  </si>
  <si>
    <t>PKTM-III 710x355 TPM 075/09 .41</t>
  </si>
  <si>
    <t>Pol40</t>
  </si>
  <si>
    <t>TLUMIČ HLUKU TYP DLD-710-355-1000-1011</t>
  </si>
  <si>
    <t>Pol41</t>
  </si>
  <si>
    <t>TLUMIČ HLUKU TYP TUNE-S-200/200-800-450-500</t>
  </si>
  <si>
    <t>Pol42</t>
  </si>
  <si>
    <t>TLUMIČ HLUKU TYP TUNE-S-200/200-800-315-500</t>
  </si>
  <si>
    <t>Pol43</t>
  </si>
  <si>
    <t>TLUMIČ HLUKU TYP TUNE-S-200/155-710-355-650</t>
  </si>
  <si>
    <t>D20</t>
  </si>
  <si>
    <t>ZASLEPENÍ ČTYŘHRANNÉ TROUBY SKUPINY I. Z POZINKOVANÉHO PLECHU</t>
  </si>
  <si>
    <t>Pol72</t>
  </si>
  <si>
    <t>do obvodu 650</t>
  </si>
  <si>
    <t>Pol73</t>
  </si>
  <si>
    <t>do obvodu 1050</t>
  </si>
  <si>
    <t>Pol74</t>
  </si>
  <si>
    <t>do obvodu 1500</t>
  </si>
  <si>
    <t>D21</t>
  </si>
  <si>
    <t>KRUHOVÉ POTRUBÍ SPIRO</t>
  </si>
  <si>
    <t>Pol75</t>
  </si>
  <si>
    <t>do průměru100 20% tvarovek</t>
  </si>
  <si>
    <t>Pol76</t>
  </si>
  <si>
    <t>do průměru140 20% tvarovek</t>
  </si>
  <si>
    <t>Pol77</t>
  </si>
  <si>
    <t>do průměru200 30% tvarovek</t>
  </si>
  <si>
    <t>Pol82</t>
  </si>
  <si>
    <t>do průměru100 10% tvarovek</t>
  </si>
  <si>
    <t>Pol83</t>
  </si>
  <si>
    <t>do průměru200 20% tvarovek</t>
  </si>
  <si>
    <t>D22</t>
  </si>
  <si>
    <t>SORTIMENT NA ZHOTOVENÍ ZÁVĚSŮ A PODPĚR CELKEM S NÁSLEDNÝM ROZPISEM JEDNOTLIVÉHO MATERIÁLU /pouze mat</t>
  </si>
  <si>
    <t>Pol23</t>
  </si>
  <si>
    <t>materiál celkem:</t>
  </si>
  <si>
    <t>Pol78</t>
  </si>
  <si>
    <t>D23</t>
  </si>
  <si>
    <t xml:space="preserve">DIAGONÁLNÍ VENTILÁTOR DO KRUHOVÉHO POTRUBÍ IP44 </t>
  </si>
  <si>
    <t>Pol79</t>
  </si>
  <si>
    <t>TD 500/150-160 SILENT IP44 ultra tichý ventilátor</t>
  </si>
  <si>
    <t>D24</t>
  </si>
  <si>
    <t>Pol80</t>
  </si>
  <si>
    <t xml:space="preserve">VBM 160  rychloup.spona</t>
  </si>
  <si>
    <t>D25</t>
  </si>
  <si>
    <t>ŽALUZIOVÁ KLAPKA PLASTOVÁ</t>
  </si>
  <si>
    <t>Pol81</t>
  </si>
  <si>
    <t xml:space="preserve">PER 160 W  žaluz.klapka</t>
  </si>
  <si>
    <t>D26</t>
  </si>
  <si>
    <t>PROTIPOŽ.IZOLACE POTRUBÍ DLE OZNAČENÍ NA VÝKRESU: IZOLACE DESKOU Z MIN.PLSTI TL.100 mm OPAT</t>
  </si>
  <si>
    <t>Pol84</t>
  </si>
  <si>
    <t>odolnost 90min</t>
  </si>
  <si>
    <t>D27</t>
  </si>
  <si>
    <t xml:space="preserve">POŽÁRNÍ KLAPKA </t>
  </si>
  <si>
    <t>Pol85</t>
  </si>
  <si>
    <t>PKTM-III 400x200 TPM 075/09 .41</t>
  </si>
  <si>
    <t>57</t>
  </si>
  <si>
    <t>Pol86</t>
  </si>
  <si>
    <t>PKTM-III 315x250 TPM 075/09 .41</t>
  </si>
  <si>
    <t>Pol87</t>
  </si>
  <si>
    <t>PKTM-III 500x315 TPM 075/09 .41</t>
  </si>
  <si>
    <t>Pol88</t>
  </si>
  <si>
    <t>PKTM-III 250x315 TPM 075/09 .41</t>
  </si>
  <si>
    <t>Pol89</t>
  </si>
  <si>
    <t>PKTM-III 200x160 TPM 075/09 .41</t>
  </si>
  <si>
    <t>D3</t>
  </si>
  <si>
    <t xml:space="preserve">VYÚSTKA NASTAVITELNÁ VNM   TPM  015/01 </t>
  </si>
  <si>
    <t>Pol44</t>
  </si>
  <si>
    <t>425x125 1/R1</t>
  </si>
  <si>
    <t>D29</t>
  </si>
  <si>
    <t xml:space="preserve">NÁTĚR VNITŘNÍCH ZAŘÍZENÍ Z POZINKOVANÉHO MATERIÁLU: - příprava povrchu - 1x základní reaktivní - 2x </t>
  </si>
  <si>
    <t>Pol90</t>
  </si>
  <si>
    <t>odstín: ….</t>
  </si>
  <si>
    <t>D32</t>
  </si>
  <si>
    <t>LEŠENÍ LEHKÉ, POMOCNÉ O VÝŠCE LEŠEŇOVÉ PODLAHY</t>
  </si>
  <si>
    <t>Pol91</t>
  </si>
  <si>
    <t>přes 1,2 do 1,90 m</t>
  </si>
  <si>
    <t>D33</t>
  </si>
  <si>
    <t>D34</t>
  </si>
  <si>
    <t>HODINOVÉ ZÚČTOVACÍ SAZBY</t>
  </si>
  <si>
    <t>Pol26</t>
  </si>
  <si>
    <t>příprava ke koplexnímu vyzkoušení, oživení a vyregolování zařízení</t>
  </si>
  <si>
    <t>Pol27</t>
  </si>
  <si>
    <t>měření hlučnosti zařízení</t>
  </si>
  <si>
    <t>D5</t>
  </si>
  <si>
    <t xml:space="preserve">VYÚSTKA NASTAVITELNÁ VNM  TPM  015/01 </t>
  </si>
  <si>
    <t>Pol47</t>
  </si>
  <si>
    <t>525x125 2/R1</t>
  </si>
  <si>
    <t>Pol48</t>
  </si>
  <si>
    <t>525x100 2/R1</t>
  </si>
  <si>
    <t>Pol49</t>
  </si>
  <si>
    <t>725x125 2/R1</t>
  </si>
  <si>
    <t>D7</t>
  </si>
  <si>
    <t xml:space="preserve">VYÚSTKA NASTAVITELNÁ VNM  TPM  015/01  například:MANDÍK</t>
  </si>
  <si>
    <t>Pol52</t>
  </si>
  <si>
    <t>625x125 2/R1</t>
  </si>
  <si>
    <t>D9</t>
  </si>
  <si>
    <t xml:space="preserve">VYÚSTKA NASTAVITELNÁ VNM  TPM  015/01 například: MANDÍK</t>
  </si>
  <si>
    <t>Pol55</t>
  </si>
  <si>
    <t>1025x140 2/R1</t>
  </si>
  <si>
    <t>D4</t>
  </si>
  <si>
    <t>PLASTOVÝ TALÍŘOVÝ VENTIL ODVODNÍ</t>
  </si>
  <si>
    <t>Pol45</t>
  </si>
  <si>
    <t xml:space="preserve">VEF 100  tal.vent.plast.odvod</t>
  </si>
  <si>
    <t>Pol46</t>
  </si>
  <si>
    <t xml:space="preserve">VEF 080  tal.vent.plast.odvod</t>
  </si>
  <si>
    <t>Pol64</t>
  </si>
  <si>
    <t xml:space="preserve">VEF 200  tal.vent.plast.odvod</t>
  </si>
  <si>
    <t>D6</t>
  </si>
  <si>
    <t xml:space="preserve">VYÚSTKA NASTAVITELNÁ VNM   TPM  015/01</t>
  </si>
  <si>
    <t>Pol50</t>
  </si>
  <si>
    <t>825x125 1/R1</t>
  </si>
  <si>
    <t>Pol51</t>
  </si>
  <si>
    <t>825x140 1/R1</t>
  </si>
  <si>
    <t>D8</t>
  </si>
  <si>
    <t>Pol53</t>
  </si>
  <si>
    <t>625x200 1/R1</t>
  </si>
  <si>
    <t>Pol54</t>
  </si>
  <si>
    <t>825x200 1/R1</t>
  </si>
  <si>
    <t>SO12 - Elektroinstalace</t>
  </si>
  <si>
    <t>21-M - Elektromontáže</t>
  </si>
  <si>
    <t>21-M</t>
  </si>
  <si>
    <t>Elektromontáže</t>
  </si>
  <si>
    <t>Pol109</t>
  </si>
  <si>
    <t>RE - úprava stávající elektroměrové skříně</t>
  </si>
  <si>
    <t>Pol110</t>
  </si>
  <si>
    <t>RK - úprava stávající okruhové rozvodnice kuchyně</t>
  </si>
  <si>
    <t>Pol111</t>
  </si>
  <si>
    <t>RH - nová hlavní okruhová rozvodnice v oceloplechovém zapuštěném provedení</t>
  </si>
  <si>
    <t>Poznámka k položce:_x000d_
Poznámka k položce: Eaton, typ BF-U-6/144-C, 6 řad, 144 modulů, IP30, výklenek: ŠxVxH 500x1020x127</t>
  </si>
  <si>
    <t>Pol112</t>
  </si>
  <si>
    <t>R5 - nová patrová rozvodnice 1.NP v oceloplechovém zapuštěném provedení</t>
  </si>
  <si>
    <t>Poznámka k položce:_x000d_
Poznámka k položce: Eaton, typ BF-U-6/198-C, 6 řad, 198 modulů, IP30, výklenek: ŠxVxH 660x1020x127</t>
  </si>
  <si>
    <t>Pol113</t>
  </si>
  <si>
    <t>R0B - nová patrová rozvodnice v 1.PP v oceloplechovém zapuštěném provedení</t>
  </si>
  <si>
    <t>Poznámka k položce:_x000d_
Poznámka k položce: Eaton, typ BF-U-5/165-C, 5 řad, 165 modulů, IP30, výklenek: ŠxVxH 660x870x127</t>
  </si>
  <si>
    <t>Pol114</t>
  </si>
  <si>
    <t>R2 - nová patrová rozvodnice v 2.NP v oceloplechovém zapuštěném provedení</t>
  </si>
  <si>
    <t>Pol115</t>
  </si>
  <si>
    <t>R6 - nová patrová rozvodnice v 1.NP v oceloplechovém zapuštěném provedení</t>
  </si>
  <si>
    <t>Pol116</t>
  </si>
  <si>
    <t>R7 - nová patrová rozvodnice v 2.NP v oceloplechovém zapuštěném provedení</t>
  </si>
  <si>
    <t>Pol117</t>
  </si>
  <si>
    <t>R8 - nová patrová rozvodnice v 2.NP v oceloplechovém zapuštěném provedení</t>
  </si>
  <si>
    <t>Pol118</t>
  </si>
  <si>
    <t>R9 - nová patrová rozvodnice v 2.NP v oceloplechovém zapuštěném provedení</t>
  </si>
  <si>
    <t>Pol119</t>
  </si>
  <si>
    <t>R11 - nová patrová rozvodnice v 2.NP v oceloplechovém zapuštěném provedení</t>
  </si>
  <si>
    <t>Poznámka k položce:_x000d_
Poznámka k položce: Eaton, typ BF-U-2/48-C, 2 řady, 48 modulů, IP30, výklenek: ŠxVxH 500x420x127</t>
  </si>
  <si>
    <t>Pol120</t>
  </si>
  <si>
    <t>R12 - nová patrová rozvodnice v 3.NP v oceloplechovém zapuštěném provedení</t>
  </si>
  <si>
    <t>Pol121</t>
  </si>
  <si>
    <t>R13 - nová patrová rozvodnice v 4.NP v oceloplechovém zapuštěném provedení</t>
  </si>
  <si>
    <t>Pol122</t>
  </si>
  <si>
    <t>- kabel instalační bezhalogenový 4x50 -J B2cas1d1a1</t>
  </si>
  <si>
    <t>Pol123</t>
  </si>
  <si>
    <t>kabel instalační bezhalogenový CXKH-R 4x25 -J B2cas1d1a1</t>
  </si>
  <si>
    <t>Pol124</t>
  </si>
  <si>
    <t>kabel instalační bezhalogenový CXKH-R 4x16 -J B2cas1d1a1</t>
  </si>
  <si>
    <t>Pol125</t>
  </si>
  <si>
    <t>kabel instalační bezhalogenový CXKH-R 4x10 -J B2cas1d1a1</t>
  </si>
  <si>
    <t>Pol126</t>
  </si>
  <si>
    <t>kabel instalační bezhalogenový CXKH-R 5x6 -J B2cas1d1a1</t>
  </si>
  <si>
    <t>Pol127</t>
  </si>
  <si>
    <t>kabel instalační bezhalogenový CXKH-R 5x2,5 -J B2cas1d1a1</t>
  </si>
  <si>
    <t>Pol128</t>
  </si>
  <si>
    <t>kabel instalační bezhalogenový CXKH-R 3x2,5 -J B2cas1d1a1</t>
  </si>
  <si>
    <t>Pol129</t>
  </si>
  <si>
    <t>kabel instalační bezhalogenový CXKH-R 5x1,5 -J B2cas1d1a1</t>
  </si>
  <si>
    <t>Pol130</t>
  </si>
  <si>
    <t>kabel instalační bezhalogenový CXKH-R 4x1,5 -O B2cas1d1a1</t>
  </si>
  <si>
    <t>Pol131</t>
  </si>
  <si>
    <t>kabel instalační bezhalogenový CXKH-R 3x1,5 -J B2cas1d1a1</t>
  </si>
  <si>
    <t>Pol132</t>
  </si>
  <si>
    <t>kabel instalační bezhalogenový CXKH-R 3x1,5 -O B2cas1d1a1</t>
  </si>
  <si>
    <t>Pol133</t>
  </si>
  <si>
    <t>kabel sdělovací bezhalogenový SHKFH-R 1x2x0,8 B2cas1d1a1</t>
  </si>
  <si>
    <t>Pol134</t>
  </si>
  <si>
    <t>FLA3209 - svítidlo s vestavěným LED modulem 3209lm/32W/840, rozhraní DALI, ŠxDxV 250x1250x40mm, IP40</t>
  </si>
  <si>
    <t>Pol135</t>
  </si>
  <si>
    <t>FLA4011 - svítidlo s vestavěným LED modulem 4011lm/40W/840, rozhraní DALI, ŠxDxV 250x1530x40mm, IP40</t>
  </si>
  <si>
    <t>Pol136</t>
  </si>
  <si>
    <t>FLA5363 - svítidlo s vestavěným LED modulem 5363lm/53W/840, rozhraní DALI, ŠxDxV 250x1250x40mm, IP40</t>
  </si>
  <si>
    <t>Pol137</t>
  </si>
  <si>
    <t>IZA15990 - svítidlo s vestavěným LED modulem 15990lm/110W/930, průměr 1500mm, IP40</t>
  </si>
  <si>
    <t>Pol138</t>
  </si>
  <si>
    <t>LIN2600 - svítidlo s vestavěným LED modulem 2600lm/16,1W/830, ŠxDxV 109x1160x85mm, IP54</t>
  </si>
  <si>
    <t>Pol139</t>
  </si>
  <si>
    <t>LIN3200 - svítidlo s vestavěným LED modulem 3100lm/19,1W/830, ŠxDxV 109x1160x85mm, IP54</t>
  </si>
  <si>
    <t>Pol140</t>
  </si>
  <si>
    <t>LIN4400 - svítidlo s vestavěným LED modulem 4300lm/26W/830, ŠxDxV 109x1160x85mm, IP54</t>
  </si>
  <si>
    <t>Pol141</t>
  </si>
  <si>
    <t>LIN5200 - svítidlo s vestavěným LED modulem 5230lm/30,3W/830, ŠxDxV 159x1160x85mm, IP54</t>
  </si>
  <si>
    <t>Pol142</t>
  </si>
  <si>
    <t>LIN6400 - svítidlo s vestavěným LED modulem 6240lm/36,3W/830, ŠxDxV 159x1160x85mm, IP54</t>
  </si>
  <si>
    <t>Pol143</t>
  </si>
  <si>
    <t>LIN8800 - svítidlo s vestavěným LED modulem 8690lm/47,7W/830, ŠxDxV 159x1160x85mm, IP54</t>
  </si>
  <si>
    <t>Pol144</t>
  </si>
  <si>
    <t>LIN5200-4K - svítidlo s vestavěným LED modulem 5230lm/30,3W/840, ŠxDxV 159x1160x85mm, IP54</t>
  </si>
  <si>
    <t>Pol145</t>
  </si>
  <si>
    <t>LIN6400-4K - svítidlo s vestavěným LED modulem 6240lm/36,3W/840, ŠxDxV 159x1160x85mm, IP54</t>
  </si>
  <si>
    <t>Pol146</t>
  </si>
  <si>
    <t>LIN-S2500 - svítidlo s vestavěným LED modulem 2540lm/15,7W/830, ŠxDxV 330x330x85mm, IP54</t>
  </si>
  <si>
    <t>Pol147</t>
  </si>
  <si>
    <t>LIN-S3600 - svítidlo s vestavěným LED modulem 3560lm/23,1W/830, ŠxDxV 330x330x85mm, IP54</t>
  </si>
  <si>
    <t>Pol148</t>
  </si>
  <si>
    <t>LIN-S3600-4K - svítidlo s vestavěným LED modulem 3560lm/23,1W/840, ŠxDxV 330x330x85mm, IP54</t>
  </si>
  <si>
    <t>Pol149</t>
  </si>
  <si>
    <t>SYL1380 - svítidlo s vestavěným LED modulem 1380lm/11W/830, ŠxDxV 105x380x81mm, IP44</t>
  </si>
  <si>
    <t>Pol150</t>
  </si>
  <si>
    <t>TRI3880 - svítidlo s vestavěným LED modulem 3880lm/27W/830, průměr 360mm, se senzorem pohybu, IP65</t>
  </si>
  <si>
    <t>Pol151</t>
  </si>
  <si>
    <t>IRF20 - svítidlo nouzové s piktogramem, dohledová vzdálenost 20m, autonomie 1 hodina, IP42</t>
  </si>
  <si>
    <t>Pol152</t>
  </si>
  <si>
    <t>PLU250 - svítidlo nouzové koridorové s vestavěným LED modulem 250lm, autonomie 1 hodina, IP41</t>
  </si>
  <si>
    <t>Pol153</t>
  </si>
  <si>
    <t>PLU450 - svítidlo nouzové koridorové s vestavěným LED modulem 450lm, autonomie 1 hodina, IP41</t>
  </si>
  <si>
    <t>Pol154</t>
  </si>
  <si>
    <t>přídavný modul nouzového svítidla pro centralizovanou diagnostiku</t>
  </si>
  <si>
    <t>Pol155</t>
  </si>
  <si>
    <t>zásuvka jednonásobná s ochr. kolíkem, clonkami a ochranou před přepětím, bílá barva</t>
  </si>
  <si>
    <t>Pol156</t>
  </si>
  <si>
    <t>zásuvka jednonásobná s ochr. kolíkem a clonkami, bílá barva</t>
  </si>
  <si>
    <t>Pol157</t>
  </si>
  <si>
    <t>přístroj spínače jednopólového, řazení 1</t>
  </si>
  <si>
    <t>Pol158</t>
  </si>
  <si>
    <t>přístroj přepínač sériového, řazení 5</t>
  </si>
  <si>
    <t>Pol159</t>
  </si>
  <si>
    <t>přístroj přepínače střídavého, řazení 6</t>
  </si>
  <si>
    <t>Pol160</t>
  </si>
  <si>
    <t>přístroj přepínače křížového, řazení 7</t>
  </si>
  <si>
    <t>Pol161</t>
  </si>
  <si>
    <t>přístroj ovládače zapínacího se svorkou N, řazení 1/0</t>
  </si>
  <si>
    <t>Pol162</t>
  </si>
  <si>
    <t>přístroj regulátoru výkonového pro systém DALI, otočné ovládání</t>
  </si>
  <si>
    <t>Pol163</t>
  </si>
  <si>
    <t>kryt jednoduchý, bílá barva</t>
  </si>
  <si>
    <t>Pol164</t>
  </si>
  <si>
    <t>kryt dělený, bílá barva</t>
  </si>
  <si>
    <t>Pol165</t>
  </si>
  <si>
    <t>kryt stmívače s otočným ovladačem, bílá barva</t>
  </si>
  <si>
    <t>Pol166</t>
  </si>
  <si>
    <t>přístrojový rámeček jednonásobný, bílá barva</t>
  </si>
  <si>
    <t>Pol167</t>
  </si>
  <si>
    <t>přístrojový rámeček dvojnásobný vodorovný, bílá barva</t>
  </si>
  <si>
    <t>Pol168</t>
  </si>
  <si>
    <t>přístrojový rámeček trojnásobný vodorovný, bílá barva</t>
  </si>
  <si>
    <t>Pol169</t>
  </si>
  <si>
    <t>přístrojový rámeček čtyřnásobný vodorovný, bílá barva</t>
  </si>
  <si>
    <t>Pol170</t>
  </si>
  <si>
    <t>přístrojový rámeček pětinásobný vodorovný, bílá barva</t>
  </si>
  <si>
    <t>Pol171</t>
  </si>
  <si>
    <t>krabice přístrojová pod omítku</t>
  </si>
  <si>
    <t>Pol172</t>
  </si>
  <si>
    <t>krabice s víčkem pod omítku</t>
  </si>
  <si>
    <t>Pol173</t>
  </si>
  <si>
    <t>bezšroubové svorky</t>
  </si>
  <si>
    <t>Pol174</t>
  </si>
  <si>
    <t>drobný materiál</t>
  </si>
  <si>
    <t>Pol175</t>
  </si>
  <si>
    <t>demontáž a úpravy stávajících elektroinstalací</t>
  </si>
  <si>
    <t>Pol176</t>
  </si>
  <si>
    <t>montáž 5)</t>
  </si>
  <si>
    <t>Pol177</t>
  </si>
  <si>
    <t>revize</t>
  </si>
  <si>
    <t>Pol178</t>
  </si>
  <si>
    <t>zákres skutečného provedení</t>
  </si>
  <si>
    <t>SO13 - NTL vnitřní plynovod</t>
  </si>
  <si>
    <t xml:space="preserve">    9 - Ostatní konstrukce a práce, bourání</t>
  </si>
  <si>
    <t xml:space="preserve">    723 - Zdravotechnika - vnitřní plynovod</t>
  </si>
  <si>
    <t xml:space="preserve">    789 - Povrchové úpravy ocelových konstrukcí a technologických zařízení</t>
  </si>
  <si>
    <t>M - Práce a dodávky M</t>
  </si>
  <si>
    <t xml:space="preserve">    58-M - Revize vyhrazených technických zařízení</t>
  </si>
  <si>
    <t>Ostatní konstrukce a práce, bourání</t>
  </si>
  <si>
    <t>972054111</t>
  </si>
  <si>
    <t>Vybourání otvorů v ŽB stropech nebo klenbách pl do 0,0225 m2 tl do 80 mm</t>
  </si>
  <si>
    <t>723</t>
  </si>
  <si>
    <t>Zdravotechnika - vnitřní plynovod</t>
  </si>
  <si>
    <t>723120805</t>
  </si>
  <si>
    <t>Demontáž potrubí ocelové závitové svařované DN od 25 do 50</t>
  </si>
  <si>
    <t>723181011.GBT</t>
  </si>
  <si>
    <t>Potrubí měděné polotvrdé spojované lisováním Geberit Mapress D 15x1 mm</t>
  </si>
  <si>
    <t>723181013.GBT</t>
  </si>
  <si>
    <t>Potrubí měděné polotvrdé spojované lisováním Geberit Mapress D 22x1 mm</t>
  </si>
  <si>
    <t>723181024.GBT</t>
  </si>
  <si>
    <t>Potrubí měděné tvrdé spojované lisováním Geberit Mapress D 28x1,5 mm</t>
  </si>
  <si>
    <t>723181025.GBT</t>
  </si>
  <si>
    <t>Potrubí měděné tvrdé spojované lisováním Geberit Mapress D 35x1,5 mm</t>
  </si>
  <si>
    <t>723230102.IVR</t>
  </si>
  <si>
    <t>Kulový uzávěr přímý PN 5 G 1/2" FF s FIREBAG protipožární armaturou a 2x vnitřním závitem</t>
  </si>
  <si>
    <t>723230104.IVR</t>
  </si>
  <si>
    <t>Kulový uzávěr přímý PN 5 G 1" FF s FIREBAG protipožární armaturou a 2x vnitřním závitem</t>
  </si>
  <si>
    <t>210103001</t>
  </si>
  <si>
    <t>Montáž těsnicí vložky potrubí pro vývrt/pažnici DN 80 trubka l d 32</t>
  </si>
  <si>
    <t>28613963</t>
  </si>
  <si>
    <t>trubka ochranná PEHD 75x4,3mm</t>
  </si>
  <si>
    <t>789</t>
  </si>
  <si>
    <t>Povrchové úpravy ocelových konstrukcí a technologických zařízení</t>
  </si>
  <si>
    <t>789331211</t>
  </si>
  <si>
    <t>Zhotovení nátěru potrubí do DN 50 dvousložkového základního tl do 80 µm</t>
  </si>
  <si>
    <t>46*2*3,14*0,018</t>
  </si>
  <si>
    <t>24629066</t>
  </si>
  <si>
    <t>hmota nátěrová epoxidová základní antikorozní na ocelové konstrukce RAL 3020</t>
  </si>
  <si>
    <t>5,2*0,659 "Přepočtené koeficientem množství</t>
  </si>
  <si>
    <t>Práce a dodávky M</t>
  </si>
  <si>
    <t>58-M</t>
  </si>
  <si>
    <t>Revize vyhrazených technických zařízení</t>
  </si>
  <si>
    <t>580506111</t>
  </si>
  <si>
    <t>Kontrola funkce a těsnosti uzávěru kulového nízkotlakých plynovodů</t>
  </si>
  <si>
    <t>580506117</t>
  </si>
  <si>
    <t>Kontrola napojení přípojky na hlavní uzávěr nízkotlakých plynovodů</t>
  </si>
  <si>
    <t>580506102</t>
  </si>
  <si>
    <t>Kontrola nadzemního nízkotlakého plynovodu dl přes 20 do 100 m, vypracování revize a zaškolení obsluhy</t>
  </si>
  <si>
    <t>580506119</t>
  </si>
  <si>
    <t>Kontrola odstranění závad z minulé revize nízkotlakých plynovodů</t>
  </si>
  <si>
    <t>SO14 -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</si>
  <si>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</si>
  <si>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</si>
  <si>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</si>
  <si>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</si>
  <si>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</si>
  <si>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</si>
  <si>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</si>
  <si>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</si>
  <si>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</si>
  <si>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</si>
  <si>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</si>
  <si>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</si>
  <si>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</si>
  <si>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</si>
  <si>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VRN2</t>
  </si>
  <si>
    <t>Příprava staveniště</t>
  </si>
  <si>
    <t>020001000</t>
  </si>
  <si>
    <t>VRN3</t>
  </si>
  <si>
    <t>030001000</t>
  </si>
  <si>
    <t>034303000</t>
  </si>
  <si>
    <t>Dopravní značení na staveništi</t>
  </si>
  <si>
    <t>034503000</t>
  </si>
  <si>
    <t>Informační tabule na staveništi</t>
  </si>
  <si>
    <t>034603000</t>
  </si>
  <si>
    <t>Alarm, strážní služba staveniště</t>
  </si>
  <si>
    <t>039103000</t>
  </si>
  <si>
    <t>Rozebrání, bourání a odvoz zařízení staveniště</t>
  </si>
  <si>
    <t>VRN4</t>
  </si>
  <si>
    <t>Inženýrská činnost</t>
  </si>
  <si>
    <t>041002000</t>
  </si>
  <si>
    <t>Dozory</t>
  </si>
  <si>
    <t>042503000</t>
  </si>
  <si>
    <t>Plán BOZP na staveništi</t>
  </si>
  <si>
    <t>045002000</t>
  </si>
  <si>
    <t>Kompletační a koordinační činnost</t>
  </si>
  <si>
    <t>VRN6</t>
  </si>
  <si>
    <t>062002000</t>
  </si>
  <si>
    <t>Ztížené dopravní podmínky</t>
  </si>
  <si>
    <t>VRN7</t>
  </si>
  <si>
    <t>071002000</t>
  </si>
  <si>
    <t>Provoz investora, třetích osob</t>
  </si>
  <si>
    <t>VRN9</t>
  </si>
  <si>
    <t>092103001</t>
  </si>
  <si>
    <t>Náklady na zkušební provoz kuchyně</t>
  </si>
  <si>
    <t>Kč…</t>
  </si>
  <si>
    <t>092203000</t>
  </si>
  <si>
    <t>Náklady na zaškolení, zpracování návrhů provozních řádů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</si>
</sst>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14.4" customHeight="1">
      <c r="B26" s="21"/>
      <c r="C26" s="22"/>
      <c r="D26" s="38" t="s">
        <v>33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E26" s="31"/>
    </row>
    <row r="27" s="1" customFormat="1" ht="14.4" customHeight="1">
      <c r="B27" s="21"/>
      <c r="C27" s="22"/>
      <c r="D27" s="38" t="s">
        <v>34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9">
        <f>ROUND(AG109, 2)</f>
        <v>0</v>
      </c>
      <c r="AL27" s="39"/>
      <c r="AM27" s="39"/>
      <c r="AN27" s="39"/>
      <c r="AO27" s="39"/>
      <c r="AP27" s="22"/>
      <c r="AQ27" s="22"/>
      <c r="AR27" s="20"/>
      <c r="BE27" s="31"/>
    </row>
    <row r="28" s="2" customFormat="1" ht="6.96" customHeigh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/>
      <c r="BE28" s="31"/>
    </row>
    <row r="29" s="2" customFormat="1" ht="25.92" customHeight="1">
      <c r="A29" s="40"/>
      <c r="B29" s="41"/>
      <c r="C29" s="42"/>
      <c r="D29" s="44" t="s">
        <v>35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6">
        <f>ROUND(AK26 + AK27, 2)</f>
        <v>0</v>
      </c>
      <c r="AL29" s="45"/>
      <c r="AM29" s="45"/>
      <c r="AN29" s="45"/>
      <c r="AO29" s="45"/>
      <c r="AP29" s="42"/>
      <c r="AQ29" s="42"/>
      <c r="AR29" s="43"/>
      <c r="BE29" s="31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E30" s="31"/>
    </row>
    <row r="31" s="2" customFormat="1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7" t="s">
        <v>36</v>
      </c>
      <c r="M31" s="47"/>
      <c r="N31" s="47"/>
      <c r="O31" s="47"/>
      <c r="P31" s="47"/>
      <c r="Q31" s="42"/>
      <c r="R31" s="42"/>
      <c r="S31" s="42"/>
      <c r="T31" s="42"/>
      <c r="U31" s="42"/>
      <c r="V31" s="42"/>
      <c r="W31" s="47" t="s">
        <v>37</v>
      </c>
      <c r="X31" s="47"/>
      <c r="Y31" s="47"/>
      <c r="Z31" s="47"/>
      <c r="AA31" s="47"/>
      <c r="AB31" s="47"/>
      <c r="AC31" s="47"/>
      <c r="AD31" s="47"/>
      <c r="AE31" s="47"/>
      <c r="AF31" s="42"/>
      <c r="AG31" s="42"/>
      <c r="AH31" s="42"/>
      <c r="AI31" s="42"/>
      <c r="AJ31" s="42"/>
      <c r="AK31" s="47" t="s">
        <v>38</v>
      </c>
      <c r="AL31" s="47"/>
      <c r="AM31" s="47"/>
      <c r="AN31" s="47"/>
      <c r="AO31" s="47"/>
      <c r="AP31" s="42"/>
      <c r="AQ31" s="42"/>
      <c r="AR31" s="43"/>
      <c r="BE31" s="31"/>
    </row>
    <row r="32" s="3" customFormat="1" ht="14.4" customHeight="1">
      <c r="A32" s="3"/>
      <c r="B32" s="48"/>
      <c r="C32" s="49"/>
      <c r="D32" s="32" t="s">
        <v>39</v>
      </c>
      <c r="E32" s="49"/>
      <c r="F32" s="32" t="s">
        <v>40</v>
      </c>
      <c r="G32" s="49"/>
      <c r="H32" s="49"/>
      <c r="I32" s="49"/>
      <c r="J32" s="49"/>
      <c r="K32" s="49"/>
      <c r="L32" s="50">
        <v>0.20999999999999999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ROUND(AZ94 + SUM(CD109:CD113),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f>ROUND(AV94 + SUM(BY109:BY113), 2)</f>
        <v>0</v>
      </c>
      <c r="AL32" s="49"/>
      <c r="AM32" s="49"/>
      <c r="AN32" s="49"/>
      <c r="AO32" s="49"/>
      <c r="AP32" s="49"/>
      <c r="AQ32" s="49"/>
      <c r="AR32" s="52"/>
      <c r="BE32" s="53"/>
    </row>
    <row r="33" s="3" customFormat="1" ht="14.4" customHeight="1">
      <c r="A33" s="3"/>
      <c r="B33" s="48"/>
      <c r="C33" s="49"/>
      <c r="D33" s="49"/>
      <c r="E33" s="49"/>
      <c r="F33" s="32" t="s">
        <v>41</v>
      </c>
      <c r="G33" s="49"/>
      <c r="H33" s="49"/>
      <c r="I33" s="49"/>
      <c r="J33" s="49"/>
      <c r="K33" s="49"/>
      <c r="L33" s="50">
        <v>0.12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ROUND(BA94 + SUM(CE109:CE113),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f>ROUND(AW94 + SUM(BZ109:BZ113), 2)</f>
        <v>0</v>
      </c>
      <c r="AL33" s="49"/>
      <c r="AM33" s="49"/>
      <c r="AN33" s="49"/>
      <c r="AO33" s="49"/>
      <c r="AP33" s="49"/>
      <c r="AQ33" s="49"/>
      <c r="AR33" s="52"/>
      <c r="BE33" s="53"/>
    </row>
    <row r="34" hidden="1" s="3" customFormat="1" ht="14.4" customHeight="1">
      <c r="A34" s="3"/>
      <c r="B34" s="48"/>
      <c r="C34" s="49"/>
      <c r="D34" s="49"/>
      <c r="E34" s="49"/>
      <c r="F34" s="32" t="s">
        <v>42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SUM(CF109:CF113),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v>0</v>
      </c>
      <c r="AL34" s="49"/>
      <c r="AM34" s="49"/>
      <c r="AN34" s="49"/>
      <c r="AO34" s="49"/>
      <c r="AP34" s="49"/>
      <c r="AQ34" s="49"/>
      <c r="AR34" s="52"/>
      <c r="BE34" s="53"/>
    </row>
    <row r="35" hidden="1" s="3" customFormat="1" ht="14.4" customHeight="1">
      <c r="A35" s="3"/>
      <c r="B35" s="48"/>
      <c r="C35" s="49"/>
      <c r="D35" s="49"/>
      <c r="E35" s="49"/>
      <c r="F35" s="32" t="s">
        <v>43</v>
      </c>
      <c r="G35" s="49"/>
      <c r="H35" s="49"/>
      <c r="I35" s="49"/>
      <c r="J35" s="49"/>
      <c r="K35" s="49"/>
      <c r="L35" s="50">
        <v>0.12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SUM(CG109:CG113),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v>0</v>
      </c>
      <c r="AL35" s="49"/>
      <c r="AM35" s="49"/>
      <c r="AN35" s="49"/>
      <c r="AO35" s="49"/>
      <c r="AP35" s="49"/>
      <c r="AQ35" s="49"/>
      <c r="AR35" s="52"/>
      <c r="BE35" s="3"/>
    </row>
    <row r="36" hidden="1" s="3" customFormat="1" ht="14.4" customHeight="1">
      <c r="A36" s="3"/>
      <c r="B36" s="48"/>
      <c r="C36" s="49"/>
      <c r="D36" s="49"/>
      <c r="E36" s="49"/>
      <c r="F36" s="32" t="s">
        <v>44</v>
      </c>
      <c r="G36" s="49"/>
      <c r="H36" s="49"/>
      <c r="I36" s="49"/>
      <c r="J36" s="49"/>
      <c r="K36" s="49"/>
      <c r="L36" s="50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SUM(CH109:CH113),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E36" s="3"/>
    </row>
    <row r="37" s="2" customFormat="1" ht="6.96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BE37" s="40"/>
    </row>
    <row r="38" s="2" customFormat="1" ht="25.92" customHeight="1">
      <c r="A38" s="40"/>
      <c r="B38" s="41"/>
      <c r="C38" s="54"/>
      <c r="D38" s="55" t="s">
        <v>45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46</v>
      </c>
      <c r="U38" s="56"/>
      <c r="V38" s="56"/>
      <c r="W38" s="56"/>
      <c r="X38" s="58" t="s">
        <v>47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3"/>
      <c r="BE38" s="40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E39" s="40"/>
    </row>
    <row r="40" s="2" customFormat="1" ht="14.4" customHeight="1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/>
      <c r="BE40" s="4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1"/>
      <c r="C49" s="62"/>
      <c r="D49" s="63" t="s">
        <v>48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49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0"/>
      <c r="B60" s="41"/>
      <c r="C60" s="42"/>
      <c r="D60" s="66" t="s">
        <v>50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51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50</v>
      </c>
      <c r="AI60" s="45"/>
      <c r="AJ60" s="45"/>
      <c r="AK60" s="45"/>
      <c r="AL60" s="45"/>
      <c r="AM60" s="66" t="s">
        <v>51</v>
      </c>
      <c r="AN60" s="45"/>
      <c r="AO60" s="45"/>
      <c r="AP60" s="42"/>
      <c r="AQ60" s="42"/>
      <c r="AR60" s="43"/>
      <c r="BE60" s="40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0"/>
      <c r="B64" s="41"/>
      <c r="C64" s="42"/>
      <c r="D64" s="63" t="s">
        <v>52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53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E64" s="40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0"/>
      <c r="B75" s="41"/>
      <c r="C75" s="42"/>
      <c r="D75" s="66" t="s">
        <v>50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51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50</v>
      </c>
      <c r="AI75" s="45"/>
      <c r="AJ75" s="45"/>
      <c r="AK75" s="45"/>
      <c r="AL75" s="45"/>
      <c r="AM75" s="66" t="s">
        <v>51</v>
      </c>
      <c r="AN75" s="45"/>
      <c r="AO75" s="45"/>
      <c r="AP75" s="42"/>
      <c r="AQ75" s="42"/>
      <c r="AR75" s="43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E81" s="40"/>
    </row>
    <row r="82" s="2" customFormat="1" ht="24.96" customHeight="1">
      <c r="A82" s="40"/>
      <c r="B82" s="41"/>
      <c r="C82" s="23" t="s">
        <v>54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E83" s="40"/>
    </row>
    <row r="84" s="4" customFormat="1" ht="12" customHeight="1">
      <c r="A84" s="4"/>
      <c r="B84" s="72"/>
      <c r="C84" s="32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IMPORT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100424 - Nové učebny a vstup Střední zdravotnické školy a VOŠ Cheb-úprava 2907 (zadání)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E86" s="40"/>
    </row>
    <row r="87" s="2" customFormat="1" ht="12" customHeight="1">
      <c r="A87" s="40"/>
      <c r="B87" s="41"/>
      <c r="C87" s="32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 xml:space="preserve"> 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22</v>
      </c>
      <c r="AJ87" s="42"/>
      <c r="AK87" s="42"/>
      <c r="AL87" s="42"/>
      <c r="AM87" s="81" t="str">
        <f>IF(AN8= "","",AN8)</f>
        <v>31. 7. 2024</v>
      </c>
      <c r="AN87" s="81"/>
      <c r="AO87" s="42"/>
      <c r="AP87" s="42"/>
      <c r="AQ87" s="42"/>
      <c r="AR87" s="43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E88" s="40"/>
    </row>
    <row r="89" s="2" customFormat="1" ht="15.15" customHeight="1">
      <c r="A89" s="40"/>
      <c r="B89" s="41"/>
      <c r="C89" s="32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 xml:space="preserve">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29</v>
      </c>
      <c r="AJ89" s="42"/>
      <c r="AK89" s="42"/>
      <c r="AL89" s="42"/>
      <c r="AM89" s="82" t="str">
        <f>IF(E17="","",E17)</f>
        <v xml:space="preserve"> </v>
      </c>
      <c r="AN89" s="73"/>
      <c r="AO89" s="73"/>
      <c r="AP89" s="73"/>
      <c r="AQ89" s="42"/>
      <c r="AR89" s="43"/>
      <c r="AS89" s="83" t="s">
        <v>55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2" t="s">
        <v>27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31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56</v>
      </c>
      <c r="D92" s="96"/>
      <c r="E92" s="96"/>
      <c r="F92" s="96"/>
      <c r="G92" s="96"/>
      <c r="H92" s="97"/>
      <c r="I92" s="98" t="s">
        <v>57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58</v>
      </c>
      <c r="AH92" s="96"/>
      <c r="AI92" s="96"/>
      <c r="AJ92" s="96"/>
      <c r="AK92" s="96"/>
      <c r="AL92" s="96"/>
      <c r="AM92" s="96"/>
      <c r="AN92" s="98" t="s">
        <v>59</v>
      </c>
      <c r="AO92" s="96"/>
      <c r="AP92" s="100"/>
      <c r="AQ92" s="101" t="s">
        <v>60</v>
      </c>
      <c r="AR92" s="43"/>
      <c r="AS92" s="102" t="s">
        <v>61</v>
      </c>
      <c r="AT92" s="103" t="s">
        <v>62</v>
      </c>
      <c r="AU92" s="103" t="s">
        <v>63</v>
      </c>
      <c r="AV92" s="103" t="s">
        <v>64</v>
      </c>
      <c r="AW92" s="103" t="s">
        <v>65</v>
      </c>
      <c r="AX92" s="103" t="s">
        <v>66</v>
      </c>
      <c r="AY92" s="103" t="s">
        <v>67</v>
      </c>
      <c r="AZ92" s="103" t="s">
        <v>68</v>
      </c>
      <c r="BA92" s="103" t="s">
        <v>69</v>
      </c>
      <c r="BB92" s="103" t="s">
        <v>70</v>
      </c>
      <c r="BC92" s="103" t="s">
        <v>71</v>
      </c>
      <c r="BD92" s="104" t="s">
        <v>72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73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ROUND(SUM(AG95:AG107),2)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ROUND(SUM(AS95:AS107),2)</f>
        <v>0</v>
      </c>
      <c r="AT94" s="116">
        <f>ROUND(SUM(AV94:AW94),2)</f>
        <v>0</v>
      </c>
      <c r="AU94" s="117">
        <f>ROUND(SUM(AU95:AU107),5)</f>
        <v>0</v>
      </c>
      <c r="AV94" s="116">
        <f>ROUND(AZ94*L32,2)</f>
        <v>0</v>
      </c>
      <c r="AW94" s="116">
        <f>ROUND(BA94*L33,2)</f>
        <v>0</v>
      </c>
      <c r="AX94" s="116">
        <f>ROUND(BB94*L32,2)</f>
        <v>0</v>
      </c>
      <c r="AY94" s="116">
        <f>ROUND(BC94*L33,2)</f>
        <v>0</v>
      </c>
      <c r="AZ94" s="116">
        <f>ROUND(SUM(AZ95:AZ107),2)</f>
        <v>0</v>
      </c>
      <c r="BA94" s="116">
        <f>ROUND(SUM(BA95:BA107),2)</f>
        <v>0</v>
      </c>
      <c r="BB94" s="116">
        <f>ROUND(SUM(BB95:BB107),2)</f>
        <v>0</v>
      </c>
      <c r="BC94" s="116">
        <f>ROUND(SUM(BC95:BC107),2)</f>
        <v>0</v>
      </c>
      <c r="BD94" s="118">
        <f>ROUND(SUM(BD95:BD107),2)</f>
        <v>0</v>
      </c>
      <c r="BE94" s="6"/>
      <c r="BS94" s="119" t="s">
        <v>74</v>
      </c>
      <c r="BT94" s="119" t="s">
        <v>75</v>
      </c>
      <c r="BU94" s="120" t="s">
        <v>76</v>
      </c>
      <c r="BV94" s="119" t="s">
        <v>14</v>
      </c>
      <c r="BW94" s="119" t="s">
        <v>5</v>
      </c>
      <c r="BX94" s="119" t="s">
        <v>77</v>
      </c>
      <c r="CL94" s="119" t="s">
        <v>1</v>
      </c>
    </row>
    <row r="95" s="7" customFormat="1" ht="16.5" customHeight="1">
      <c r="A95" s="121" t="s">
        <v>78</v>
      </c>
      <c r="B95" s="122"/>
      <c r="C95" s="123"/>
      <c r="D95" s="124" t="s">
        <v>79</v>
      </c>
      <c r="E95" s="124"/>
      <c r="F95" s="124"/>
      <c r="G95" s="124"/>
      <c r="H95" s="124"/>
      <c r="I95" s="125"/>
      <c r="J95" s="124" t="s">
        <v>80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'SO07 - Multimediální učeb...'!J32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81</v>
      </c>
      <c r="AR95" s="128"/>
      <c r="AS95" s="129">
        <v>0</v>
      </c>
      <c r="AT95" s="130">
        <f>ROUND(SUM(AV95:AW95),2)</f>
        <v>0</v>
      </c>
      <c r="AU95" s="131">
        <f>'SO07 - Multimediální učeb...'!P136</f>
        <v>0</v>
      </c>
      <c r="AV95" s="130">
        <f>'SO07 - Multimediální učeb...'!J35</f>
        <v>0</v>
      </c>
      <c r="AW95" s="130">
        <f>'SO07 - Multimediální učeb...'!J36</f>
        <v>0</v>
      </c>
      <c r="AX95" s="130">
        <f>'SO07 - Multimediální učeb...'!J37</f>
        <v>0</v>
      </c>
      <c r="AY95" s="130">
        <f>'SO07 - Multimediální učeb...'!J38</f>
        <v>0</v>
      </c>
      <c r="AZ95" s="130">
        <f>'SO07 - Multimediální učeb...'!F35</f>
        <v>0</v>
      </c>
      <c r="BA95" s="130">
        <f>'SO07 - Multimediální učeb...'!F36</f>
        <v>0</v>
      </c>
      <c r="BB95" s="130">
        <f>'SO07 - Multimediální učeb...'!F37</f>
        <v>0</v>
      </c>
      <c r="BC95" s="130">
        <f>'SO07 - Multimediální učeb...'!F38</f>
        <v>0</v>
      </c>
      <c r="BD95" s="132">
        <f>'SO07 - Multimediální učeb...'!F39</f>
        <v>0</v>
      </c>
      <c r="BE95" s="7"/>
      <c r="BT95" s="133" t="s">
        <v>82</v>
      </c>
      <c r="BV95" s="133" t="s">
        <v>14</v>
      </c>
      <c r="BW95" s="133" t="s">
        <v>83</v>
      </c>
      <c r="BX95" s="133" t="s">
        <v>5</v>
      </c>
      <c r="CL95" s="133" t="s">
        <v>1</v>
      </c>
      <c r="CM95" s="133" t="s">
        <v>84</v>
      </c>
    </row>
    <row r="96" s="7" customFormat="1" ht="16.5" customHeight="1">
      <c r="A96" s="121" t="s">
        <v>78</v>
      </c>
      <c r="B96" s="122"/>
      <c r="C96" s="123"/>
      <c r="D96" s="124" t="s">
        <v>85</v>
      </c>
      <c r="E96" s="124"/>
      <c r="F96" s="124"/>
      <c r="G96" s="124"/>
      <c r="H96" s="124"/>
      <c r="I96" s="125"/>
      <c r="J96" s="124" t="s">
        <v>86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'SO01 - Vestavba výtahu'!J32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81</v>
      </c>
      <c r="AR96" s="128"/>
      <c r="AS96" s="129">
        <v>0</v>
      </c>
      <c r="AT96" s="130">
        <f>ROUND(SUM(AV96:AW96),2)</f>
        <v>0</v>
      </c>
      <c r="AU96" s="131">
        <f>'SO01 - Vestavba výtahu'!P148</f>
        <v>0</v>
      </c>
      <c r="AV96" s="130">
        <f>'SO01 - Vestavba výtahu'!J35</f>
        <v>0</v>
      </c>
      <c r="AW96" s="130">
        <f>'SO01 - Vestavba výtahu'!J36</f>
        <v>0</v>
      </c>
      <c r="AX96" s="130">
        <f>'SO01 - Vestavba výtahu'!J37</f>
        <v>0</v>
      </c>
      <c r="AY96" s="130">
        <f>'SO01 - Vestavba výtahu'!J38</f>
        <v>0</v>
      </c>
      <c r="AZ96" s="130">
        <f>'SO01 - Vestavba výtahu'!F35</f>
        <v>0</v>
      </c>
      <c r="BA96" s="130">
        <f>'SO01 - Vestavba výtahu'!F36</f>
        <v>0</v>
      </c>
      <c r="BB96" s="130">
        <f>'SO01 - Vestavba výtahu'!F37</f>
        <v>0</v>
      </c>
      <c r="BC96" s="130">
        <f>'SO01 - Vestavba výtahu'!F38</f>
        <v>0</v>
      </c>
      <c r="BD96" s="132">
        <f>'SO01 - Vestavba výtahu'!F39</f>
        <v>0</v>
      </c>
      <c r="BE96" s="7"/>
      <c r="BT96" s="133" t="s">
        <v>82</v>
      </c>
      <c r="BV96" s="133" t="s">
        <v>14</v>
      </c>
      <c r="BW96" s="133" t="s">
        <v>87</v>
      </c>
      <c r="BX96" s="133" t="s">
        <v>5</v>
      </c>
      <c r="CL96" s="133" t="s">
        <v>1</v>
      </c>
      <c r="CM96" s="133" t="s">
        <v>84</v>
      </c>
    </row>
    <row r="97" s="7" customFormat="1" ht="16.5" customHeight="1">
      <c r="A97" s="121" t="s">
        <v>78</v>
      </c>
      <c r="B97" s="122"/>
      <c r="C97" s="123"/>
      <c r="D97" s="124" t="s">
        <v>88</v>
      </c>
      <c r="E97" s="124"/>
      <c r="F97" s="124"/>
      <c r="G97" s="124"/>
      <c r="H97" s="124"/>
      <c r="I97" s="125"/>
      <c r="J97" s="124" t="s">
        <v>89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'SO02 - Stavební úpravy'!J32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81</v>
      </c>
      <c r="AR97" s="128"/>
      <c r="AS97" s="129">
        <v>0</v>
      </c>
      <c r="AT97" s="130">
        <f>ROUND(SUM(AV97:AW97),2)</f>
        <v>0</v>
      </c>
      <c r="AU97" s="131">
        <f>'SO02 - Stavební úpravy'!P151</f>
        <v>0</v>
      </c>
      <c r="AV97" s="130">
        <f>'SO02 - Stavební úpravy'!J35</f>
        <v>0</v>
      </c>
      <c r="AW97" s="130">
        <f>'SO02 - Stavební úpravy'!J36</f>
        <v>0</v>
      </c>
      <c r="AX97" s="130">
        <f>'SO02 - Stavební úpravy'!J37</f>
        <v>0</v>
      </c>
      <c r="AY97" s="130">
        <f>'SO02 - Stavební úpravy'!J38</f>
        <v>0</v>
      </c>
      <c r="AZ97" s="130">
        <f>'SO02 - Stavební úpravy'!F35</f>
        <v>0</v>
      </c>
      <c r="BA97" s="130">
        <f>'SO02 - Stavební úpravy'!F36</f>
        <v>0</v>
      </c>
      <c r="BB97" s="130">
        <f>'SO02 - Stavební úpravy'!F37</f>
        <v>0</v>
      </c>
      <c r="BC97" s="130">
        <f>'SO02 - Stavební úpravy'!F38</f>
        <v>0</v>
      </c>
      <c r="BD97" s="132">
        <f>'SO02 - Stavební úpravy'!F39</f>
        <v>0</v>
      </c>
      <c r="BE97" s="7"/>
      <c r="BT97" s="133" t="s">
        <v>82</v>
      </c>
      <c r="BV97" s="133" t="s">
        <v>14</v>
      </c>
      <c r="BW97" s="133" t="s">
        <v>90</v>
      </c>
      <c r="BX97" s="133" t="s">
        <v>5</v>
      </c>
      <c r="CL97" s="133" t="s">
        <v>1</v>
      </c>
      <c r="CM97" s="133" t="s">
        <v>84</v>
      </c>
    </row>
    <row r="98" s="7" customFormat="1" ht="16.5" customHeight="1">
      <c r="A98" s="121" t="s">
        <v>78</v>
      </c>
      <c r="B98" s="122"/>
      <c r="C98" s="123"/>
      <c r="D98" s="124" t="s">
        <v>91</v>
      </c>
      <c r="E98" s="124"/>
      <c r="F98" s="124"/>
      <c r="G98" s="124"/>
      <c r="H98" s="124"/>
      <c r="I98" s="125"/>
      <c r="J98" s="124" t="s">
        <v>92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'SO03 - učebna jazyků'!J32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81</v>
      </c>
      <c r="AR98" s="128"/>
      <c r="AS98" s="129">
        <v>0</v>
      </c>
      <c r="AT98" s="130">
        <f>ROUND(SUM(AV98:AW98),2)</f>
        <v>0</v>
      </c>
      <c r="AU98" s="131">
        <f>'SO03 - učebna jazyků'!P131</f>
        <v>0</v>
      </c>
      <c r="AV98" s="130">
        <f>'SO03 - učebna jazyků'!J35</f>
        <v>0</v>
      </c>
      <c r="AW98" s="130">
        <f>'SO03 - učebna jazyků'!J36</f>
        <v>0</v>
      </c>
      <c r="AX98" s="130">
        <f>'SO03 - učebna jazyků'!J37</f>
        <v>0</v>
      </c>
      <c r="AY98" s="130">
        <f>'SO03 - učebna jazyků'!J38</f>
        <v>0</v>
      </c>
      <c r="AZ98" s="130">
        <f>'SO03 - učebna jazyků'!F35</f>
        <v>0</v>
      </c>
      <c r="BA98" s="130">
        <f>'SO03 - učebna jazyků'!F36</f>
        <v>0</v>
      </c>
      <c r="BB98" s="130">
        <f>'SO03 - učebna jazyků'!F37</f>
        <v>0</v>
      </c>
      <c r="BC98" s="130">
        <f>'SO03 - učebna jazyků'!F38</f>
        <v>0</v>
      </c>
      <c r="BD98" s="132">
        <f>'SO03 - učebna jazyků'!F39</f>
        <v>0</v>
      </c>
      <c r="BE98" s="7"/>
      <c r="BT98" s="133" t="s">
        <v>82</v>
      </c>
      <c r="BV98" s="133" t="s">
        <v>14</v>
      </c>
      <c r="BW98" s="133" t="s">
        <v>93</v>
      </c>
      <c r="BX98" s="133" t="s">
        <v>5</v>
      </c>
      <c r="CL98" s="133" t="s">
        <v>1</v>
      </c>
      <c r="CM98" s="133" t="s">
        <v>84</v>
      </c>
    </row>
    <row r="99" s="7" customFormat="1" ht="16.5" customHeight="1">
      <c r="A99" s="121" t="s">
        <v>78</v>
      </c>
      <c r="B99" s="122"/>
      <c r="C99" s="123"/>
      <c r="D99" s="124" t="s">
        <v>94</v>
      </c>
      <c r="E99" s="124"/>
      <c r="F99" s="124"/>
      <c r="G99" s="124"/>
      <c r="H99" s="124"/>
      <c r="I99" s="125"/>
      <c r="J99" s="124" t="s">
        <v>95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'SO04 - stavební úpravy WC...'!J32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81</v>
      </c>
      <c r="AR99" s="128"/>
      <c r="AS99" s="129">
        <v>0</v>
      </c>
      <c r="AT99" s="130">
        <f>ROUND(SUM(AV99:AW99),2)</f>
        <v>0</v>
      </c>
      <c r="AU99" s="131">
        <f>'SO04 - stavební úpravy WC...'!P145</f>
        <v>0</v>
      </c>
      <c r="AV99" s="130">
        <f>'SO04 - stavební úpravy WC...'!J35</f>
        <v>0</v>
      </c>
      <c r="AW99" s="130">
        <f>'SO04 - stavební úpravy WC...'!J36</f>
        <v>0</v>
      </c>
      <c r="AX99" s="130">
        <f>'SO04 - stavební úpravy WC...'!J37</f>
        <v>0</v>
      </c>
      <c r="AY99" s="130">
        <f>'SO04 - stavební úpravy WC...'!J38</f>
        <v>0</v>
      </c>
      <c r="AZ99" s="130">
        <f>'SO04 - stavební úpravy WC...'!F35</f>
        <v>0</v>
      </c>
      <c r="BA99" s="130">
        <f>'SO04 - stavební úpravy WC...'!F36</f>
        <v>0</v>
      </c>
      <c r="BB99" s="130">
        <f>'SO04 - stavební úpravy WC...'!F37</f>
        <v>0</v>
      </c>
      <c r="BC99" s="130">
        <f>'SO04 - stavební úpravy WC...'!F38</f>
        <v>0</v>
      </c>
      <c r="BD99" s="132">
        <f>'SO04 - stavební úpravy WC...'!F39</f>
        <v>0</v>
      </c>
      <c r="BE99" s="7"/>
      <c r="BT99" s="133" t="s">
        <v>82</v>
      </c>
      <c r="BV99" s="133" t="s">
        <v>14</v>
      </c>
      <c r="BW99" s="133" t="s">
        <v>96</v>
      </c>
      <c r="BX99" s="133" t="s">
        <v>5</v>
      </c>
      <c r="CL99" s="133" t="s">
        <v>1</v>
      </c>
      <c r="CM99" s="133" t="s">
        <v>84</v>
      </c>
    </row>
    <row r="100" s="7" customFormat="1" ht="16.5" customHeight="1">
      <c r="A100" s="121" t="s">
        <v>78</v>
      </c>
      <c r="B100" s="122"/>
      <c r="C100" s="123"/>
      <c r="D100" s="124" t="s">
        <v>97</v>
      </c>
      <c r="E100" s="124"/>
      <c r="F100" s="124"/>
      <c r="G100" s="124"/>
      <c r="H100" s="124"/>
      <c r="I100" s="125"/>
      <c r="J100" s="124" t="s">
        <v>98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'SO05 - Sklad (č. 221)'!J32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81</v>
      </c>
      <c r="AR100" s="128"/>
      <c r="AS100" s="129">
        <v>0</v>
      </c>
      <c r="AT100" s="130">
        <f>ROUND(SUM(AV100:AW100),2)</f>
        <v>0</v>
      </c>
      <c r="AU100" s="131">
        <f>'SO05 - Sklad (č. 221)'!P135</f>
        <v>0</v>
      </c>
      <c r="AV100" s="130">
        <f>'SO05 - Sklad (č. 221)'!J35</f>
        <v>0</v>
      </c>
      <c r="AW100" s="130">
        <f>'SO05 - Sklad (č. 221)'!J36</f>
        <v>0</v>
      </c>
      <c r="AX100" s="130">
        <f>'SO05 - Sklad (č. 221)'!J37</f>
        <v>0</v>
      </c>
      <c r="AY100" s="130">
        <f>'SO05 - Sklad (č. 221)'!J38</f>
        <v>0</v>
      </c>
      <c r="AZ100" s="130">
        <f>'SO05 - Sklad (č. 221)'!F35</f>
        <v>0</v>
      </c>
      <c r="BA100" s="130">
        <f>'SO05 - Sklad (č. 221)'!F36</f>
        <v>0</v>
      </c>
      <c r="BB100" s="130">
        <f>'SO05 - Sklad (č. 221)'!F37</f>
        <v>0</v>
      </c>
      <c r="BC100" s="130">
        <f>'SO05 - Sklad (č. 221)'!F38</f>
        <v>0</v>
      </c>
      <c r="BD100" s="132">
        <f>'SO05 - Sklad (č. 221)'!F39</f>
        <v>0</v>
      </c>
      <c r="BE100" s="7"/>
      <c r="BT100" s="133" t="s">
        <v>82</v>
      </c>
      <c r="BV100" s="133" t="s">
        <v>14</v>
      </c>
      <c r="BW100" s="133" t="s">
        <v>99</v>
      </c>
      <c r="BX100" s="133" t="s">
        <v>5</v>
      </c>
      <c r="CL100" s="133" t="s">
        <v>1</v>
      </c>
      <c r="CM100" s="133" t="s">
        <v>84</v>
      </c>
    </row>
    <row r="101" s="7" customFormat="1" ht="16.5" customHeight="1">
      <c r="A101" s="121" t="s">
        <v>78</v>
      </c>
      <c r="B101" s="122"/>
      <c r="C101" s="123"/>
      <c r="D101" s="124" t="s">
        <v>100</v>
      </c>
      <c r="E101" s="124"/>
      <c r="F101" s="124"/>
      <c r="G101" s="124"/>
      <c r="H101" s="124"/>
      <c r="I101" s="125"/>
      <c r="J101" s="124" t="s">
        <v>101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'SO06 - stavební úpravy uč...'!J32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81</v>
      </c>
      <c r="AR101" s="128"/>
      <c r="AS101" s="129">
        <v>0</v>
      </c>
      <c r="AT101" s="130">
        <f>ROUND(SUM(AV101:AW101),2)</f>
        <v>0</v>
      </c>
      <c r="AU101" s="131">
        <f>'SO06 - stavební úpravy uč...'!P136</f>
        <v>0</v>
      </c>
      <c r="AV101" s="130">
        <f>'SO06 - stavební úpravy uč...'!J35</f>
        <v>0</v>
      </c>
      <c r="AW101" s="130">
        <f>'SO06 - stavební úpravy uč...'!J36</f>
        <v>0</v>
      </c>
      <c r="AX101" s="130">
        <f>'SO06 - stavební úpravy uč...'!J37</f>
        <v>0</v>
      </c>
      <c r="AY101" s="130">
        <f>'SO06 - stavební úpravy uč...'!J38</f>
        <v>0</v>
      </c>
      <c r="AZ101" s="130">
        <f>'SO06 - stavební úpravy uč...'!F35</f>
        <v>0</v>
      </c>
      <c r="BA101" s="130">
        <f>'SO06 - stavební úpravy uč...'!F36</f>
        <v>0</v>
      </c>
      <c r="BB101" s="130">
        <f>'SO06 - stavební úpravy uč...'!F37</f>
        <v>0</v>
      </c>
      <c r="BC101" s="130">
        <f>'SO06 - stavební úpravy uč...'!F38</f>
        <v>0</v>
      </c>
      <c r="BD101" s="132">
        <f>'SO06 - stavební úpravy uč...'!F39</f>
        <v>0</v>
      </c>
      <c r="BE101" s="7"/>
      <c r="BT101" s="133" t="s">
        <v>82</v>
      </c>
      <c r="BV101" s="133" t="s">
        <v>14</v>
      </c>
      <c r="BW101" s="133" t="s">
        <v>102</v>
      </c>
      <c r="BX101" s="133" t="s">
        <v>5</v>
      </c>
      <c r="CL101" s="133" t="s">
        <v>1</v>
      </c>
      <c r="CM101" s="133" t="s">
        <v>84</v>
      </c>
    </row>
    <row r="102" s="7" customFormat="1" ht="16.5" customHeight="1">
      <c r="A102" s="121" t="s">
        <v>78</v>
      </c>
      <c r="B102" s="122"/>
      <c r="C102" s="123"/>
      <c r="D102" s="124" t="s">
        <v>103</v>
      </c>
      <c r="E102" s="124"/>
      <c r="F102" s="124"/>
      <c r="G102" s="124"/>
      <c r="H102" s="124"/>
      <c r="I102" s="125"/>
      <c r="J102" s="124" t="s">
        <v>104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'SO08 - Nová chráněná únik...'!J32</f>
        <v>0</v>
      </c>
      <c r="AH102" s="125"/>
      <c r="AI102" s="125"/>
      <c r="AJ102" s="125"/>
      <c r="AK102" s="125"/>
      <c r="AL102" s="125"/>
      <c r="AM102" s="125"/>
      <c r="AN102" s="126">
        <f>SUM(AG102,AT102)</f>
        <v>0</v>
      </c>
      <c r="AO102" s="125"/>
      <c r="AP102" s="125"/>
      <c r="AQ102" s="127" t="s">
        <v>81</v>
      </c>
      <c r="AR102" s="128"/>
      <c r="AS102" s="129">
        <v>0</v>
      </c>
      <c r="AT102" s="130">
        <f>ROUND(SUM(AV102:AW102),2)</f>
        <v>0</v>
      </c>
      <c r="AU102" s="131">
        <f>'SO08 - Nová chráněná únik...'!P133</f>
        <v>0</v>
      </c>
      <c r="AV102" s="130">
        <f>'SO08 - Nová chráněná únik...'!J35</f>
        <v>0</v>
      </c>
      <c r="AW102" s="130">
        <f>'SO08 - Nová chráněná únik...'!J36</f>
        <v>0</v>
      </c>
      <c r="AX102" s="130">
        <f>'SO08 - Nová chráněná únik...'!J37</f>
        <v>0</v>
      </c>
      <c r="AY102" s="130">
        <f>'SO08 - Nová chráněná únik...'!J38</f>
        <v>0</v>
      </c>
      <c r="AZ102" s="130">
        <f>'SO08 - Nová chráněná únik...'!F35</f>
        <v>0</v>
      </c>
      <c r="BA102" s="130">
        <f>'SO08 - Nová chráněná únik...'!F36</f>
        <v>0</v>
      </c>
      <c r="BB102" s="130">
        <f>'SO08 - Nová chráněná únik...'!F37</f>
        <v>0</v>
      </c>
      <c r="BC102" s="130">
        <f>'SO08 - Nová chráněná únik...'!F38</f>
        <v>0</v>
      </c>
      <c r="BD102" s="132">
        <f>'SO08 - Nová chráněná únik...'!F39</f>
        <v>0</v>
      </c>
      <c r="BE102" s="7"/>
      <c r="BT102" s="133" t="s">
        <v>82</v>
      </c>
      <c r="BV102" s="133" t="s">
        <v>14</v>
      </c>
      <c r="BW102" s="133" t="s">
        <v>105</v>
      </c>
      <c r="BX102" s="133" t="s">
        <v>5</v>
      </c>
      <c r="CL102" s="133" t="s">
        <v>1</v>
      </c>
      <c r="CM102" s="133" t="s">
        <v>84</v>
      </c>
    </row>
    <row r="103" s="7" customFormat="1" ht="16.5" customHeight="1">
      <c r="A103" s="121" t="s">
        <v>78</v>
      </c>
      <c r="B103" s="122"/>
      <c r="C103" s="123"/>
      <c r="D103" s="124" t="s">
        <v>106</v>
      </c>
      <c r="E103" s="124"/>
      <c r="F103" s="124"/>
      <c r="G103" s="124"/>
      <c r="H103" s="124"/>
      <c r="I103" s="125"/>
      <c r="J103" s="124" t="s">
        <v>107</v>
      </c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6">
        <f>'SO10 - ÚT'!J32</f>
        <v>0</v>
      </c>
      <c r="AH103" s="125"/>
      <c r="AI103" s="125"/>
      <c r="AJ103" s="125"/>
      <c r="AK103" s="125"/>
      <c r="AL103" s="125"/>
      <c r="AM103" s="125"/>
      <c r="AN103" s="126">
        <f>SUM(AG103,AT103)</f>
        <v>0</v>
      </c>
      <c r="AO103" s="125"/>
      <c r="AP103" s="125"/>
      <c r="AQ103" s="127" t="s">
        <v>81</v>
      </c>
      <c r="AR103" s="128"/>
      <c r="AS103" s="129">
        <v>0</v>
      </c>
      <c r="AT103" s="130">
        <f>ROUND(SUM(AV103:AW103),2)</f>
        <v>0</v>
      </c>
      <c r="AU103" s="131">
        <f>'SO10 - ÚT'!P128</f>
        <v>0</v>
      </c>
      <c r="AV103" s="130">
        <f>'SO10 - ÚT'!J35</f>
        <v>0</v>
      </c>
      <c r="AW103" s="130">
        <f>'SO10 - ÚT'!J36</f>
        <v>0</v>
      </c>
      <c r="AX103" s="130">
        <f>'SO10 - ÚT'!J37</f>
        <v>0</v>
      </c>
      <c r="AY103" s="130">
        <f>'SO10 - ÚT'!J38</f>
        <v>0</v>
      </c>
      <c r="AZ103" s="130">
        <f>'SO10 - ÚT'!F35</f>
        <v>0</v>
      </c>
      <c r="BA103" s="130">
        <f>'SO10 - ÚT'!F36</f>
        <v>0</v>
      </c>
      <c r="BB103" s="130">
        <f>'SO10 - ÚT'!F37</f>
        <v>0</v>
      </c>
      <c r="BC103" s="130">
        <f>'SO10 - ÚT'!F38</f>
        <v>0</v>
      </c>
      <c r="BD103" s="132">
        <f>'SO10 - ÚT'!F39</f>
        <v>0</v>
      </c>
      <c r="BE103" s="7"/>
      <c r="BT103" s="133" t="s">
        <v>82</v>
      </c>
      <c r="BV103" s="133" t="s">
        <v>14</v>
      </c>
      <c r="BW103" s="133" t="s">
        <v>108</v>
      </c>
      <c r="BX103" s="133" t="s">
        <v>5</v>
      </c>
      <c r="CL103" s="133" t="s">
        <v>1</v>
      </c>
      <c r="CM103" s="133" t="s">
        <v>84</v>
      </c>
    </row>
    <row r="104" s="7" customFormat="1" ht="16.5" customHeight="1">
      <c r="A104" s="121" t="s">
        <v>78</v>
      </c>
      <c r="B104" s="122"/>
      <c r="C104" s="123"/>
      <c r="D104" s="124" t="s">
        <v>109</v>
      </c>
      <c r="E104" s="124"/>
      <c r="F104" s="124"/>
      <c r="G104" s="124"/>
      <c r="H104" s="124"/>
      <c r="I104" s="125"/>
      <c r="J104" s="124" t="s">
        <v>110</v>
      </c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6">
        <f>'SO11 - VZT'!J32</f>
        <v>0</v>
      </c>
      <c r="AH104" s="125"/>
      <c r="AI104" s="125"/>
      <c r="AJ104" s="125"/>
      <c r="AK104" s="125"/>
      <c r="AL104" s="125"/>
      <c r="AM104" s="125"/>
      <c r="AN104" s="126">
        <f>SUM(AG104,AT104)</f>
        <v>0</v>
      </c>
      <c r="AO104" s="125"/>
      <c r="AP104" s="125"/>
      <c r="AQ104" s="127" t="s">
        <v>81</v>
      </c>
      <c r="AR104" s="128"/>
      <c r="AS104" s="129">
        <v>0</v>
      </c>
      <c r="AT104" s="130">
        <f>ROUND(SUM(AV104:AW104),2)</f>
        <v>0</v>
      </c>
      <c r="AU104" s="131">
        <f>'SO11 - VZT'!P157</f>
        <v>0</v>
      </c>
      <c r="AV104" s="130">
        <f>'SO11 - VZT'!J35</f>
        <v>0</v>
      </c>
      <c r="AW104" s="130">
        <f>'SO11 - VZT'!J36</f>
        <v>0</v>
      </c>
      <c r="AX104" s="130">
        <f>'SO11 - VZT'!J37</f>
        <v>0</v>
      </c>
      <c r="AY104" s="130">
        <f>'SO11 - VZT'!J38</f>
        <v>0</v>
      </c>
      <c r="AZ104" s="130">
        <f>'SO11 - VZT'!F35</f>
        <v>0</v>
      </c>
      <c r="BA104" s="130">
        <f>'SO11 - VZT'!F36</f>
        <v>0</v>
      </c>
      <c r="BB104" s="130">
        <f>'SO11 - VZT'!F37</f>
        <v>0</v>
      </c>
      <c r="BC104" s="130">
        <f>'SO11 - VZT'!F38</f>
        <v>0</v>
      </c>
      <c r="BD104" s="132">
        <f>'SO11 - VZT'!F39</f>
        <v>0</v>
      </c>
      <c r="BE104" s="7"/>
      <c r="BT104" s="133" t="s">
        <v>82</v>
      </c>
      <c r="BV104" s="133" t="s">
        <v>14</v>
      </c>
      <c r="BW104" s="133" t="s">
        <v>111</v>
      </c>
      <c r="BX104" s="133" t="s">
        <v>5</v>
      </c>
      <c r="CL104" s="133" t="s">
        <v>1</v>
      </c>
      <c r="CM104" s="133" t="s">
        <v>84</v>
      </c>
    </row>
    <row r="105" s="7" customFormat="1" ht="16.5" customHeight="1">
      <c r="A105" s="121" t="s">
        <v>78</v>
      </c>
      <c r="B105" s="122"/>
      <c r="C105" s="123"/>
      <c r="D105" s="124" t="s">
        <v>112</v>
      </c>
      <c r="E105" s="124"/>
      <c r="F105" s="124"/>
      <c r="G105" s="124"/>
      <c r="H105" s="124"/>
      <c r="I105" s="125"/>
      <c r="J105" s="124" t="s">
        <v>113</v>
      </c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6">
        <f>'SO12 - Elektroinstalace'!J32</f>
        <v>0</v>
      </c>
      <c r="AH105" s="125"/>
      <c r="AI105" s="125"/>
      <c r="AJ105" s="125"/>
      <c r="AK105" s="125"/>
      <c r="AL105" s="125"/>
      <c r="AM105" s="125"/>
      <c r="AN105" s="126">
        <f>SUM(AG105,AT105)</f>
        <v>0</v>
      </c>
      <c r="AO105" s="125"/>
      <c r="AP105" s="125"/>
      <c r="AQ105" s="127" t="s">
        <v>81</v>
      </c>
      <c r="AR105" s="128"/>
      <c r="AS105" s="129">
        <v>0</v>
      </c>
      <c r="AT105" s="130">
        <f>ROUND(SUM(AV105:AW105),2)</f>
        <v>0</v>
      </c>
      <c r="AU105" s="131">
        <f>'SO12 - Elektroinstalace'!P127</f>
        <v>0</v>
      </c>
      <c r="AV105" s="130">
        <f>'SO12 - Elektroinstalace'!J35</f>
        <v>0</v>
      </c>
      <c r="AW105" s="130">
        <f>'SO12 - Elektroinstalace'!J36</f>
        <v>0</v>
      </c>
      <c r="AX105" s="130">
        <f>'SO12 - Elektroinstalace'!J37</f>
        <v>0</v>
      </c>
      <c r="AY105" s="130">
        <f>'SO12 - Elektroinstalace'!J38</f>
        <v>0</v>
      </c>
      <c r="AZ105" s="130">
        <f>'SO12 - Elektroinstalace'!F35</f>
        <v>0</v>
      </c>
      <c r="BA105" s="130">
        <f>'SO12 - Elektroinstalace'!F36</f>
        <v>0</v>
      </c>
      <c r="BB105" s="130">
        <f>'SO12 - Elektroinstalace'!F37</f>
        <v>0</v>
      </c>
      <c r="BC105" s="130">
        <f>'SO12 - Elektroinstalace'!F38</f>
        <v>0</v>
      </c>
      <c r="BD105" s="132">
        <f>'SO12 - Elektroinstalace'!F39</f>
        <v>0</v>
      </c>
      <c r="BE105" s="7"/>
      <c r="BT105" s="133" t="s">
        <v>82</v>
      </c>
      <c r="BV105" s="133" t="s">
        <v>14</v>
      </c>
      <c r="BW105" s="133" t="s">
        <v>114</v>
      </c>
      <c r="BX105" s="133" t="s">
        <v>5</v>
      </c>
      <c r="CL105" s="133" t="s">
        <v>1</v>
      </c>
      <c r="CM105" s="133" t="s">
        <v>84</v>
      </c>
    </row>
    <row r="106" s="7" customFormat="1" ht="16.5" customHeight="1">
      <c r="A106" s="121" t="s">
        <v>78</v>
      </c>
      <c r="B106" s="122"/>
      <c r="C106" s="123"/>
      <c r="D106" s="124" t="s">
        <v>115</v>
      </c>
      <c r="E106" s="124"/>
      <c r="F106" s="124"/>
      <c r="G106" s="124"/>
      <c r="H106" s="124"/>
      <c r="I106" s="125"/>
      <c r="J106" s="124" t="s">
        <v>116</v>
      </c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6">
        <f>'SO13 - NTL vnitřní plynovod'!J32</f>
        <v>0</v>
      </c>
      <c r="AH106" s="125"/>
      <c r="AI106" s="125"/>
      <c r="AJ106" s="125"/>
      <c r="AK106" s="125"/>
      <c r="AL106" s="125"/>
      <c r="AM106" s="125"/>
      <c r="AN106" s="126">
        <f>SUM(AG106,AT106)</f>
        <v>0</v>
      </c>
      <c r="AO106" s="125"/>
      <c r="AP106" s="125"/>
      <c r="AQ106" s="127" t="s">
        <v>81</v>
      </c>
      <c r="AR106" s="128"/>
      <c r="AS106" s="129">
        <v>0</v>
      </c>
      <c r="AT106" s="130">
        <f>ROUND(SUM(AV106:AW106),2)</f>
        <v>0</v>
      </c>
      <c r="AU106" s="131">
        <f>'SO13 - NTL vnitřní plynovod'!P133</f>
        <v>0</v>
      </c>
      <c r="AV106" s="130">
        <f>'SO13 - NTL vnitřní plynovod'!J35</f>
        <v>0</v>
      </c>
      <c r="AW106" s="130">
        <f>'SO13 - NTL vnitřní plynovod'!J36</f>
        <v>0</v>
      </c>
      <c r="AX106" s="130">
        <f>'SO13 - NTL vnitřní plynovod'!J37</f>
        <v>0</v>
      </c>
      <c r="AY106" s="130">
        <f>'SO13 - NTL vnitřní plynovod'!J38</f>
        <v>0</v>
      </c>
      <c r="AZ106" s="130">
        <f>'SO13 - NTL vnitřní plynovod'!F35</f>
        <v>0</v>
      </c>
      <c r="BA106" s="130">
        <f>'SO13 - NTL vnitřní plynovod'!F36</f>
        <v>0</v>
      </c>
      <c r="BB106" s="130">
        <f>'SO13 - NTL vnitřní plynovod'!F37</f>
        <v>0</v>
      </c>
      <c r="BC106" s="130">
        <f>'SO13 - NTL vnitřní plynovod'!F38</f>
        <v>0</v>
      </c>
      <c r="BD106" s="132">
        <f>'SO13 - NTL vnitřní plynovod'!F39</f>
        <v>0</v>
      </c>
      <c r="BE106" s="7"/>
      <c r="BT106" s="133" t="s">
        <v>82</v>
      </c>
      <c r="BV106" s="133" t="s">
        <v>14</v>
      </c>
      <c r="BW106" s="133" t="s">
        <v>117</v>
      </c>
      <c r="BX106" s="133" t="s">
        <v>5</v>
      </c>
      <c r="CL106" s="133" t="s">
        <v>1</v>
      </c>
      <c r="CM106" s="133" t="s">
        <v>84</v>
      </c>
    </row>
    <row r="107" s="7" customFormat="1" ht="16.5" customHeight="1">
      <c r="A107" s="121" t="s">
        <v>78</v>
      </c>
      <c r="B107" s="122"/>
      <c r="C107" s="123"/>
      <c r="D107" s="124" t="s">
        <v>118</v>
      </c>
      <c r="E107" s="124"/>
      <c r="F107" s="124"/>
      <c r="G107" s="124"/>
      <c r="H107" s="124"/>
      <c r="I107" s="125"/>
      <c r="J107" s="124" t="s">
        <v>119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6">
        <f>'SO14 - VRN'!J32</f>
        <v>0</v>
      </c>
      <c r="AH107" s="125"/>
      <c r="AI107" s="125"/>
      <c r="AJ107" s="125"/>
      <c r="AK107" s="125"/>
      <c r="AL107" s="125"/>
      <c r="AM107" s="125"/>
      <c r="AN107" s="126">
        <f>SUM(AG107,AT107)</f>
        <v>0</v>
      </c>
      <c r="AO107" s="125"/>
      <c r="AP107" s="125"/>
      <c r="AQ107" s="127" t="s">
        <v>81</v>
      </c>
      <c r="AR107" s="128"/>
      <c r="AS107" s="134">
        <v>0</v>
      </c>
      <c r="AT107" s="135">
        <f>ROUND(SUM(AV107:AW107),2)</f>
        <v>0</v>
      </c>
      <c r="AU107" s="136">
        <f>'SO14 - VRN'!P134</f>
        <v>0</v>
      </c>
      <c r="AV107" s="135">
        <f>'SO14 - VRN'!J35</f>
        <v>0</v>
      </c>
      <c r="AW107" s="135">
        <f>'SO14 - VRN'!J36</f>
        <v>0</v>
      </c>
      <c r="AX107" s="135">
        <f>'SO14 - VRN'!J37</f>
        <v>0</v>
      </c>
      <c r="AY107" s="135">
        <f>'SO14 - VRN'!J38</f>
        <v>0</v>
      </c>
      <c r="AZ107" s="135">
        <f>'SO14 - VRN'!F35</f>
        <v>0</v>
      </c>
      <c r="BA107" s="135">
        <f>'SO14 - VRN'!F36</f>
        <v>0</v>
      </c>
      <c r="BB107" s="135">
        <f>'SO14 - VRN'!F37</f>
        <v>0</v>
      </c>
      <c r="BC107" s="135">
        <f>'SO14 - VRN'!F38</f>
        <v>0</v>
      </c>
      <c r="BD107" s="137">
        <f>'SO14 - VRN'!F39</f>
        <v>0</v>
      </c>
      <c r="BE107" s="7"/>
      <c r="BT107" s="133" t="s">
        <v>82</v>
      </c>
      <c r="BV107" s="133" t="s">
        <v>14</v>
      </c>
      <c r="BW107" s="133" t="s">
        <v>120</v>
      </c>
      <c r="BX107" s="133" t="s">
        <v>5</v>
      </c>
      <c r="CL107" s="133" t="s">
        <v>1</v>
      </c>
      <c r="CM107" s="133" t="s">
        <v>84</v>
      </c>
    </row>
    <row r="108"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0"/>
    </row>
    <row r="109" s="2" customFormat="1" ht="30" customHeight="1">
      <c r="A109" s="40"/>
      <c r="B109" s="41"/>
      <c r="C109" s="109" t="s">
        <v>121</v>
      </c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112">
        <f>ROUND(SUM(AG110:AG113), 2)</f>
        <v>0</v>
      </c>
      <c r="AH109" s="112"/>
      <c r="AI109" s="112"/>
      <c r="AJ109" s="112"/>
      <c r="AK109" s="112"/>
      <c r="AL109" s="112"/>
      <c r="AM109" s="112"/>
      <c r="AN109" s="112">
        <f>ROUND(SUM(AN110:AN113), 2)</f>
        <v>0</v>
      </c>
      <c r="AO109" s="112"/>
      <c r="AP109" s="112"/>
      <c r="AQ109" s="138"/>
      <c r="AR109" s="43"/>
      <c r="AS109" s="102" t="s">
        <v>122</v>
      </c>
      <c r="AT109" s="103" t="s">
        <v>123</v>
      </c>
      <c r="AU109" s="103" t="s">
        <v>39</v>
      </c>
      <c r="AV109" s="104" t="s">
        <v>62</v>
      </c>
      <c r="AW109" s="40"/>
      <c r="AX109" s="40"/>
      <c r="AY109" s="40"/>
      <c r="AZ109" s="40"/>
      <c r="BA109" s="40"/>
      <c r="BB109" s="40"/>
      <c r="BC109" s="40"/>
      <c r="BD109" s="40"/>
      <c r="BE109" s="40"/>
    </row>
    <row r="110" s="2" customFormat="1" ht="19.92" customHeight="1">
      <c r="A110" s="40"/>
      <c r="B110" s="41"/>
      <c r="C110" s="42"/>
      <c r="D110" s="139" t="s">
        <v>124</v>
      </c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42"/>
      <c r="AD110" s="42"/>
      <c r="AE110" s="42"/>
      <c r="AF110" s="42"/>
      <c r="AG110" s="140">
        <f>ROUND(AG94 * AS110, 2)</f>
        <v>0</v>
      </c>
      <c r="AH110" s="141"/>
      <c r="AI110" s="141"/>
      <c r="AJ110" s="141"/>
      <c r="AK110" s="141"/>
      <c r="AL110" s="141"/>
      <c r="AM110" s="141"/>
      <c r="AN110" s="141">
        <f>ROUND(AG110 + AV110, 2)</f>
        <v>0</v>
      </c>
      <c r="AO110" s="141"/>
      <c r="AP110" s="141"/>
      <c r="AQ110" s="42"/>
      <c r="AR110" s="43"/>
      <c r="AS110" s="142">
        <v>0</v>
      </c>
      <c r="AT110" s="143" t="s">
        <v>125</v>
      </c>
      <c r="AU110" s="143" t="s">
        <v>40</v>
      </c>
      <c r="AV110" s="144">
        <f>ROUND(IF(AU110="základní",AG110*L32,IF(AU110="snížená",AG110*L33,0)), 2)</f>
        <v>0</v>
      </c>
      <c r="AW110" s="40"/>
      <c r="AX110" s="40"/>
      <c r="AY110" s="40"/>
      <c r="AZ110" s="40"/>
      <c r="BA110" s="40"/>
      <c r="BB110" s="40"/>
      <c r="BC110" s="40"/>
      <c r="BD110" s="40"/>
      <c r="BE110" s="40"/>
      <c r="BV110" s="17" t="s">
        <v>126</v>
      </c>
      <c r="BY110" s="145">
        <f>IF(AU110="základní",AV110,0)</f>
        <v>0</v>
      </c>
      <c r="BZ110" s="145">
        <f>IF(AU110="snížená",AV110,0)</f>
        <v>0</v>
      </c>
      <c r="CA110" s="145">
        <v>0</v>
      </c>
      <c r="CB110" s="145">
        <v>0</v>
      </c>
      <c r="CC110" s="145">
        <v>0</v>
      </c>
      <c r="CD110" s="145">
        <f>IF(AU110="základní",AG110,0)</f>
        <v>0</v>
      </c>
      <c r="CE110" s="145">
        <f>IF(AU110="snížená",AG110,0)</f>
        <v>0</v>
      </c>
      <c r="CF110" s="145">
        <f>IF(AU110="zákl. přenesená",AG110,0)</f>
        <v>0</v>
      </c>
      <c r="CG110" s="145">
        <f>IF(AU110="sníž. přenesená",AG110,0)</f>
        <v>0</v>
      </c>
      <c r="CH110" s="145">
        <f>IF(AU110="nulová",AG110,0)</f>
        <v>0</v>
      </c>
      <c r="CI110" s="17">
        <f>IF(AU110="základní",1,IF(AU110="snížená",2,IF(AU110="zákl. přenesená",4,IF(AU110="sníž. přenesená",5,3))))</f>
        <v>1</v>
      </c>
      <c r="CJ110" s="17">
        <f>IF(AT110="stavební čast",1,IF(AT110="investiční čast",2,3))</f>
        <v>1</v>
      </c>
      <c r="CK110" s="17" t="str">
        <f>IF(D110="Vyplň vlastní","","x")</f>
        <v>x</v>
      </c>
    </row>
    <row r="111" s="2" customFormat="1" ht="19.92" customHeight="1">
      <c r="A111" s="40"/>
      <c r="B111" s="41"/>
      <c r="C111" s="42"/>
      <c r="D111" s="146" t="s">
        <v>127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42"/>
      <c r="AD111" s="42"/>
      <c r="AE111" s="42"/>
      <c r="AF111" s="42"/>
      <c r="AG111" s="140">
        <f>ROUND(AG94 * AS111, 2)</f>
        <v>0</v>
      </c>
      <c r="AH111" s="141"/>
      <c r="AI111" s="141"/>
      <c r="AJ111" s="141"/>
      <c r="AK111" s="141"/>
      <c r="AL111" s="141"/>
      <c r="AM111" s="141"/>
      <c r="AN111" s="141">
        <f>ROUND(AG111 + AV111, 2)</f>
        <v>0</v>
      </c>
      <c r="AO111" s="141"/>
      <c r="AP111" s="141"/>
      <c r="AQ111" s="42"/>
      <c r="AR111" s="43"/>
      <c r="AS111" s="142">
        <v>0</v>
      </c>
      <c r="AT111" s="143" t="s">
        <v>125</v>
      </c>
      <c r="AU111" s="143" t="s">
        <v>40</v>
      </c>
      <c r="AV111" s="144">
        <f>ROUND(IF(AU111="základní",AG111*L32,IF(AU111="snížená",AG111*L33,0)), 2)</f>
        <v>0</v>
      </c>
      <c r="AW111" s="40"/>
      <c r="AX111" s="40"/>
      <c r="AY111" s="40"/>
      <c r="AZ111" s="40"/>
      <c r="BA111" s="40"/>
      <c r="BB111" s="40"/>
      <c r="BC111" s="40"/>
      <c r="BD111" s="40"/>
      <c r="BE111" s="40"/>
      <c r="BV111" s="17" t="s">
        <v>128</v>
      </c>
      <c r="BY111" s="145">
        <f>IF(AU111="základní",AV111,0)</f>
        <v>0</v>
      </c>
      <c r="BZ111" s="145">
        <f>IF(AU111="snížená",AV111,0)</f>
        <v>0</v>
      </c>
      <c r="CA111" s="145">
        <v>0</v>
      </c>
      <c r="CB111" s="145">
        <v>0</v>
      </c>
      <c r="CC111" s="145">
        <v>0</v>
      </c>
      <c r="CD111" s="145">
        <f>IF(AU111="základní",AG111,0)</f>
        <v>0</v>
      </c>
      <c r="CE111" s="145">
        <f>IF(AU111="snížená",AG111,0)</f>
        <v>0</v>
      </c>
      <c r="CF111" s="145">
        <f>IF(AU111="zákl. přenesená",AG111,0)</f>
        <v>0</v>
      </c>
      <c r="CG111" s="145">
        <f>IF(AU111="sníž. přenesená",AG111,0)</f>
        <v>0</v>
      </c>
      <c r="CH111" s="145">
        <f>IF(AU111="nulová",AG111,0)</f>
        <v>0</v>
      </c>
      <c r="CI111" s="17">
        <f>IF(AU111="základní",1,IF(AU111="snížená",2,IF(AU111="zákl. přenesená",4,IF(AU111="sníž. přenesená",5,3))))</f>
        <v>1</v>
      </c>
      <c r="CJ111" s="17">
        <f>IF(AT111="stavební čast",1,IF(AT111="investiční čast",2,3))</f>
        <v>1</v>
      </c>
      <c r="CK111" s="17" t="str">
        <f>IF(D111="Vyplň vlastní","","x")</f>
        <v/>
      </c>
    </row>
    <row r="112" s="2" customFormat="1" ht="19.92" customHeight="1">
      <c r="A112" s="40"/>
      <c r="B112" s="41"/>
      <c r="C112" s="42"/>
      <c r="D112" s="146" t="s">
        <v>127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42"/>
      <c r="AD112" s="42"/>
      <c r="AE112" s="42"/>
      <c r="AF112" s="42"/>
      <c r="AG112" s="140">
        <f>ROUND(AG94 * AS112, 2)</f>
        <v>0</v>
      </c>
      <c r="AH112" s="141"/>
      <c r="AI112" s="141"/>
      <c r="AJ112" s="141"/>
      <c r="AK112" s="141"/>
      <c r="AL112" s="141"/>
      <c r="AM112" s="141"/>
      <c r="AN112" s="141">
        <f>ROUND(AG112 + AV112, 2)</f>
        <v>0</v>
      </c>
      <c r="AO112" s="141"/>
      <c r="AP112" s="141"/>
      <c r="AQ112" s="42"/>
      <c r="AR112" s="43"/>
      <c r="AS112" s="142">
        <v>0</v>
      </c>
      <c r="AT112" s="143" t="s">
        <v>125</v>
      </c>
      <c r="AU112" s="143" t="s">
        <v>40</v>
      </c>
      <c r="AV112" s="144">
        <f>ROUND(IF(AU112="základní",AG112*L32,IF(AU112="snížená",AG112*L33,0)), 2)</f>
        <v>0</v>
      </c>
      <c r="AW112" s="40"/>
      <c r="AX112" s="40"/>
      <c r="AY112" s="40"/>
      <c r="AZ112" s="40"/>
      <c r="BA112" s="40"/>
      <c r="BB112" s="40"/>
      <c r="BC112" s="40"/>
      <c r="BD112" s="40"/>
      <c r="BE112" s="40"/>
      <c r="BV112" s="17" t="s">
        <v>128</v>
      </c>
      <c r="BY112" s="145">
        <f>IF(AU112="základní",AV112,0)</f>
        <v>0</v>
      </c>
      <c r="BZ112" s="145">
        <f>IF(AU112="snížená",AV112,0)</f>
        <v>0</v>
      </c>
      <c r="CA112" s="145">
        <v>0</v>
      </c>
      <c r="CB112" s="145">
        <v>0</v>
      </c>
      <c r="CC112" s="145">
        <v>0</v>
      </c>
      <c r="CD112" s="145">
        <f>IF(AU112="základní",AG112,0)</f>
        <v>0</v>
      </c>
      <c r="CE112" s="145">
        <f>IF(AU112="snížená",AG112,0)</f>
        <v>0</v>
      </c>
      <c r="CF112" s="145">
        <f>IF(AU112="zákl. přenesená",AG112,0)</f>
        <v>0</v>
      </c>
      <c r="CG112" s="145">
        <f>IF(AU112="sníž. přenesená",AG112,0)</f>
        <v>0</v>
      </c>
      <c r="CH112" s="145">
        <f>IF(AU112="nulová",AG112,0)</f>
        <v>0</v>
      </c>
      <c r="CI112" s="17">
        <f>IF(AU112="základní",1,IF(AU112="snížená",2,IF(AU112="zákl. přenesená",4,IF(AU112="sníž. přenesená",5,3))))</f>
        <v>1</v>
      </c>
      <c r="CJ112" s="17">
        <f>IF(AT112="stavební čast",1,IF(AT112="investiční čast",2,3))</f>
        <v>1</v>
      </c>
      <c r="CK112" s="17" t="str">
        <f>IF(D112="Vyplň vlastní","","x")</f>
        <v/>
      </c>
    </row>
    <row r="113" s="2" customFormat="1" ht="19.92" customHeight="1">
      <c r="A113" s="40"/>
      <c r="B113" s="41"/>
      <c r="C113" s="42"/>
      <c r="D113" s="146" t="s">
        <v>127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42"/>
      <c r="AD113" s="42"/>
      <c r="AE113" s="42"/>
      <c r="AF113" s="42"/>
      <c r="AG113" s="140">
        <f>ROUND(AG94 * AS113, 2)</f>
        <v>0</v>
      </c>
      <c r="AH113" s="141"/>
      <c r="AI113" s="141"/>
      <c r="AJ113" s="141"/>
      <c r="AK113" s="141"/>
      <c r="AL113" s="141"/>
      <c r="AM113" s="141"/>
      <c r="AN113" s="141">
        <f>ROUND(AG113 + AV113, 2)</f>
        <v>0</v>
      </c>
      <c r="AO113" s="141"/>
      <c r="AP113" s="141"/>
      <c r="AQ113" s="42"/>
      <c r="AR113" s="43"/>
      <c r="AS113" s="147">
        <v>0</v>
      </c>
      <c r="AT113" s="148" t="s">
        <v>125</v>
      </c>
      <c r="AU113" s="148" t="s">
        <v>40</v>
      </c>
      <c r="AV113" s="149">
        <f>ROUND(IF(AU113="základní",AG113*L32,IF(AU113="snížená",AG113*L33,0)), 2)</f>
        <v>0</v>
      </c>
      <c r="AW113" s="40"/>
      <c r="AX113" s="40"/>
      <c r="AY113" s="40"/>
      <c r="AZ113" s="40"/>
      <c r="BA113" s="40"/>
      <c r="BB113" s="40"/>
      <c r="BC113" s="40"/>
      <c r="BD113" s="40"/>
      <c r="BE113" s="40"/>
      <c r="BV113" s="17" t="s">
        <v>128</v>
      </c>
      <c r="BY113" s="145">
        <f>IF(AU113="základní",AV113,0)</f>
        <v>0</v>
      </c>
      <c r="BZ113" s="145">
        <f>IF(AU113="snížená",AV113,0)</f>
        <v>0</v>
      </c>
      <c r="CA113" s="145">
        <v>0</v>
      </c>
      <c r="CB113" s="145">
        <v>0</v>
      </c>
      <c r="CC113" s="145">
        <v>0</v>
      </c>
      <c r="CD113" s="145">
        <f>IF(AU113="základní",AG113,0)</f>
        <v>0</v>
      </c>
      <c r="CE113" s="145">
        <f>IF(AU113="snížená",AG113,0)</f>
        <v>0</v>
      </c>
      <c r="CF113" s="145">
        <f>IF(AU113="zákl. přenesená",AG113,0)</f>
        <v>0</v>
      </c>
      <c r="CG113" s="145">
        <f>IF(AU113="sníž. přenesená",AG113,0)</f>
        <v>0</v>
      </c>
      <c r="CH113" s="145">
        <f>IF(AU113="nulová",AG113,0)</f>
        <v>0</v>
      </c>
      <c r="CI113" s="17">
        <f>IF(AU113="základní",1,IF(AU113="snížená",2,IF(AU113="zákl. přenesená",4,IF(AU113="sníž. přenesená",5,3))))</f>
        <v>1</v>
      </c>
      <c r="CJ113" s="17">
        <f>IF(AT113="stavební čast",1,IF(AT113="investiční čast",2,3))</f>
        <v>1</v>
      </c>
      <c r="CK113" s="17" t="str">
        <f>IF(D113="Vyplň vlastní","","x")</f>
        <v/>
      </c>
    </row>
    <row r="114" s="2" customFormat="1" ht="10.8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3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</row>
    <row r="115" s="2" customFormat="1" ht="30" customHeight="1">
      <c r="A115" s="40"/>
      <c r="B115" s="41"/>
      <c r="C115" s="150" t="s">
        <v>129</v>
      </c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2">
        <f>ROUND(AG94 + AG109, 2)</f>
        <v>0</v>
      </c>
      <c r="AH115" s="152"/>
      <c r="AI115" s="152"/>
      <c r="AJ115" s="152"/>
      <c r="AK115" s="152"/>
      <c r="AL115" s="152"/>
      <c r="AM115" s="152"/>
      <c r="AN115" s="152">
        <f>ROUND(AN94 + AN109, 2)</f>
        <v>0</v>
      </c>
      <c r="AO115" s="152"/>
      <c r="AP115" s="152"/>
      <c r="AQ115" s="151"/>
      <c r="AR115" s="43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43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</row>
  </sheetData>
  <sheetProtection sheet="1" formatColumns="0" formatRows="0" objects="1" scenarios="1" spinCount="100000" saltValue="r8Jdz9F37kSPsB9bKi+utj8mM/4MyhpNvuSM0jjv2Vr/q5k4kl0SL3UeJBaw0HiMfmsk55A8wqhYaWU/pDb+lw==" hashValue="8gZl3NAUQ4DiBAy19D3PKfL6OGxFX45QcyGm/+YofoGI++WAMeIh88lXUj0DltSIJJwB3BTDaF2AnDvdPuWcSQ==" algorithmName="SHA-512" password="CC35"/>
  <mergeCells count="108">
    <mergeCell ref="C92:G92"/>
    <mergeCell ref="D98:H98"/>
    <mergeCell ref="D104:H104"/>
    <mergeCell ref="D103:H103"/>
    <mergeCell ref="D102:H102"/>
    <mergeCell ref="D96:H96"/>
    <mergeCell ref="D101:H101"/>
    <mergeCell ref="D97:H97"/>
    <mergeCell ref="D100:H100"/>
    <mergeCell ref="D95:H95"/>
    <mergeCell ref="D99:H99"/>
    <mergeCell ref="I92:AF92"/>
    <mergeCell ref="J98:AF98"/>
    <mergeCell ref="J104:AF104"/>
    <mergeCell ref="J99:AF99"/>
    <mergeCell ref="J100:AF100"/>
    <mergeCell ref="J95:AF95"/>
    <mergeCell ref="J101:AF101"/>
    <mergeCell ref="J102:AF102"/>
    <mergeCell ref="J103:AF103"/>
    <mergeCell ref="J96:AF96"/>
    <mergeCell ref="J97:AF97"/>
    <mergeCell ref="L85:AJ85"/>
    <mergeCell ref="D105:H105"/>
    <mergeCell ref="J105:AF105"/>
    <mergeCell ref="D106:H106"/>
    <mergeCell ref="J106:AF106"/>
    <mergeCell ref="D107:H107"/>
    <mergeCell ref="J107:AF107"/>
    <mergeCell ref="D110:AB110"/>
    <mergeCell ref="D111:AB111"/>
    <mergeCell ref="D112:AB112"/>
    <mergeCell ref="D113:AB113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97:AM97"/>
    <mergeCell ref="AG98:AM98"/>
    <mergeCell ref="AG96:AM96"/>
    <mergeCell ref="AG104:AM104"/>
    <mergeCell ref="AG99:AM99"/>
    <mergeCell ref="AG95:AM95"/>
    <mergeCell ref="AG101:AM101"/>
    <mergeCell ref="AG103:AM103"/>
    <mergeCell ref="AG100:AM100"/>
    <mergeCell ref="AG102:AM102"/>
    <mergeCell ref="AG92:AM92"/>
    <mergeCell ref="AM87:AN87"/>
    <mergeCell ref="AM89:AP89"/>
    <mergeCell ref="AM90:AP90"/>
    <mergeCell ref="AN103:AP103"/>
    <mergeCell ref="AN102:AP102"/>
    <mergeCell ref="AN97:AP97"/>
    <mergeCell ref="AN101:AP101"/>
    <mergeCell ref="AN100:AP100"/>
    <mergeCell ref="AN95:AP95"/>
    <mergeCell ref="AN99:AP99"/>
    <mergeCell ref="AN96:AP96"/>
    <mergeCell ref="AN98:AP98"/>
    <mergeCell ref="AN92:AP92"/>
    <mergeCell ref="AN104:AP104"/>
    <mergeCell ref="AS89:AT91"/>
    <mergeCell ref="AN105:AP105"/>
    <mergeCell ref="AG105:AM105"/>
    <mergeCell ref="AN106:AP106"/>
    <mergeCell ref="AG106:AM106"/>
    <mergeCell ref="AN107:AP107"/>
    <mergeCell ref="AG107:AM107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G94:AM94"/>
    <mergeCell ref="AN94:AP94"/>
    <mergeCell ref="AG109:AM109"/>
    <mergeCell ref="AN109:AP109"/>
    <mergeCell ref="AG115:AM115"/>
    <mergeCell ref="AN115:AP115"/>
  </mergeCells>
  <dataValidations count="2">
    <dataValidation type="list" allowBlank="1" showInputMessage="1" showErrorMessage="1" error="Povoleny jsou hodnoty základní, snížená, zákl. přenesená, sníž. přenesená, nulová." sqref="AU109:AU113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9:AT113">
      <formula1>"stavební čast, technologická čast, investiční čast"</formula1>
    </dataValidation>
  </dataValidations>
  <hyperlinks>
    <hyperlink ref="A95" location="'SO07 - Multimediální učeb...'!C2" display="/"/>
    <hyperlink ref="A96" location="'SO01 - Vestavba výtahu'!C2" display="/"/>
    <hyperlink ref="A97" location="'SO02 - Stavební úpravy'!C2" display="/"/>
    <hyperlink ref="A98" location="'SO03 - učebna jazyků'!C2" display="/"/>
    <hyperlink ref="A99" location="'SO04 - stavební úpravy WC...'!C2" display="/"/>
    <hyperlink ref="A100" location="'SO05 - Sklad (č. 221)'!C2" display="/"/>
    <hyperlink ref="A101" location="'SO06 - stavební úpravy uč...'!C2" display="/"/>
    <hyperlink ref="A102" location="'SO08 - Nová chráněná únik...'!C2" display="/"/>
    <hyperlink ref="A103" location="'SO10 - ÚT'!C2" display="/"/>
    <hyperlink ref="A104" location="'SO11 - VZT'!C2" display="/"/>
    <hyperlink ref="A105" location="'SO12 - Elektroinstalace'!C2" display="/"/>
    <hyperlink ref="A106" location="'SO13 - NTL vnitřní plynovod'!C2" display="/"/>
    <hyperlink ref="A107" location="'SO1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130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26.25" customHeight="1">
      <c r="B7" s="20"/>
      <c r="E7" s="158" t="str">
        <f>'Rekapitulace stavby'!K6</f>
        <v>100424 - Nové učebny a vstup Střední zdravotnické školy a VOŠ Cheb-úprava 2907 (zadání)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132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31. 7. 2024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133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124</v>
      </c>
      <c r="E31" s="40"/>
      <c r="F31" s="40"/>
      <c r="G31" s="40"/>
      <c r="H31" s="40"/>
      <c r="I31" s="40"/>
      <c r="J31" s="167">
        <f>J109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ROUND((SUM(BE109:BE116) + SUM(BE136:BE235)),  2)</f>
        <v>0</v>
      </c>
      <c r="G35" s="40"/>
      <c r="H35" s="40"/>
      <c r="I35" s="174">
        <v>0.20999999999999999</v>
      </c>
      <c r="J35" s="173">
        <f>ROUND(((SUM(BE109:BE116) + SUM(BE136:BE235))*I35),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ROUND((SUM(BF109:BF116) + SUM(BF136:BF235)),  2)</f>
        <v>0</v>
      </c>
      <c r="G36" s="40"/>
      <c r="H36" s="40"/>
      <c r="I36" s="174">
        <v>0.12</v>
      </c>
      <c r="J36" s="173">
        <f>ROUND(((SUM(BF109:BF116) + SUM(BF136:BF235))*I36),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ROUND((SUM(BG109:BG116) + SUM(BG136:BG235)),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ROUND((SUM(BH109:BH116) + SUM(BH136:BH235)),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ROUND((SUM(BI109:BI116) + SUM(BI136:BI235)),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3" t="str">
        <f>E7</f>
        <v>100424 - Nové učebny a vstup Střední zdravotnické školy a VOŠ Cheb-úprava 2907 (zadání)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SO07 - Multimediální učeb...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31. 7. 2024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135</v>
      </c>
      <c r="D94" s="151"/>
      <c r="E94" s="151"/>
      <c r="F94" s="151"/>
      <c r="G94" s="151"/>
      <c r="H94" s="151"/>
      <c r="I94" s="151"/>
      <c r="J94" s="195" t="s">
        <v>136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137</v>
      </c>
      <c r="D96" s="42"/>
      <c r="E96" s="42"/>
      <c r="F96" s="42"/>
      <c r="G96" s="42"/>
      <c r="H96" s="42"/>
      <c r="I96" s="42"/>
      <c r="J96" s="112">
        <f>J136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138</v>
      </c>
    </row>
    <row r="97" s="9" customFormat="1" ht="24.96" customHeight="1">
      <c r="A97" s="9"/>
      <c r="B97" s="197"/>
      <c r="C97" s="198"/>
      <c r="D97" s="199" t="s">
        <v>139</v>
      </c>
      <c r="E97" s="200"/>
      <c r="F97" s="200"/>
      <c r="G97" s="200"/>
      <c r="H97" s="200"/>
      <c r="I97" s="200"/>
      <c r="J97" s="201">
        <f>J137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140</v>
      </c>
      <c r="E98" s="206"/>
      <c r="F98" s="206"/>
      <c r="G98" s="206"/>
      <c r="H98" s="206"/>
      <c r="I98" s="206"/>
      <c r="J98" s="207">
        <f>J138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141</v>
      </c>
      <c r="E99" s="206"/>
      <c r="F99" s="206"/>
      <c r="G99" s="206"/>
      <c r="H99" s="206"/>
      <c r="I99" s="206"/>
      <c r="J99" s="207">
        <f>J145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7"/>
      <c r="C100" s="198"/>
      <c r="D100" s="199" t="s">
        <v>142</v>
      </c>
      <c r="E100" s="200"/>
      <c r="F100" s="200"/>
      <c r="G100" s="200"/>
      <c r="H100" s="200"/>
      <c r="I100" s="200"/>
      <c r="J100" s="201">
        <f>J149</f>
        <v>0</v>
      </c>
      <c r="K100" s="198"/>
      <c r="L100" s="20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3"/>
      <c r="C101" s="204"/>
      <c r="D101" s="205" t="s">
        <v>143</v>
      </c>
      <c r="E101" s="206"/>
      <c r="F101" s="206"/>
      <c r="G101" s="206"/>
      <c r="H101" s="206"/>
      <c r="I101" s="206"/>
      <c r="J101" s="207">
        <f>J150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3"/>
      <c r="C102" s="204"/>
      <c r="D102" s="205" t="s">
        <v>144</v>
      </c>
      <c r="E102" s="206"/>
      <c r="F102" s="206"/>
      <c r="G102" s="206"/>
      <c r="H102" s="206"/>
      <c r="I102" s="206"/>
      <c r="J102" s="207">
        <f>J158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3"/>
      <c r="C103" s="204"/>
      <c r="D103" s="205" t="s">
        <v>145</v>
      </c>
      <c r="E103" s="206"/>
      <c r="F103" s="206"/>
      <c r="G103" s="206"/>
      <c r="H103" s="206"/>
      <c r="I103" s="206"/>
      <c r="J103" s="207">
        <f>J173</f>
        <v>0</v>
      </c>
      <c r="K103" s="204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3"/>
      <c r="C104" s="204"/>
      <c r="D104" s="205" t="s">
        <v>146</v>
      </c>
      <c r="E104" s="206"/>
      <c r="F104" s="206"/>
      <c r="G104" s="206"/>
      <c r="H104" s="206"/>
      <c r="I104" s="206"/>
      <c r="J104" s="207">
        <f>J181</f>
        <v>0</v>
      </c>
      <c r="K104" s="204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3"/>
      <c r="C105" s="204"/>
      <c r="D105" s="205" t="s">
        <v>147</v>
      </c>
      <c r="E105" s="206"/>
      <c r="F105" s="206"/>
      <c r="G105" s="206"/>
      <c r="H105" s="206"/>
      <c r="I105" s="206"/>
      <c r="J105" s="207">
        <f>J200</f>
        <v>0</v>
      </c>
      <c r="K105" s="204"/>
      <c r="L105" s="20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3"/>
      <c r="C106" s="204"/>
      <c r="D106" s="205" t="s">
        <v>148</v>
      </c>
      <c r="E106" s="206"/>
      <c r="F106" s="206"/>
      <c r="G106" s="206"/>
      <c r="H106" s="206"/>
      <c r="I106" s="206"/>
      <c r="J106" s="207">
        <f>J207</f>
        <v>0</v>
      </c>
      <c r="K106" s="204"/>
      <c r="L106" s="20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9.28" customHeight="1">
      <c r="A109" s="40"/>
      <c r="B109" s="41"/>
      <c r="C109" s="196" t="s">
        <v>149</v>
      </c>
      <c r="D109" s="42"/>
      <c r="E109" s="42"/>
      <c r="F109" s="42"/>
      <c r="G109" s="42"/>
      <c r="H109" s="42"/>
      <c r="I109" s="42"/>
      <c r="J109" s="209">
        <f>ROUND(J110 + J111 + J112 + J113 + J114 + J115,2)</f>
        <v>0</v>
      </c>
      <c r="K109" s="42"/>
      <c r="L109" s="65"/>
      <c r="N109" s="210" t="s">
        <v>39</v>
      </c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8" customHeight="1">
      <c r="A110" s="40"/>
      <c r="B110" s="41"/>
      <c r="C110" s="42"/>
      <c r="D110" s="146" t="s">
        <v>150</v>
      </c>
      <c r="E110" s="139"/>
      <c r="F110" s="139"/>
      <c r="G110" s="42"/>
      <c r="H110" s="42"/>
      <c r="I110" s="42"/>
      <c r="J110" s="140">
        <v>0</v>
      </c>
      <c r="K110" s="42"/>
      <c r="L110" s="211"/>
      <c r="M110" s="212"/>
      <c r="N110" s="213" t="s">
        <v>40</v>
      </c>
      <c r="O110" s="212"/>
      <c r="P110" s="212"/>
      <c r="Q110" s="212"/>
      <c r="R110" s="212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5" t="s">
        <v>119</v>
      </c>
      <c r="AZ110" s="212"/>
      <c r="BA110" s="212"/>
      <c r="BB110" s="212"/>
      <c r="BC110" s="212"/>
      <c r="BD110" s="212"/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15" t="s">
        <v>82</v>
      </c>
      <c r="BK110" s="212"/>
      <c r="BL110" s="212"/>
      <c r="BM110" s="212"/>
    </row>
    <row r="111" s="2" customFormat="1" ht="18" customHeight="1">
      <c r="A111" s="40"/>
      <c r="B111" s="41"/>
      <c r="C111" s="42"/>
      <c r="D111" s="146" t="s">
        <v>151</v>
      </c>
      <c r="E111" s="139"/>
      <c r="F111" s="139"/>
      <c r="G111" s="42"/>
      <c r="H111" s="42"/>
      <c r="I111" s="42"/>
      <c r="J111" s="140">
        <v>0</v>
      </c>
      <c r="K111" s="42"/>
      <c r="L111" s="211"/>
      <c r="M111" s="212"/>
      <c r="N111" s="213" t="s">
        <v>40</v>
      </c>
      <c r="O111" s="212"/>
      <c r="P111" s="212"/>
      <c r="Q111" s="212"/>
      <c r="R111" s="212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5" t="s">
        <v>119</v>
      </c>
      <c r="AZ111" s="212"/>
      <c r="BA111" s="212"/>
      <c r="BB111" s="212"/>
      <c r="BC111" s="212"/>
      <c r="BD111" s="212"/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15" t="s">
        <v>82</v>
      </c>
      <c r="BK111" s="212"/>
      <c r="BL111" s="212"/>
      <c r="BM111" s="212"/>
    </row>
    <row r="112" s="2" customFormat="1" ht="18" customHeight="1">
      <c r="A112" s="40"/>
      <c r="B112" s="41"/>
      <c r="C112" s="42"/>
      <c r="D112" s="146" t="s">
        <v>152</v>
      </c>
      <c r="E112" s="139"/>
      <c r="F112" s="139"/>
      <c r="G112" s="42"/>
      <c r="H112" s="42"/>
      <c r="I112" s="42"/>
      <c r="J112" s="140">
        <v>0</v>
      </c>
      <c r="K112" s="42"/>
      <c r="L112" s="211"/>
      <c r="M112" s="212"/>
      <c r="N112" s="213" t="s">
        <v>40</v>
      </c>
      <c r="O112" s="212"/>
      <c r="P112" s="212"/>
      <c r="Q112" s="212"/>
      <c r="R112" s="212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5" t="s">
        <v>119</v>
      </c>
      <c r="AZ112" s="212"/>
      <c r="BA112" s="212"/>
      <c r="BB112" s="212"/>
      <c r="BC112" s="212"/>
      <c r="BD112" s="212"/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15" t="s">
        <v>82</v>
      </c>
      <c r="BK112" s="212"/>
      <c r="BL112" s="212"/>
      <c r="BM112" s="212"/>
    </row>
    <row r="113" s="2" customFormat="1" ht="18" customHeight="1">
      <c r="A113" s="40"/>
      <c r="B113" s="41"/>
      <c r="C113" s="42"/>
      <c r="D113" s="146" t="s">
        <v>153</v>
      </c>
      <c r="E113" s="139"/>
      <c r="F113" s="139"/>
      <c r="G113" s="42"/>
      <c r="H113" s="42"/>
      <c r="I113" s="42"/>
      <c r="J113" s="140">
        <v>0</v>
      </c>
      <c r="K113" s="42"/>
      <c r="L113" s="211"/>
      <c r="M113" s="212"/>
      <c r="N113" s="213" t="s">
        <v>40</v>
      </c>
      <c r="O113" s="212"/>
      <c r="P113" s="212"/>
      <c r="Q113" s="212"/>
      <c r="R113" s="212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5" t="s">
        <v>119</v>
      </c>
      <c r="AZ113" s="212"/>
      <c r="BA113" s="212"/>
      <c r="BB113" s="212"/>
      <c r="BC113" s="212"/>
      <c r="BD113" s="212"/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15" t="s">
        <v>82</v>
      </c>
      <c r="BK113" s="212"/>
      <c r="BL113" s="212"/>
      <c r="BM113" s="212"/>
    </row>
    <row r="114" s="2" customFormat="1" ht="18" customHeight="1">
      <c r="A114" s="40"/>
      <c r="B114" s="41"/>
      <c r="C114" s="42"/>
      <c r="D114" s="146" t="s">
        <v>154</v>
      </c>
      <c r="E114" s="139"/>
      <c r="F114" s="139"/>
      <c r="G114" s="42"/>
      <c r="H114" s="42"/>
      <c r="I114" s="42"/>
      <c r="J114" s="140">
        <v>0</v>
      </c>
      <c r="K114" s="42"/>
      <c r="L114" s="211"/>
      <c r="M114" s="212"/>
      <c r="N114" s="213" t="s">
        <v>40</v>
      </c>
      <c r="O114" s="212"/>
      <c r="P114" s="212"/>
      <c r="Q114" s="212"/>
      <c r="R114" s="212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5" t="s">
        <v>119</v>
      </c>
      <c r="AZ114" s="212"/>
      <c r="BA114" s="212"/>
      <c r="BB114" s="212"/>
      <c r="BC114" s="212"/>
      <c r="BD114" s="212"/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215" t="s">
        <v>82</v>
      </c>
      <c r="BK114" s="212"/>
      <c r="BL114" s="212"/>
      <c r="BM114" s="212"/>
    </row>
    <row r="115" s="2" customFormat="1" ht="18" customHeight="1">
      <c r="A115" s="40"/>
      <c r="B115" s="41"/>
      <c r="C115" s="42"/>
      <c r="D115" s="139" t="s">
        <v>155</v>
      </c>
      <c r="E115" s="42"/>
      <c r="F115" s="42"/>
      <c r="G115" s="42"/>
      <c r="H115" s="42"/>
      <c r="I115" s="42"/>
      <c r="J115" s="140">
        <f>ROUND(J30*T115,2)</f>
        <v>0</v>
      </c>
      <c r="K115" s="42"/>
      <c r="L115" s="211"/>
      <c r="M115" s="212"/>
      <c r="N115" s="213" t="s">
        <v>41</v>
      </c>
      <c r="O115" s="212"/>
      <c r="P115" s="212"/>
      <c r="Q115" s="212"/>
      <c r="R115" s="212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5" t="s">
        <v>156</v>
      </c>
      <c r="AZ115" s="212"/>
      <c r="BA115" s="212"/>
      <c r="BB115" s="212"/>
      <c r="BC115" s="212"/>
      <c r="BD115" s="212"/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15" t="s">
        <v>84</v>
      </c>
      <c r="BK115" s="212"/>
      <c r="BL115" s="212"/>
      <c r="BM115" s="212"/>
    </row>
    <row r="116" s="2" customForma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9.28" customHeight="1">
      <c r="A117" s="40"/>
      <c r="B117" s="41"/>
      <c r="C117" s="150" t="s">
        <v>129</v>
      </c>
      <c r="D117" s="151"/>
      <c r="E117" s="151"/>
      <c r="F117" s="151"/>
      <c r="G117" s="151"/>
      <c r="H117" s="151"/>
      <c r="I117" s="151"/>
      <c r="J117" s="152">
        <f>ROUND(J96+J109,2)</f>
        <v>0</v>
      </c>
      <c r="K117" s="15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3" t="s">
        <v>157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2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6.25" customHeight="1">
      <c r="A126" s="40"/>
      <c r="B126" s="41"/>
      <c r="C126" s="42"/>
      <c r="D126" s="42"/>
      <c r="E126" s="193" t="str">
        <f>E7</f>
        <v>100424 - Nové učebny a vstup Střední zdravotnické školy a VOŠ Cheb-úprava 2907 (zadání)</v>
      </c>
      <c r="F126" s="32"/>
      <c r="G126" s="32"/>
      <c r="H126" s="3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2" t="s">
        <v>131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E9</f>
        <v>SO07 - Multimediální učeb...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2" t="s">
        <v>20</v>
      </c>
      <c r="D130" s="42"/>
      <c r="E130" s="42"/>
      <c r="F130" s="27" t="str">
        <f>F12</f>
        <v xml:space="preserve"> </v>
      </c>
      <c r="G130" s="42"/>
      <c r="H130" s="42"/>
      <c r="I130" s="32" t="s">
        <v>22</v>
      </c>
      <c r="J130" s="81" t="str">
        <f>IF(J12="","",J12)</f>
        <v>31. 7. 2024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2" t="s">
        <v>24</v>
      </c>
      <c r="D132" s="42"/>
      <c r="E132" s="42"/>
      <c r="F132" s="27" t="str">
        <f>E15</f>
        <v xml:space="preserve"> </v>
      </c>
      <c r="G132" s="42"/>
      <c r="H132" s="42"/>
      <c r="I132" s="32" t="s">
        <v>29</v>
      </c>
      <c r="J132" s="36" t="str">
        <f>E21</f>
        <v xml:space="preserve"> 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2" t="s">
        <v>27</v>
      </c>
      <c r="D133" s="42"/>
      <c r="E133" s="42"/>
      <c r="F133" s="27" t="str">
        <f>IF(E18="","",E18)</f>
        <v>Vyplň údaj</v>
      </c>
      <c r="G133" s="42"/>
      <c r="H133" s="42"/>
      <c r="I133" s="32" t="s">
        <v>31</v>
      </c>
      <c r="J133" s="36" t="str">
        <f>E24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17"/>
      <c r="B135" s="218"/>
      <c r="C135" s="219" t="s">
        <v>158</v>
      </c>
      <c r="D135" s="220" t="s">
        <v>60</v>
      </c>
      <c r="E135" s="220" t="s">
        <v>56</v>
      </c>
      <c r="F135" s="220" t="s">
        <v>57</v>
      </c>
      <c r="G135" s="220" t="s">
        <v>159</v>
      </c>
      <c r="H135" s="220" t="s">
        <v>160</v>
      </c>
      <c r="I135" s="220" t="s">
        <v>161</v>
      </c>
      <c r="J135" s="221" t="s">
        <v>136</v>
      </c>
      <c r="K135" s="222" t="s">
        <v>162</v>
      </c>
      <c r="L135" s="223"/>
      <c r="M135" s="102" t="s">
        <v>1</v>
      </c>
      <c r="N135" s="103" t="s">
        <v>39</v>
      </c>
      <c r="O135" s="103" t="s">
        <v>163</v>
      </c>
      <c r="P135" s="103" t="s">
        <v>164</v>
      </c>
      <c r="Q135" s="103" t="s">
        <v>165</v>
      </c>
      <c r="R135" s="103" t="s">
        <v>166</v>
      </c>
      <c r="S135" s="103" t="s">
        <v>167</v>
      </c>
      <c r="T135" s="104" t="s">
        <v>168</v>
      </c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</row>
    <row r="136" s="2" customFormat="1" ht="22.8" customHeight="1">
      <c r="A136" s="40"/>
      <c r="B136" s="41"/>
      <c r="C136" s="109" t="s">
        <v>169</v>
      </c>
      <c r="D136" s="42"/>
      <c r="E136" s="42"/>
      <c r="F136" s="42"/>
      <c r="G136" s="42"/>
      <c r="H136" s="42"/>
      <c r="I136" s="42"/>
      <c r="J136" s="224">
        <f>BK136</f>
        <v>0</v>
      </c>
      <c r="K136" s="42"/>
      <c r="L136" s="43"/>
      <c r="M136" s="105"/>
      <c r="N136" s="225"/>
      <c r="O136" s="106"/>
      <c r="P136" s="226">
        <f>P137+P149</f>
        <v>0</v>
      </c>
      <c r="Q136" s="106"/>
      <c r="R136" s="226">
        <f>R137+R149</f>
        <v>0</v>
      </c>
      <c r="S136" s="106"/>
      <c r="T136" s="227">
        <f>T137+T149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7" t="s">
        <v>74</v>
      </c>
      <c r="AU136" s="17" t="s">
        <v>138</v>
      </c>
      <c r="BK136" s="228">
        <f>BK137+BK149</f>
        <v>0</v>
      </c>
    </row>
    <row r="137" s="12" customFormat="1" ht="25.92" customHeight="1">
      <c r="A137" s="12"/>
      <c r="B137" s="229"/>
      <c r="C137" s="230"/>
      <c r="D137" s="231" t="s">
        <v>74</v>
      </c>
      <c r="E137" s="232" t="s">
        <v>170</v>
      </c>
      <c r="F137" s="232" t="s">
        <v>171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P138+P145</f>
        <v>0</v>
      </c>
      <c r="Q137" s="237"/>
      <c r="R137" s="238">
        <f>R138+R145</f>
        <v>0</v>
      </c>
      <c r="S137" s="237"/>
      <c r="T137" s="239">
        <f>T138+T145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82</v>
      </c>
      <c r="AT137" s="241" t="s">
        <v>74</v>
      </c>
      <c r="AU137" s="241" t="s">
        <v>75</v>
      </c>
      <c r="AY137" s="240" t="s">
        <v>172</v>
      </c>
      <c r="BK137" s="242">
        <f>BK138+BK145</f>
        <v>0</v>
      </c>
    </row>
    <row r="138" s="12" customFormat="1" ht="22.8" customHeight="1">
      <c r="A138" s="12"/>
      <c r="B138" s="229"/>
      <c r="C138" s="230"/>
      <c r="D138" s="231" t="s">
        <v>74</v>
      </c>
      <c r="E138" s="243" t="s">
        <v>173</v>
      </c>
      <c r="F138" s="243" t="s">
        <v>174</v>
      </c>
      <c r="G138" s="230"/>
      <c r="H138" s="230"/>
      <c r="I138" s="233"/>
      <c r="J138" s="244">
        <f>BK138</f>
        <v>0</v>
      </c>
      <c r="K138" s="230"/>
      <c r="L138" s="235"/>
      <c r="M138" s="236"/>
      <c r="N138" s="237"/>
      <c r="O138" s="237"/>
      <c r="P138" s="238">
        <f>SUM(P139:P144)</f>
        <v>0</v>
      </c>
      <c r="Q138" s="237"/>
      <c r="R138" s="238">
        <f>SUM(R139:R144)</f>
        <v>0</v>
      </c>
      <c r="S138" s="237"/>
      <c r="T138" s="239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82</v>
      </c>
      <c r="AT138" s="241" t="s">
        <v>74</v>
      </c>
      <c r="AU138" s="241" t="s">
        <v>82</v>
      </c>
      <c r="AY138" s="240" t="s">
        <v>172</v>
      </c>
      <c r="BK138" s="242">
        <f>SUM(BK139:BK144)</f>
        <v>0</v>
      </c>
    </row>
    <row r="139" s="2" customFormat="1" ht="33" customHeight="1">
      <c r="A139" s="40"/>
      <c r="B139" s="41"/>
      <c r="C139" s="245" t="s">
        <v>82</v>
      </c>
      <c r="D139" s="245" t="s">
        <v>175</v>
      </c>
      <c r="E139" s="246" t="s">
        <v>176</v>
      </c>
      <c r="F139" s="247" t="s">
        <v>177</v>
      </c>
      <c r="G139" s="248" t="s">
        <v>178</v>
      </c>
      <c r="H139" s="249">
        <v>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40</v>
      </c>
      <c r="O139" s="93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7" t="s">
        <v>179</v>
      </c>
      <c r="AT139" s="257" t="s">
        <v>175</v>
      </c>
      <c r="AU139" s="257" t="s">
        <v>84</v>
      </c>
      <c r="AY139" s="17" t="s">
        <v>172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82</v>
      </c>
      <c r="BK139" s="145">
        <f>ROUND(I139*H139,2)</f>
        <v>0</v>
      </c>
      <c r="BL139" s="17" t="s">
        <v>179</v>
      </c>
      <c r="BM139" s="257" t="s">
        <v>84</v>
      </c>
    </row>
    <row r="140" s="13" customFormat="1">
      <c r="A140" s="13"/>
      <c r="B140" s="258"/>
      <c r="C140" s="259"/>
      <c r="D140" s="260" t="s">
        <v>180</v>
      </c>
      <c r="E140" s="261" t="s">
        <v>1</v>
      </c>
      <c r="F140" s="262" t="s">
        <v>84</v>
      </c>
      <c r="G140" s="259"/>
      <c r="H140" s="263">
        <v>2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180</v>
      </c>
      <c r="AU140" s="269" t="s">
        <v>84</v>
      </c>
      <c r="AV140" s="13" t="s">
        <v>84</v>
      </c>
      <c r="AW140" s="13" t="s">
        <v>30</v>
      </c>
      <c r="AX140" s="13" t="s">
        <v>75</v>
      </c>
      <c r="AY140" s="269" t="s">
        <v>172</v>
      </c>
    </row>
    <row r="141" s="14" customFormat="1">
      <c r="A141" s="14"/>
      <c r="B141" s="270"/>
      <c r="C141" s="271"/>
      <c r="D141" s="260" t="s">
        <v>180</v>
      </c>
      <c r="E141" s="272" t="s">
        <v>1</v>
      </c>
      <c r="F141" s="273" t="s">
        <v>181</v>
      </c>
      <c r="G141" s="271"/>
      <c r="H141" s="274">
        <v>2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180</v>
      </c>
      <c r="AU141" s="280" t="s">
        <v>84</v>
      </c>
      <c r="AV141" s="14" t="s">
        <v>179</v>
      </c>
      <c r="AW141" s="14" t="s">
        <v>30</v>
      </c>
      <c r="AX141" s="14" t="s">
        <v>82</v>
      </c>
      <c r="AY141" s="280" t="s">
        <v>172</v>
      </c>
    </row>
    <row r="142" s="2" customFormat="1" ht="21.75" customHeight="1">
      <c r="A142" s="40"/>
      <c r="B142" s="41"/>
      <c r="C142" s="245" t="s">
        <v>84</v>
      </c>
      <c r="D142" s="245" t="s">
        <v>175</v>
      </c>
      <c r="E142" s="246" t="s">
        <v>182</v>
      </c>
      <c r="F142" s="247" t="s">
        <v>183</v>
      </c>
      <c r="G142" s="248" t="s">
        <v>184</v>
      </c>
      <c r="H142" s="249">
        <v>15.574999999999999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40</v>
      </c>
      <c r="O142" s="93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7" t="s">
        <v>179</v>
      </c>
      <c r="AT142" s="257" t="s">
        <v>175</v>
      </c>
      <c r="AU142" s="257" t="s">
        <v>84</v>
      </c>
      <c r="AY142" s="17" t="s">
        <v>172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82</v>
      </c>
      <c r="BK142" s="145">
        <f>ROUND(I142*H142,2)</f>
        <v>0</v>
      </c>
      <c r="BL142" s="17" t="s">
        <v>179</v>
      </c>
      <c r="BM142" s="257" t="s">
        <v>179</v>
      </c>
    </row>
    <row r="143" s="13" customFormat="1">
      <c r="A143" s="13"/>
      <c r="B143" s="258"/>
      <c r="C143" s="259"/>
      <c r="D143" s="260" t="s">
        <v>180</v>
      </c>
      <c r="E143" s="261" t="s">
        <v>1</v>
      </c>
      <c r="F143" s="262" t="s">
        <v>185</v>
      </c>
      <c r="G143" s="259"/>
      <c r="H143" s="263">
        <v>15.574999999999999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180</v>
      </c>
      <c r="AU143" s="269" t="s">
        <v>84</v>
      </c>
      <c r="AV143" s="13" t="s">
        <v>84</v>
      </c>
      <c r="AW143" s="13" t="s">
        <v>30</v>
      </c>
      <c r="AX143" s="13" t="s">
        <v>75</v>
      </c>
      <c r="AY143" s="269" t="s">
        <v>172</v>
      </c>
    </row>
    <row r="144" s="14" customFormat="1">
      <c r="A144" s="14"/>
      <c r="B144" s="270"/>
      <c r="C144" s="271"/>
      <c r="D144" s="260" t="s">
        <v>180</v>
      </c>
      <c r="E144" s="272" t="s">
        <v>1</v>
      </c>
      <c r="F144" s="273" t="s">
        <v>181</v>
      </c>
      <c r="G144" s="271"/>
      <c r="H144" s="274">
        <v>15.574999999999999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180</v>
      </c>
      <c r="AU144" s="280" t="s">
        <v>84</v>
      </c>
      <c r="AV144" s="14" t="s">
        <v>179</v>
      </c>
      <c r="AW144" s="14" t="s">
        <v>30</v>
      </c>
      <c r="AX144" s="14" t="s">
        <v>82</v>
      </c>
      <c r="AY144" s="280" t="s">
        <v>172</v>
      </c>
    </row>
    <row r="145" s="12" customFormat="1" ht="22.8" customHeight="1">
      <c r="A145" s="12"/>
      <c r="B145" s="229"/>
      <c r="C145" s="230"/>
      <c r="D145" s="231" t="s">
        <v>74</v>
      </c>
      <c r="E145" s="243" t="s">
        <v>186</v>
      </c>
      <c r="F145" s="243" t="s">
        <v>187</v>
      </c>
      <c r="G145" s="230"/>
      <c r="H145" s="230"/>
      <c r="I145" s="233"/>
      <c r="J145" s="244">
        <f>BK145</f>
        <v>0</v>
      </c>
      <c r="K145" s="230"/>
      <c r="L145" s="235"/>
      <c r="M145" s="236"/>
      <c r="N145" s="237"/>
      <c r="O145" s="237"/>
      <c r="P145" s="238">
        <f>SUM(P146:P148)</f>
        <v>0</v>
      </c>
      <c r="Q145" s="237"/>
      <c r="R145" s="238">
        <f>SUM(R146:R148)</f>
        <v>0</v>
      </c>
      <c r="S145" s="237"/>
      <c r="T145" s="239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82</v>
      </c>
      <c r="AT145" s="241" t="s">
        <v>74</v>
      </c>
      <c r="AU145" s="241" t="s">
        <v>82</v>
      </c>
      <c r="AY145" s="240" t="s">
        <v>172</v>
      </c>
      <c r="BK145" s="242">
        <f>SUM(BK146:BK148)</f>
        <v>0</v>
      </c>
    </row>
    <row r="146" s="2" customFormat="1" ht="21.75" customHeight="1">
      <c r="A146" s="40"/>
      <c r="B146" s="41"/>
      <c r="C146" s="245" t="s">
        <v>188</v>
      </c>
      <c r="D146" s="245" t="s">
        <v>175</v>
      </c>
      <c r="E146" s="246" t="s">
        <v>189</v>
      </c>
      <c r="F146" s="247" t="s">
        <v>190</v>
      </c>
      <c r="G146" s="248" t="s">
        <v>184</v>
      </c>
      <c r="H146" s="249">
        <v>68.900000000000006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40</v>
      </c>
      <c r="O146" s="93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57" t="s">
        <v>179</v>
      </c>
      <c r="AT146" s="257" t="s">
        <v>175</v>
      </c>
      <c r="AU146" s="257" t="s">
        <v>84</v>
      </c>
      <c r="AY146" s="17" t="s">
        <v>172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82</v>
      </c>
      <c r="BK146" s="145">
        <f>ROUND(I146*H146,2)</f>
        <v>0</v>
      </c>
      <c r="BL146" s="17" t="s">
        <v>179</v>
      </c>
      <c r="BM146" s="257" t="s">
        <v>191</v>
      </c>
    </row>
    <row r="147" s="13" customFormat="1">
      <c r="A147" s="13"/>
      <c r="B147" s="258"/>
      <c r="C147" s="259"/>
      <c r="D147" s="260" t="s">
        <v>180</v>
      </c>
      <c r="E147" s="261" t="s">
        <v>1</v>
      </c>
      <c r="F147" s="262" t="s">
        <v>192</v>
      </c>
      <c r="G147" s="259"/>
      <c r="H147" s="263">
        <v>68.900000000000006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180</v>
      </c>
      <c r="AU147" s="269" t="s">
        <v>84</v>
      </c>
      <c r="AV147" s="13" t="s">
        <v>84</v>
      </c>
      <c r="AW147" s="13" t="s">
        <v>30</v>
      </c>
      <c r="AX147" s="13" t="s">
        <v>75</v>
      </c>
      <c r="AY147" s="269" t="s">
        <v>172</v>
      </c>
    </row>
    <row r="148" s="14" customFormat="1">
      <c r="A148" s="14"/>
      <c r="B148" s="270"/>
      <c r="C148" s="271"/>
      <c r="D148" s="260" t="s">
        <v>180</v>
      </c>
      <c r="E148" s="272" t="s">
        <v>1</v>
      </c>
      <c r="F148" s="273" t="s">
        <v>181</v>
      </c>
      <c r="G148" s="271"/>
      <c r="H148" s="274">
        <v>68.900000000000006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180</v>
      </c>
      <c r="AU148" s="280" t="s">
        <v>84</v>
      </c>
      <c r="AV148" s="14" t="s">
        <v>179</v>
      </c>
      <c r="AW148" s="14" t="s">
        <v>30</v>
      </c>
      <c r="AX148" s="14" t="s">
        <v>82</v>
      </c>
      <c r="AY148" s="280" t="s">
        <v>172</v>
      </c>
    </row>
    <row r="149" s="12" customFormat="1" ht="25.92" customHeight="1">
      <c r="A149" s="12"/>
      <c r="B149" s="229"/>
      <c r="C149" s="230"/>
      <c r="D149" s="231" t="s">
        <v>74</v>
      </c>
      <c r="E149" s="232" t="s">
        <v>193</v>
      </c>
      <c r="F149" s="232" t="s">
        <v>194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P150+P158+P173+P181+P200+P207</f>
        <v>0</v>
      </c>
      <c r="Q149" s="237"/>
      <c r="R149" s="238">
        <f>R150+R158+R173+R181+R200+R207</f>
        <v>0</v>
      </c>
      <c r="S149" s="237"/>
      <c r="T149" s="239">
        <f>T150+T158+T173+T181+T200+T207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84</v>
      </c>
      <c r="AT149" s="241" t="s">
        <v>74</v>
      </c>
      <c r="AU149" s="241" t="s">
        <v>75</v>
      </c>
      <c r="AY149" s="240" t="s">
        <v>172</v>
      </c>
      <c r="BK149" s="242">
        <f>BK150+BK158+BK173+BK181+BK200+BK207</f>
        <v>0</v>
      </c>
    </row>
    <row r="150" s="12" customFormat="1" ht="22.8" customHeight="1">
      <c r="A150" s="12"/>
      <c r="B150" s="229"/>
      <c r="C150" s="230"/>
      <c r="D150" s="231" t="s">
        <v>74</v>
      </c>
      <c r="E150" s="243" t="s">
        <v>195</v>
      </c>
      <c r="F150" s="243" t="s">
        <v>196</v>
      </c>
      <c r="G150" s="230"/>
      <c r="H150" s="230"/>
      <c r="I150" s="233"/>
      <c r="J150" s="244">
        <f>BK150</f>
        <v>0</v>
      </c>
      <c r="K150" s="230"/>
      <c r="L150" s="235"/>
      <c r="M150" s="236"/>
      <c r="N150" s="237"/>
      <c r="O150" s="237"/>
      <c r="P150" s="238">
        <f>SUM(P151:P157)</f>
        <v>0</v>
      </c>
      <c r="Q150" s="237"/>
      <c r="R150" s="238">
        <f>SUM(R151:R157)</f>
        <v>0</v>
      </c>
      <c r="S150" s="237"/>
      <c r="T150" s="239">
        <f>SUM(T151:T157)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84</v>
      </c>
      <c r="AT150" s="241" t="s">
        <v>74</v>
      </c>
      <c r="AU150" s="241" t="s">
        <v>82</v>
      </c>
      <c r="AY150" s="240" t="s">
        <v>172</v>
      </c>
      <c r="BK150" s="242">
        <f>SUM(BK151:BK157)</f>
        <v>0</v>
      </c>
    </row>
    <row r="151" s="2" customFormat="1" ht="24.15" customHeight="1">
      <c r="A151" s="40"/>
      <c r="B151" s="41"/>
      <c r="C151" s="245" t="s">
        <v>197</v>
      </c>
      <c r="D151" s="245" t="s">
        <v>175</v>
      </c>
      <c r="E151" s="246" t="s">
        <v>198</v>
      </c>
      <c r="F151" s="247" t="s">
        <v>199</v>
      </c>
      <c r="G151" s="248" t="s">
        <v>184</v>
      </c>
      <c r="H151" s="249">
        <v>154.44999999999999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40</v>
      </c>
      <c r="O151" s="93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7" t="s">
        <v>200</v>
      </c>
      <c r="AT151" s="257" t="s">
        <v>175</v>
      </c>
      <c r="AU151" s="257" t="s">
        <v>84</v>
      </c>
      <c r="AY151" s="17" t="s">
        <v>172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82</v>
      </c>
      <c r="BK151" s="145">
        <f>ROUND(I151*H151,2)</f>
        <v>0</v>
      </c>
      <c r="BL151" s="17" t="s">
        <v>200</v>
      </c>
      <c r="BM151" s="257" t="s">
        <v>201</v>
      </c>
    </row>
    <row r="152" s="13" customFormat="1">
      <c r="A152" s="13"/>
      <c r="B152" s="258"/>
      <c r="C152" s="259"/>
      <c r="D152" s="260" t="s">
        <v>180</v>
      </c>
      <c r="E152" s="261" t="s">
        <v>1</v>
      </c>
      <c r="F152" s="262" t="s">
        <v>202</v>
      </c>
      <c r="G152" s="259"/>
      <c r="H152" s="263">
        <v>154.44999999999999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180</v>
      </c>
      <c r="AU152" s="269" t="s">
        <v>84</v>
      </c>
      <c r="AV152" s="13" t="s">
        <v>84</v>
      </c>
      <c r="AW152" s="13" t="s">
        <v>30</v>
      </c>
      <c r="AX152" s="13" t="s">
        <v>75</v>
      </c>
      <c r="AY152" s="269" t="s">
        <v>172</v>
      </c>
    </row>
    <row r="153" s="14" customFormat="1">
      <c r="A153" s="14"/>
      <c r="B153" s="270"/>
      <c r="C153" s="271"/>
      <c r="D153" s="260" t="s">
        <v>180</v>
      </c>
      <c r="E153" s="272" t="s">
        <v>1</v>
      </c>
      <c r="F153" s="273" t="s">
        <v>181</v>
      </c>
      <c r="G153" s="271"/>
      <c r="H153" s="274">
        <v>154.44999999999999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180</v>
      </c>
      <c r="AU153" s="280" t="s">
        <v>84</v>
      </c>
      <c r="AV153" s="14" t="s">
        <v>179</v>
      </c>
      <c r="AW153" s="14" t="s">
        <v>30</v>
      </c>
      <c r="AX153" s="14" t="s">
        <v>82</v>
      </c>
      <c r="AY153" s="280" t="s">
        <v>172</v>
      </c>
    </row>
    <row r="154" s="2" customFormat="1" ht="16.5" customHeight="1">
      <c r="A154" s="40"/>
      <c r="B154" s="41"/>
      <c r="C154" s="245" t="s">
        <v>203</v>
      </c>
      <c r="D154" s="245" t="s">
        <v>175</v>
      </c>
      <c r="E154" s="246" t="s">
        <v>204</v>
      </c>
      <c r="F154" s="247" t="s">
        <v>205</v>
      </c>
      <c r="G154" s="248" t="s">
        <v>184</v>
      </c>
      <c r="H154" s="249">
        <v>154.44999999999999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40</v>
      </c>
      <c r="O154" s="93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7" t="s">
        <v>200</v>
      </c>
      <c r="AT154" s="257" t="s">
        <v>175</v>
      </c>
      <c r="AU154" s="257" t="s">
        <v>84</v>
      </c>
      <c r="AY154" s="17" t="s">
        <v>172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82</v>
      </c>
      <c r="BK154" s="145">
        <f>ROUND(I154*H154,2)</f>
        <v>0</v>
      </c>
      <c r="BL154" s="17" t="s">
        <v>200</v>
      </c>
      <c r="BM154" s="257" t="s">
        <v>206</v>
      </c>
    </row>
    <row r="155" s="13" customFormat="1">
      <c r="A155" s="13"/>
      <c r="B155" s="258"/>
      <c r="C155" s="259"/>
      <c r="D155" s="260" t="s">
        <v>180</v>
      </c>
      <c r="E155" s="261" t="s">
        <v>1</v>
      </c>
      <c r="F155" s="262" t="s">
        <v>202</v>
      </c>
      <c r="G155" s="259"/>
      <c r="H155" s="263">
        <v>154.44999999999999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180</v>
      </c>
      <c r="AU155" s="269" t="s">
        <v>84</v>
      </c>
      <c r="AV155" s="13" t="s">
        <v>84</v>
      </c>
      <c r="AW155" s="13" t="s">
        <v>30</v>
      </c>
      <c r="AX155" s="13" t="s">
        <v>75</v>
      </c>
      <c r="AY155" s="269" t="s">
        <v>172</v>
      </c>
    </row>
    <row r="156" s="14" customFormat="1">
      <c r="A156" s="14"/>
      <c r="B156" s="270"/>
      <c r="C156" s="271"/>
      <c r="D156" s="260" t="s">
        <v>180</v>
      </c>
      <c r="E156" s="272" t="s">
        <v>1</v>
      </c>
      <c r="F156" s="273" t="s">
        <v>181</v>
      </c>
      <c r="G156" s="271"/>
      <c r="H156" s="274">
        <v>154.44999999999999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180</v>
      </c>
      <c r="AU156" s="280" t="s">
        <v>84</v>
      </c>
      <c r="AV156" s="14" t="s">
        <v>179</v>
      </c>
      <c r="AW156" s="14" t="s">
        <v>30</v>
      </c>
      <c r="AX156" s="14" t="s">
        <v>82</v>
      </c>
      <c r="AY156" s="280" t="s">
        <v>172</v>
      </c>
    </row>
    <row r="157" s="2" customFormat="1" ht="24.15" customHeight="1">
      <c r="A157" s="40"/>
      <c r="B157" s="41"/>
      <c r="C157" s="281" t="s">
        <v>179</v>
      </c>
      <c r="D157" s="281" t="s">
        <v>207</v>
      </c>
      <c r="E157" s="282" t="s">
        <v>208</v>
      </c>
      <c r="F157" s="283" t="s">
        <v>209</v>
      </c>
      <c r="G157" s="284" t="s">
        <v>184</v>
      </c>
      <c r="H157" s="285">
        <v>169.89500000000001</v>
      </c>
      <c r="I157" s="286"/>
      <c r="J157" s="287">
        <f>ROUND(I157*H157,2)</f>
        <v>0</v>
      </c>
      <c r="K157" s="288"/>
      <c r="L157" s="289"/>
      <c r="M157" s="290" t="s">
        <v>1</v>
      </c>
      <c r="N157" s="291" t="s">
        <v>40</v>
      </c>
      <c r="O157" s="93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57" t="s">
        <v>210</v>
      </c>
      <c r="AT157" s="257" t="s">
        <v>207</v>
      </c>
      <c r="AU157" s="257" t="s">
        <v>84</v>
      </c>
      <c r="AY157" s="17" t="s">
        <v>172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82</v>
      </c>
      <c r="BK157" s="145">
        <f>ROUND(I157*H157,2)</f>
        <v>0</v>
      </c>
      <c r="BL157" s="17" t="s">
        <v>200</v>
      </c>
      <c r="BM157" s="257" t="s">
        <v>8</v>
      </c>
    </row>
    <row r="158" s="12" customFormat="1" ht="22.8" customHeight="1">
      <c r="A158" s="12"/>
      <c r="B158" s="229"/>
      <c r="C158" s="230"/>
      <c r="D158" s="231" t="s">
        <v>74</v>
      </c>
      <c r="E158" s="243" t="s">
        <v>211</v>
      </c>
      <c r="F158" s="243" t="s">
        <v>212</v>
      </c>
      <c r="G158" s="230"/>
      <c r="H158" s="230"/>
      <c r="I158" s="233"/>
      <c r="J158" s="244">
        <f>BK158</f>
        <v>0</v>
      </c>
      <c r="K158" s="230"/>
      <c r="L158" s="235"/>
      <c r="M158" s="236"/>
      <c r="N158" s="237"/>
      <c r="O158" s="237"/>
      <c r="P158" s="238">
        <f>SUM(P159:P172)</f>
        <v>0</v>
      </c>
      <c r="Q158" s="237"/>
      <c r="R158" s="238">
        <f>SUM(R159:R172)</f>
        <v>0</v>
      </c>
      <c r="S158" s="237"/>
      <c r="T158" s="239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0" t="s">
        <v>84</v>
      </c>
      <c r="AT158" s="241" t="s">
        <v>74</v>
      </c>
      <c r="AU158" s="241" t="s">
        <v>82</v>
      </c>
      <c r="AY158" s="240" t="s">
        <v>172</v>
      </c>
      <c r="BK158" s="242">
        <f>SUM(BK159:BK172)</f>
        <v>0</v>
      </c>
    </row>
    <row r="159" s="2" customFormat="1" ht="49.05" customHeight="1">
      <c r="A159" s="40"/>
      <c r="B159" s="41"/>
      <c r="C159" s="245" t="s">
        <v>213</v>
      </c>
      <c r="D159" s="245" t="s">
        <v>175</v>
      </c>
      <c r="E159" s="246" t="s">
        <v>214</v>
      </c>
      <c r="F159" s="247" t="s">
        <v>215</v>
      </c>
      <c r="G159" s="248" t="s">
        <v>184</v>
      </c>
      <c r="H159" s="249">
        <v>31.363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40</v>
      </c>
      <c r="O159" s="93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7" t="s">
        <v>200</v>
      </c>
      <c r="AT159" s="257" t="s">
        <v>175</v>
      </c>
      <c r="AU159" s="257" t="s">
        <v>84</v>
      </c>
      <c r="AY159" s="17" t="s">
        <v>172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82</v>
      </c>
      <c r="BK159" s="145">
        <f>ROUND(I159*H159,2)</f>
        <v>0</v>
      </c>
      <c r="BL159" s="17" t="s">
        <v>200</v>
      </c>
      <c r="BM159" s="257" t="s">
        <v>216</v>
      </c>
    </row>
    <row r="160" s="13" customFormat="1">
      <c r="A160" s="13"/>
      <c r="B160" s="258"/>
      <c r="C160" s="259"/>
      <c r="D160" s="260" t="s">
        <v>180</v>
      </c>
      <c r="E160" s="261" t="s">
        <v>1</v>
      </c>
      <c r="F160" s="262" t="s">
        <v>217</v>
      </c>
      <c r="G160" s="259"/>
      <c r="H160" s="263">
        <v>31.363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180</v>
      </c>
      <c r="AU160" s="269" t="s">
        <v>84</v>
      </c>
      <c r="AV160" s="13" t="s">
        <v>84</v>
      </c>
      <c r="AW160" s="13" t="s">
        <v>30</v>
      </c>
      <c r="AX160" s="13" t="s">
        <v>75</v>
      </c>
      <c r="AY160" s="269" t="s">
        <v>172</v>
      </c>
    </row>
    <row r="161" s="14" customFormat="1">
      <c r="A161" s="14"/>
      <c r="B161" s="270"/>
      <c r="C161" s="271"/>
      <c r="D161" s="260" t="s">
        <v>180</v>
      </c>
      <c r="E161" s="272" t="s">
        <v>1</v>
      </c>
      <c r="F161" s="273" t="s">
        <v>181</v>
      </c>
      <c r="G161" s="271"/>
      <c r="H161" s="274">
        <v>31.363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180</v>
      </c>
      <c r="AU161" s="280" t="s">
        <v>84</v>
      </c>
      <c r="AV161" s="14" t="s">
        <v>179</v>
      </c>
      <c r="AW161" s="14" t="s">
        <v>30</v>
      </c>
      <c r="AX161" s="14" t="s">
        <v>82</v>
      </c>
      <c r="AY161" s="280" t="s">
        <v>172</v>
      </c>
    </row>
    <row r="162" s="2" customFormat="1" ht="24.15" customHeight="1">
      <c r="A162" s="40"/>
      <c r="B162" s="41"/>
      <c r="C162" s="245" t="s">
        <v>218</v>
      </c>
      <c r="D162" s="245" t="s">
        <v>175</v>
      </c>
      <c r="E162" s="246" t="s">
        <v>219</v>
      </c>
      <c r="F162" s="247" t="s">
        <v>220</v>
      </c>
      <c r="G162" s="248" t="s">
        <v>178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40</v>
      </c>
      <c r="O162" s="93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57" t="s">
        <v>200</v>
      </c>
      <c r="AT162" s="257" t="s">
        <v>175</v>
      </c>
      <c r="AU162" s="257" t="s">
        <v>84</v>
      </c>
      <c r="AY162" s="17" t="s">
        <v>172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82</v>
      </c>
      <c r="BK162" s="145">
        <f>ROUND(I162*H162,2)</f>
        <v>0</v>
      </c>
      <c r="BL162" s="17" t="s">
        <v>200</v>
      </c>
      <c r="BM162" s="257" t="s">
        <v>200</v>
      </c>
    </row>
    <row r="163" s="13" customFormat="1">
      <c r="A163" s="13"/>
      <c r="B163" s="258"/>
      <c r="C163" s="259"/>
      <c r="D163" s="260" t="s">
        <v>180</v>
      </c>
      <c r="E163" s="261" t="s">
        <v>1</v>
      </c>
      <c r="F163" s="262" t="s">
        <v>82</v>
      </c>
      <c r="G163" s="259"/>
      <c r="H163" s="263">
        <v>1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180</v>
      </c>
      <c r="AU163" s="269" t="s">
        <v>84</v>
      </c>
      <c r="AV163" s="13" t="s">
        <v>84</v>
      </c>
      <c r="AW163" s="13" t="s">
        <v>30</v>
      </c>
      <c r="AX163" s="13" t="s">
        <v>75</v>
      </c>
      <c r="AY163" s="269" t="s">
        <v>172</v>
      </c>
    </row>
    <row r="164" s="14" customFormat="1">
      <c r="A164" s="14"/>
      <c r="B164" s="270"/>
      <c r="C164" s="271"/>
      <c r="D164" s="260" t="s">
        <v>180</v>
      </c>
      <c r="E164" s="272" t="s">
        <v>1</v>
      </c>
      <c r="F164" s="273" t="s">
        <v>181</v>
      </c>
      <c r="G164" s="271"/>
      <c r="H164" s="274">
        <v>1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180</v>
      </c>
      <c r="AU164" s="280" t="s">
        <v>84</v>
      </c>
      <c r="AV164" s="14" t="s">
        <v>179</v>
      </c>
      <c r="AW164" s="14" t="s">
        <v>30</v>
      </c>
      <c r="AX164" s="14" t="s">
        <v>82</v>
      </c>
      <c r="AY164" s="280" t="s">
        <v>172</v>
      </c>
    </row>
    <row r="165" s="2" customFormat="1" ht="24.15" customHeight="1">
      <c r="A165" s="40"/>
      <c r="B165" s="41"/>
      <c r="C165" s="281" t="s">
        <v>221</v>
      </c>
      <c r="D165" s="281" t="s">
        <v>207</v>
      </c>
      <c r="E165" s="282" t="s">
        <v>222</v>
      </c>
      <c r="F165" s="283" t="s">
        <v>223</v>
      </c>
      <c r="G165" s="284" t="s">
        <v>178</v>
      </c>
      <c r="H165" s="285">
        <v>1</v>
      </c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40</v>
      </c>
      <c r="O165" s="93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7" t="s">
        <v>210</v>
      </c>
      <c r="AT165" s="257" t="s">
        <v>207</v>
      </c>
      <c r="AU165" s="257" t="s">
        <v>84</v>
      </c>
      <c r="AY165" s="17" t="s">
        <v>172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82</v>
      </c>
      <c r="BK165" s="145">
        <f>ROUND(I165*H165,2)</f>
        <v>0</v>
      </c>
      <c r="BL165" s="17" t="s">
        <v>200</v>
      </c>
      <c r="BM165" s="257" t="s">
        <v>224</v>
      </c>
    </row>
    <row r="166" s="2" customFormat="1" ht="24.15" customHeight="1">
      <c r="A166" s="40"/>
      <c r="B166" s="41"/>
      <c r="C166" s="245" t="s">
        <v>225</v>
      </c>
      <c r="D166" s="245" t="s">
        <v>175</v>
      </c>
      <c r="E166" s="246" t="s">
        <v>219</v>
      </c>
      <c r="F166" s="247" t="s">
        <v>220</v>
      </c>
      <c r="G166" s="248" t="s">
        <v>178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40</v>
      </c>
      <c r="O166" s="93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57" t="s">
        <v>200</v>
      </c>
      <c r="AT166" s="257" t="s">
        <v>175</v>
      </c>
      <c r="AU166" s="257" t="s">
        <v>84</v>
      </c>
      <c r="AY166" s="17" t="s">
        <v>172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82</v>
      </c>
      <c r="BK166" s="145">
        <f>ROUND(I166*H166,2)</f>
        <v>0</v>
      </c>
      <c r="BL166" s="17" t="s">
        <v>200</v>
      </c>
      <c r="BM166" s="257" t="s">
        <v>226</v>
      </c>
    </row>
    <row r="167" s="2" customFormat="1" ht="24.15" customHeight="1">
      <c r="A167" s="40"/>
      <c r="B167" s="41"/>
      <c r="C167" s="281" t="s">
        <v>227</v>
      </c>
      <c r="D167" s="281" t="s">
        <v>207</v>
      </c>
      <c r="E167" s="282" t="s">
        <v>228</v>
      </c>
      <c r="F167" s="283" t="s">
        <v>229</v>
      </c>
      <c r="G167" s="284" t="s">
        <v>178</v>
      </c>
      <c r="H167" s="285">
        <v>2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40</v>
      </c>
      <c r="O167" s="93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57" t="s">
        <v>210</v>
      </c>
      <c r="AT167" s="257" t="s">
        <v>207</v>
      </c>
      <c r="AU167" s="257" t="s">
        <v>84</v>
      </c>
      <c r="AY167" s="17" t="s">
        <v>172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82</v>
      </c>
      <c r="BK167" s="145">
        <f>ROUND(I167*H167,2)</f>
        <v>0</v>
      </c>
      <c r="BL167" s="17" t="s">
        <v>200</v>
      </c>
      <c r="BM167" s="257" t="s">
        <v>230</v>
      </c>
    </row>
    <row r="168" s="2" customFormat="1">
      <c r="A168" s="40"/>
      <c r="B168" s="41"/>
      <c r="C168" s="42"/>
      <c r="D168" s="260" t="s">
        <v>231</v>
      </c>
      <c r="E168" s="42"/>
      <c r="F168" s="292" t="s">
        <v>232</v>
      </c>
      <c r="G168" s="42"/>
      <c r="H168" s="42"/>
      <c r="I168" s="214"/>
      <c r="J168" s="42"/>
      <c r="K168" s="42"/>
      <c r="L168" s="43"/>
      <c r="M168" s="293"/>
      <c r="N168" s="294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7" t="s">
        <v>231</v>
      </c>
      <c r="AU168" s="17" t="s">
        <v>84</v>
      </c>
    </row>
    <row r="169" s="2" customFormat="1" ht="16.5" customHeight="1">
      <c r="A169" s="40"/>
      <c r="B169" s="41"/>
      <c r="C169" s="245" t="s">
        <v>233</v>
      </c>
      <c r="D169" s="245" t="s">
        <v>175</v>
      </c>
      <c r="E169" s="246" t="s">
        <v>234</v>
      </c>
      <c r="F169" s="247" t="s">
        <v>235</v>
      </c>
      <c r="G169" s="248" t="s">
        <v>178</v>
      </c>
      <c r="H169" s="249">
        <v>3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40</v>
      </c>
      <c r="O169" s="93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57" t="s">
        <v>200</v>
      </c>
      <c r="AT169" s="257" t="s">
        <v>175</v>
      </c>
      <c r="AU169" s="257" t="s">
        <v>84</v>
      </c>
      <c r="AY169" s="17" t="s">
        <v>172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82</v>
      </c>
      <c r="BK169" s="145">
        <f>ROUND(I169*H169,2)</f>
        <v>0</v>
      </c>
      <c r="BL169" s="17" t="s">
        <v>200</v>
      </c>
      <c r="BM169" s="257" t="s">
        <v>236</v>
      </c>
    </row>
    <row r="170" s="2" customFormat="1" ht="16.5" customHeight="1">
      <c r="A170" s="40"/>
      <c r="B170" s="41"/>
      <c r="C170" s="281" t="s">
        <v>237</v>
      </c>
      <c r="D170" s="281" t="s">
        <v>207</v>
      </c>
      <c r="E170" s="282" t="s">
        <v>238</v>
      </c>
      <c r="F170" s="283" t="s">
        <v>239</v>
      </c>
      <c r="G170" s="284" t="s">
        <v>178</v>
      </c>
      <c r="H170" s="285">
        <v>3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40</v>
      </c>
      <c r="O170" s="93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7" t="s">
        <v>210</v>
      </c>
      <c r="AT170" s="257" t="s">
        <v>207</v>
      </c>
      <c r="AU170" s="257" t="s">
        <v>84</v>
      </c>
      <c r="AY170" s="17" t="s">
        <v>172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82</v>
      </c>
      <c r="BK170" s="145">
        <f>ROUND(I170*H170,2)</f>
        <v>0</v>
      </c>
      <c r="BL170" s="17" t="s">
        <v>200</v>
      </c>
      <c r="BM170" s="257" t="s">
        <v>240</v>
      </c>
    </row>
    <row r="171" s="2" customFormat="1" ht="21.75" customHeight="1">
      <c r="A171" s="40"/>
      <c r="B171" s="41"/>
      <c r="C171" s="245" t="s">
        <v>241</v>
      </c>
      <c r="D171" s="245" t="s">
        <v>175</v>
      </c>
      <c r="E171" s="246" t="s">
        <v>242</v>
      </c>
      <c r="F171" s="247" t="s">
        <v>243</v>
      </c>
      <c r="G171" s="248" t="s">
        <v>178</v>
      </c>
      <c r="H171" s="249">
        <v>3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40</v>
      </c>
      <c r="O171" s="93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57" t="s">
        <v>200</v>
      </c>
      <c r="AT171" s="257" t="s">
        <v>175</v>
      </c>
      <c r="AU171" s="257" t="s">
        <v>84</v>
      </c>
      <c r="AY171" s="17" t="s">
        <v>172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82</v>
      </c>
      <c r="BK171" s="145">
        <f>ROUND(I171*H171,2)</f>
        <v>0</v>
      </c>
      <c r="BL171" s="17" t="s">
        <v>200</v>
      </c>
      <c r="BM171" s="257" t="s">
        <v>213</v>
      </c>
    </row>
    <row r="172" s="2" customFormat="1" ht="16.5" customHeight="1">
      <c r="A172" s="40"/>
      <c r="B172" s="41"/>
      <c r="C172" s="281" t="s">
        <v>244</v>
      </c>
      <c r="D172" s="281" t="s">
        <v>207</v>
      </c>
      <c r="E172" s="282" t="s">
        <v>245</v>
      </c>
      <c r="F172" s="283" t="s">
        <v>246</v>
      </c>
      <c r="G172" s="284" t="s">
        <v>178</v>
      </c>
      <c r="H172" s="285">
        <v>3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40</v>
      </c>
      <c r="O172" s="93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57" t="s">
        <v>210</v>
      </c>
      <c r="AT172" s="257" t="s">
        <v>207</v>
      </c>
      <c r="AU172" s="257" t="s">
        <v>84</v>
      </c>
      <c r="AY172" s="17" t="s">
        <v>172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82</v>
      </c>
      <c r="BK172" s="145">
        <f>ROUND(I172*H172,2)</f>
        <v>0</v>
      </c>
      <c r="BL172" s="17" t="s">
        <v>200</v>
      </c>
      <c r="BM172" s="257" t="s">
        <v>247</v>
      </c>
    </row>
    <row r="173" s="12" customFormat="1" ht="22.8" customHeight="1">
      <c r="A173" s="12"/>
      <c r="B173" s="229"/>
      <c r="C173" s="230"/>
      <c r="D173" s="231" t="s">
        <v>74</v>
      </c>
      <c r="E173" s="243" t="s">
        <v>248</v>
      </c>
      <c r="F173" s="243" t="s">
        <v>249</v>
      </c>
      <c r="G173" s="230"/>
      <c r="H173" s="230"/>
      <c r="I173" s="233"/>
      <c r="J173" s="244">
        <f>BK173</f>
        <v>0</v>
      </c>
      <c r="K173" s="230"/>
      <c r="L173" s="235"/>
      <c r="M173" s="236"/>
      <c r="N173" s="237"/>
      <c r="O173" s="237"/>
      <c r="P173" s="238">
        <f>SUM(P174:P180)</f>
        <v>0</v>
      </c>
      <c r="Q173" s="237"/>
      <c r="R173" s="238">
        <f>SUM(R174:R180)</f>
        <v>0</v>
      </c>
      <c r="S173" s="237"/>
      <c r="T173" s="239">
        <f>SUM(T174:T180)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0" t="s">
        <v>84</v>
      </c>
      <c r="AT173" s="241" t="s">
        <v>74</v>
      </c>
      <c r="AU173" s="241" t="s">
        <v>82</v>
      </c>
      <c r="AY173" s="240" t="s">
        <v>172</v>
      </c>
      <c r="BK173" s="242">
        <f>SUM(BK174:BK180)</f>
        <v>0</v>
      </c>
    </row>
    <row r="174" s="2" customFormat="1" ht="24.15" customHeight="1">
      <c r="A174" s="40"/>
      <c r="B174" s="41"/>
      <c r="C174" s="245" t="s">
        <v>201</v>
      </c>
      <c r="D174" s="245" t="s">
        <v>175</v>
      </c>
      <c r="E174" s="246" t="s">
        <v>250</v>
      </c>
      <c r="F174" s="247" t="s">
        <v>251</v>
      </c>
      <c r="G174" s="248" t="s">
        <v>178</v>
      </c>
      <c r="H174" s="249">
        <v>2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40</v>
      </c>
      <c r="O174" s="93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7" t="s">
        <v>200</v>
      </c>
      <c r="AT174" s="257" t="s">
        <v>175</v>
      </c>
      <c r="AU174" s="257" t="s">
        <v>84</v>
      </c>
      <c r="AY174" s="17" t="s">
        <v>172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82</v>
      </c>
      <c r="BK174" s="145">
        <f>ROUND(I174*H174,2)</f>
        <v>0</v>
      </c>
      <c r="BL174" s="17" t="s">
        <v>200</v>
      </c>
      <c r="BM174" s="257" t="s">
        <v>210</v>
      </c>
    </row>
    <row r="175" s="13" customFormat="1">
      <c r="A175" s="13"/>
      <c r="B175" s="258"/>
      <c r="C175" s="259"/>
      <c r="D175" s="260" t="s">
        <v>180</v>
      </c>
      <c r="E175" s="261" t="s">
        <v>1</v>
      </c>
      <c r="F175" s="262" t="s">
        <v>84</v>
      </c>
      <c r="G175" s="259"/>
      <c r="H175" s="263">
        <v>2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180</v>
      </c>
      <c r="AU175" s="269" t="s">
        <v>84</v>
      </c>
      <c r="AV175" s="13" t="s">
        <v>84</v>
      </c>
      <c r="AW175" s="13" t="s">
        <v>30</v>
      </c>
      <c r="AX175" s="13" t="s">
        <v>75</v>
      </c>
      <c r="AY175" s="269" t="s">
        <v>172</v>
      </c>
    </row>
    <row r="176" s="14" customFormat="1">
      <c r="A176" s="14"/>
      <c r="B176" s="270"/>
      <c r="C176" s="271"/>
      <c r="D176" s="260" t="s">
        <v>180</v>
      </c>
      <c r="E176" s="272" t="s">
        <v>1</v>
      </c>
      <c r="F176" s="273" t="s">
        <v>181</v>
      </c>
      <c r="G176" s="271"/>
      <c r="H176" s="274">
        <v>2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180</v>
      </c>
      <c r="AU176" s="280" t="s">
        <v>84</v>
      </c>
      <c r="AV176" s="14" t="s">
        <v>179</v>
      </c>
      <c r="AW176" s="14" t="s">
        <v>30</v>
      </c>
      <c r="AX176" s="14" t="s">
        <v>82</v>
      </c>
      <c r="AY176" s="280" t="s">
        <v>172</v>
      </c>
    </row>
    <row r="177" s="2" customFormat="1" ht="33" customHeight="1">
      <c r="A177" s="40"/>
      <c r="B177" s="41"/>
      <c r="C177" s="281" t="s">
        <v>210</v>
      </c>
      <c r="D177" s="281" t="s">
        <v>207</v>
      </c>
      <c r="E177" s="282" t="s">
        <v>252</v>
      </c>
      <c r="F177" s="283" t="s">
        <v>253</v>
      </c>
      <c r="G177" s="284" t="s">
        <v>178</v>
      </c>
      <c r="H177" s="285">
        <v>2</v>
      </c>
      <c r="I177" s="286"/>
      <c r="J177" s="287">
        <f>ROUND(I177*H177,2)</f>
        <v>0</v>
      </c>
      <c r="K177" s="288"/>
      <c r="L177" s="289"/>
      <c r="M177" s="290" t="s">
        <v>1</v>
      </c>
      <c r="N177" s="291" t="s">
        <v>40</v>
      </c>
      <c r="O177" s="93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57" t="s">
        <v>210</v>
      </c>
      <c r="AT177" s="257" t="s">
        <v>207</v>
      </c>
      <c r="AU177" s="257" t="s">
        <v>84</v>
      </c>
      <c r="AY177" s="17" t="s">
        <v>172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82</v>
      </c>
      <c r="BK177" s="145">
        <f>ROUND(I177*H177,2)</f>
        <v>0</v>
      </c>
      <c r="BL177" s="17" t="s">
        <v>200</v>
      </c>
      <c r="BM177" s="257" t="s">
        <v>254</v>
      </c>
    </row>
    <row r="178" s="2" customFormat="1">
      <c r="A178" s="40"/>
      <c r="B178" s="41"/>
      <c r="C178" s="42"/>
      <c r="D178" s="260" t="s">
        <v>231</v>
      </c>
      <c r="E178" s="42"/>
      <c r="F178" s="292" t="s">
        <v>255</v>
      </c>
      <c r="G178" s="42"/>
      <c r="H178" s="42"/>
      <c r="I178" s="214"/>
      <c r="J178" s="42"/>
      <c r="K178" s="42"/>
      <c r="L178" s="43"/>
      <c r="M178" s="293"/>
      <c r="N178" s="294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7" t="s">
        <v>231</v>
      </c>
      <c r="AU178" s="17" t="s">
        <v>84</v>
      </c>
    </row>
    <row r="179" s="13" customFormat="1">
      <c r="A179" s="13"/>
      <c r="B179" s="258"/>
      <c r="C179" s="259"/>
      <c r="D179" s="260" t="s">
        <v>180</v>
      </c>
      <c r="E179" s="261" t="s">
        <v>1</v>
      </c>
      <c r="F179" s="262" t="s">
        <v>84</v>
      </c>
      <c r="G179" s="259"/>
      <c r="H179" s="263">
        <v>2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180</v>
      </c>
      <c r="AU179" s="269" t="s">
        <v>84</v>
      </c>
      <c r="AV179" s="13" t="s">
        <v>84</v>
      </c>
      <c r="AW179" s="13" t="s">
        <v>30</v>
      </c>
      <c r="AX179" s="13" t="s">
        <v>75</v>
      </c>
      <c r="AY179" s="269" t="s">
        <v>172</v>
      </c>
    </row>
    <row r="180" s="14" customFormat="1">
      <c r="A180" s="14"/>
      <c r="B180" s="270"/>
      <c r="C180" s="271"/>
      <c r="D180" s="260" t="s">
        <v>180</v>
      </c>
      <c r="E180" s="272" t="s">
        <v>1</v>
      </c>
      <c r="F180" s="273" t="s">
        <v>181</v>
      </c>
      <c r="G180" s="271"/>
      <c r="H180" s="274">
        <v>2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180</v>
      </c>
      <c r="AU180" s="280" t="s">
        <v>84</v>
      </c>
      <c r="AV180" s="14" t="s">
        <v>179</v>
      </c>
      <c r="AW180" s="14" t="s">
        <v>30</v>
      </c>
      <c r="AX180" s="14" t="s">
        <v>82</v>
      </c>
      <c r="AY180" s="280" t="s">
        <v>172</v>
      </c>
    </row>
    <row r="181" s="12" customFormat="1" ht="22.8" customHeight="1">
      <c r="A181" s="12"/>
      <c r="B181" s="229"/>
      <c r="C181" s="230"/>
      <c r="D181" s="231" t="s">
        <v>74</v>
      </c>
      <c r="E181" s="243" t="s">
        <v>256</v>
      </c>
      <c r="F181" s="243" t="s">
        <v>257</v>
      </c>
      <c r="G181" s="230"/>
      <c r="H181" s="230"/>
      <c r="I181" s="233"/>
      <c r="J181" s="244">
        <f>BK181</f>
        <v>0</v>
      </c>
      <c r="K181" s="230"/>
      <c r="L181" s="235"/>
      <c r="M181" s="236"/>
      <c r="N181" s="237"/>
      <c r="O181" s="237"/>
      <c r="P181" s="238">
        <f>SUM(P182:P199)</f>
        <v>0</v>
      </c>
      <c r="Q181" s="237"/>
      <c r="R181" s="238">
        <f>SUM(R182:R199)</f>
        <v>0</v>
      </c>
      <c r="S181" s="237"/>
      <c r="T181" s="239">
        <f>SUM(T182:T199)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0" t="s">
        <v>84</v>
      </c>
      <c r="AT181" s="241" t="s">
        <v>74</v>
      </c>
      <c r="AU181" s="241" t="s">
        <v>82</v>
      </c>
      <c r="AY181" s="240" t="s">
        <v>172</v>
      </c>
      <c r="BK181" s="242">
        <f>SUM(BK182:BK199)</f>
        <v>0</v>
      </c>
    </row>
    <row r="182" s="2" customFormat="1" ht="24.15" customHeight="1">
      <c r="A182" s="40"/>
      <c r="B182" s="41"/>
      <c r="C182" s="245" t="s">
        <v>258</v>
      </c>
      <c r="D182" s="245" t="s">
        <v>175</v>
      </c>
      <c r="E182" s="246" t="s">
        <v>259</v>
      </c>
      <c r="F182" s="247" t="s">
        <v>260</v>
      </c>
      <c r="G182" s="248" t="s">
        <v>184</v>
      </c>
      <c r="H182" s="249">
        <v>154.44999999999999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40</v>
      </c>
      <c r="O182" s="93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57" t="s">
        <v>200</v>
      </c>
      <c r="AT182" s="257" t="s">
        <v>175</v>
      </c>
      <c r="AU182" s="257" t="s">
        <v>84</v>
      </c>
      <c r="AY182" s="17" t="s">
        <v>172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82</v>
      </c>
      <c r="BK182" s="145">
        <f>ROUND(I182*H182,2)</f>
        <v>0</v>
      </c>
      <c r="BL182" s="17" t="s">
        <v>200</v>
      </c>
      <c r="BM182" s="257" t="s">
        <v>237</v>
      </c>
    </row>
    <row r="183" s="13" customFormat="1">
      <c r="A183" s="13"/>
      <c r="B183" s="258"/>
      <c r="C183" s="259"/>
      <c r="D183" s="260" t="s">
        <v>180</v>
      </c>
      <c r="E183" s="261" t="s">
        <v>1</v>
      </c>
      <c r="F183" s="262" t="s">
        <v>202</v>
      </c>
      <c r="G183" s="259"/>
      <c r="H183" s="263">
        <v>154.44999999999999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180</v>
      </c>
      <c r="AU183" s="269" t="s">
        <v>84</v>
      </c>
      <c r="AV183" s="13" t="s">
        <v>84</v>
      </c>
      <c r="AW183" s="13" t="s">
        <v>30</v>
      </c>
      <c r="AX183" s="13" t="s">
        <v>75</v>
      </c>
      <c r="AY183" s="269" t="s">
        <v>172</v>
      </c>
    </row>
    <row r="184" s="14" customFormat="1">
      <c r="A184" s="14"/>
      <c r="B184" s="270"/>
      <c r="C184" s="271"/>
      <c r="D184" s="260" t="s">
        <v>180</v>
      </c>
      <c r="E184" s="272" t="s">
        <v>1</v>
      </c>
      <c r="F184" s="273" t="s">
        <v>181</v>
      </c>
      <c r="G184" s="271"/>
      <c r="H184" s="274">
        <v>154.44999999999999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180</v>
      </c>
      <c r="AU184" s="280" t="s">
        <v>84</v>
      </c>
      <c r="AV184" s="14" t="s">
        <v>179</v>
      </c>
      <c r="AW184" s="14" t="s">
        <v>30</v>
      </c>
      <c r="AX184" s="14" t="s">
        <v>82</v>
      </c>
      <c r="AY184" s="280" t="s">
        <v>172</v>
      </c>
    </row>
    <row r="185" s="2" customFormat="1" ht="24.15" customHeight="1">
      <c r="A185" s="40"/>
      <c r="B185" s="41"/>
      <c r="C185" s="245" t="s">
        <v>8</v>
      </c>
      <c r="D185" s="245" t="s">
        <v>175</v>
      </c>
      <c r="E185" s="246" t="s">
        <v>261</v>
      </c>
      <c r="F185" s="247" t="s">
        <v>262</v>
      </c>
      <c r="G185" s="248" t="s">
        <v>184</v>
      </c>
      <c r="H185" s="249">
        <v>154.44999999999999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40</v>
      </c>
      <c r="O185" s="93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57" t="s">
        <v>200</v>
      </c>
      <c r="AT185" s="257" t="s">
        <v>175</v>
      </c>
      <c r="AU185" s="257" t="s">
        <v>84</v>
      </c>
      <c r="AY185" s="17" t="s">
        <v>172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82</v>
      </c>
      <c r="BK185" s="145">
        <f>ROUND(I185*H185,2)</f>
        <v>0</v>
      </c>
      <c r="BL185" s="17" t="s">
        <v>200</v>
      </c>
      <c r="BM185" s="257" t="s">
        <v>244</v>
      </c>
    </row>
    <row r="186" s="13" customFormat="1">
      <c r="A186" s="13"/>
      <c r="B186" s="258"/>
      <c r="C186" s="259"/>
      <c r="D186" s="260" t="s">
        <v>180</v>
      </c>
      <c r="E186" s="261" t="s">
        <v>1</v>
      </c>
      <c r="F186" s="262" t="s">
        <v>202</v>
      </c>
      <c r="G186" s="259"/>
      <c r="H186" s="263">
        <v>154.44999999999999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180</v>
      </c>
      <c r="AU186" s="269" t="s">
        <v>84</v>
      </c>
      <c r="AV186" s="13" t="s">
        <v>84</v>
      </c>
      <c r="AW186" s="13" t="s">
        <v>30</v>
      </c>
      <c r="AX186" s="13" t="s">
        <v>75</v>
      </c>
      <c r="AY186" s="269" t="s">
        <v>172</v>
      </c>
    </row>
    <row r="187" s="14" customFormat="1">
      <c r="A187" s="14"/>
      <c r="B187" s="270"/>
      <c r="C187" s="271"/>
      <c r="D187" s="260" t="s">
        <v>180</v>
      </c>
      <c r="E187" s="272" t="s">
        <v>1</v>
      </c>
      <c r="F187" s="273" t="s">
        <v>181</v>
      </c>
      <c r="G187" s="271"/>
      <c r="H187" s="274">
        <v>154.44999999999999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0" t="s">
        <v>180</v>
      </c>
      <c r="AU187" s="280" t="s">
        <v>84</v>
      </c>
      <c r="AV187" s="14" t="s">
        <v>179</v>
      </c>
      <c r="AW187" s="14" t="s">
        <v>30</v>
      </c>
      <c r="AX187" s="14" t="s">
        <v>82</v>
      </c>
      <c r="AY187" s="280" t="s">
        <v>172</v>
      </c>
    </row>
    <row r="188" s="2" customFormat="1" ht="24.15" customHeight="1">
      <c r="A188" s="40"/>
      <c r="B188" s="41"/>
      <c r="C188" s="245" t="s">
        <v>263</v>
      </c>
      <c r="D188" s="245" t="s">
        <v>175</v>
      </c>
      <c r="E188" s="246" t="s">
        <v>264</v>
      </c>
      <c r="F188" s="247" t="s">
        <v>265</v>
      </c>
      <c r="G188" s="248" t="s">
        <v>184</v>
      </c>
      <c r="H188" s="249">
        <v>154.44999999999999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40</v>
      </c>
      <c r="O188" s="93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57" t="s">
        <v>200</v>
      </c>
      <c r="AT188" s="257" t="s">
        <v>175</v>
      </c>
      <c r="AU188" s="257" t="s">
        <v>84</v>
      </c>
      <c r="AY188" s="17" t="s">
        <v>172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82</v>
      </c>
      <c r="BK188" s="145">
        <f>ROUND(I188*H188,2)</f>
        <v>0</v>
      </c>
      <c r="BL188" s="17" t="s">
        <v>200</v>
      </c>
      <c r="BM188" s="257" t="s">
        <v>218</v>
      </c>
    </row>
    <row r="189" s="13" customFormat="1">
      <c r="A189" s="13"/>
      <c r="B189" s="258"/>
      <c r="C189" s="259"/>
      <c r="D189" s="260" t="s">
        <v>180</v>
      </c>
      <c r="E189" s="261" t="s">
        <v>1</v>
      </c>
      <c r="F189" s="262" t="s">
        <v>202</v>
      </c>
      <c r="G189" s="259"/>
      <c r="H189" s="263">
        <v>154.44999999999999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180</v>
      </c>
      <c r="AU189" s="269" t="s">
        <v>84</v>
      </c>
      <c r="AV189" s="13" t="s">
        <v>84</v>
      </c>
      <c r="AW189" s="13" t="s">
        <v>30</v>
      </c>
      <c r="AX189" s="13" t="s">
        <v>75</v>
      </c>
      <c r="AY189" s="269" t="s">
        <v>172</v>
      </c>
    </row>
    <row r="190" s="14" customFormat="1">
      <c r="A190" s="14"/>
      <c r="B190" s="270"/>
      <c r="C190" s="271"/>
      <c r="D190" s="260" t="s">
        <v>180</v>
      </c>
      <c r="E190" s="272" t="s">
        <v>1</v>
      </c>
      <c r="F190" s="273" t="s">
        <v>181</v>
      </c>
      <c r="G190" s="271"/>
      <c r="H190" s="274">
        <v>154.44999999999999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180</v>
      </c>
      <c r="AU190" s="280" t="s">
        <v>84</v>
      </c>
      <c r="AV190" s="14" t="s">
        <v>179</v>
      </c>
      <c r="AW190" s="14" t="s">
        <v>30</v>
      </c>
      <c r="AX190" s="14" t="s">
        <v>82</v>
      </c>
      <c r="AY190" s="280" t="s">
        <v>172</v>
      </c>
    </row>
    <row r="191" s="2" customFormat="1" ht="21.75" customHeight="1">
      <c r="A191" s="40"/>
      <c r="B191" s="41"/>
      <c r="C191" s="245" t="s">
        <v>216</v>
      </c>
      <c r="D191" s="245" t="s">
        <v>175</v>
      </c>
      <c r="E191" s="246" t="s">
        <v>266</v>
      </c>
      <c r="F191" s="247" t="s">
        <v>267</v>
      </c>
      <c r="G191" s="248" t="s">
        <v>184</v>
      </c>
      <c r="H191" s="249">
        <v>154.44999999999999</v>
      </c>
      <c r="I191" s="250"/>
      <c r="J191" s="251">
        <f>ROUND(I191*H191,2)</f>
        <v>0</v>
      </c>
      <c r="K191" s="252"/>
      <c r="L191" s="43"/>
      <c r="M191" s="253" t="s">
        <v>1</v>
      </c>
      <c r="N191" s="254" t="s">
        <v>40</v>
      </c>
      <c r="O191" s="93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57" t="s">
        <v>200</v>
      </c>
      <c r="AT191" s="257" t="s">
        <v>175</v>
      </c>
      <c r="AU191" s="257" t="s">
        <v>84</v>
      </c>
      <c r="AY191" s="17" t="s">
        <v>172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82</v>
      </c>
      <c r="BK191" s="145">
        <f>ROUND(I191*H191,2)</f>
        <v>0</v>
      </c>
      <c r="BL191" s="17" t="s">
        <v>200</v>
      </c>
      <c r="BM191" s="257" t="s">
        <v>227</v>
      </c>
    </row>
    <row r="192" s="13" customFormat="1">
      <c r="A192" s="13"/>
      <c r="B192" s="258"/>
      <c r="C192" s="259"/>
      <c r="D192" s="260" t="s">
        <v>180</v>
      </c>
      <c r="E192" s="261" t="s">
        <v>1</v>
      </c>
      <c r="F192" s="262" t="s">
        <v>202</v>
      </c>
      <c r="G192" s="259"/>
      <c r="H192" s="263">
        <v>154.44999999999999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180</v>
      </c>
      <c r="AU192" s="269" t="s">
        <v>84</v>
      </c>
      <c r="AV192" s="13" t="s">
        <v>84</v>
      </c>
      <c r="AW192" s="13" t="s">
        <v>30</v>
      </c>
      <c r="AX192" s="13" t="s">
        <v>75</v>
      </c>
      <c r="AY192" s="269" t="s">
        <v>172</v>
      </c>
    </row>
    <row r="193" s="14" customFormat="1">
      <c r="A193" s="14"/>
      <c r="B193" s="270"/>
      <c r="C193" s="271"/>
      <c r="D193" s="260" t="s">
        <v>180</v>
      </c>
      <c r="E193" s="272" t="s">
        <v>1</v>
      </c>
      <c r="F193" s="273" t="s">
        <v>181</v>
      </c>
      <c r="G193" s="271"/>
      <c r="H193" s="274">
        <v>154.44999999999999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180</v>
      </c>
      <c r="AU193" s="280" t="s">
        <v>84</v>
      </c>
      <c r="AV193" s="14" t="s">
        <v>179</v>
      </c>
      <c r="AW193" s="14" t="s">
        <v>30</v>
      </c>
      <c r="AX193" s="14" t="s">
        <v>82</v>
      </c>
      <c r="AY193" s="280" t="s">
        <v>172</v>
      </c>
    </row>
    <row r="194" s="2" customFormat="1" ht="37.8" customHeight="1">
      <c r="A194" s="40"/>
      <c r="B194" s="41"/>
      <c r="C194" s="281" t="s">
        <v>268</v>
      </c>
      <c r="D194" s="281" t="s">
        <v>207</v>
      </c>
      <c r="E194" s="282" t="s">
        <v>269</v>
      </c>
      <c r="F194" s="283" t="s">
        <v>270</v>
      </c>
      <c r="G194" s="284" t="s">
        <v>184</v>
      </c>
      <c r="H194" s="285">
        <v>169.89500000000001</v>
      </c>
      <c r="I194" s="286"/>
      <c r="J194" s="287">
        <f>ROUND(I194*H194,2)</f>
        <v>0</v>
      </c>
      <c r="K194" s="288"/>
      <c r="L194" s="289"/>
      <c r="M194" s="290" t="s">
        <v>1</v>
      </c>
      <c r="N194" s="291" t="s">
        <v>40</v>
      </c>
      <c r="O194" s="93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57" t="s">
        <v>210</v>
      </c>
      <c r="AT194" s="257" t="s">
        <v>207</v>
      </c>
      <c r="AU194" s="257" t="s">
        <v>84</v>
      </c>
      <c r="AY194" s="17" t="s">
        <v>172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82</v>
      </c>
      <c r="BK194" s="145">
        <f>ROUND(I194*H194,2)</f>
        <v>0</v>
      </c>
      <c r="BL194" s="17" t="s">
        <v>200</v>
      </c>
      <c r="BM194" s="257" t="s">
        <v>225</v>
      </c>
    </row>
    <row r="195" s="2" customFormat="1" ht="16.5" customHeight="1">
      <c r="A195" s="40"/>
      <c r="B195" s="41"/>
      <c r="C195" s="245" t="s">
        <v>200</v>
      </c>
      <c r="D195" s="245" t="s">
        <v>175</v>
      </c>
      <c r="E195" s="246" t="s">
        <v>271</v>
      </c>
      <c r="F195" s="247" t="s">
        <v>272</v>
      </c>
      <c r="G195" s="248" t="s">
        <v>273</v>
      </c>
      <c r="H195" s="249">
        <v>57.015000000000001</v>
      </c>
      <c r="I195" s="250"/>
      <c r="J195" s="251">
        <f>ROUND(I195*H195,2)</f>
        <v>0</v>
      </c>
      <c r="K195" s="252"/>
      <c r="L195" s="43"/>
      <c r="M195" s="253" t="s">
        <v>1</v>
      </c>
      <c r="N195" s="254" t="s">
        <v>40</v>
      </c>
      <c r="O195" s="93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7" t="s">
        <v>200</v>
      </c>
      <c r="AT195" s="257" t="s">
        <v>175</v>
      </c>
      <c r="AU195" s="257" t="s">
        <v>84</v>
      </c>
      <c r="AY195" s="17" t="s">
        <v>172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82</v>
      </c>
      <c r="BK195" s="145">
        <f>ROUND(I195*H195,2)</f>
        <v>0</v>
      </c>
      <c r="BL195" s="17" t="s">
        <v>200</v>
      </c>
      <c r="BM195" s="257" t="s">
        <v>274</v>
      </c>
    </row>
    <row r="196" s="13" customFormat="1">
      <c r="A196" s="13"/>
      <c r="B196" s="258"/>
      <c r="C196" s="259"/>
      <c r="D196" s="260" t="s">
        <v>180</v>
      </c>
      <c r="E196" s="261" t="s">
        <v>1</v>
      </c>
      <c r="F196" s="262" t="s">
        <v>275</v>
      </c>
      <c r="G196" s="259"/>
      <c r="H196" s="263">
        <v>57.015000000000001</v>
      </c>
      <c r="I196" s="264"/>
      <c r="J196" s="259"/>
      <c r="K196" s="259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180</v>
      </c>
      <c r="AU196" s="269" t="s">
        <v>84</v>
      </c>
      <c r="AV196" s="13" t="s">
        <v>84</v>
      </c>
      <c r="AW196" s="13" t="s">
        <v>30</v>
      </c>
      <c r="AX196" s="13" t="s">
        <v>75</v>
      </c>
      <c r="AY196" s="269" t="s">
        <v>172</v>
      </c>
    </row>
    <row r="197" s="14" customFormat="1">
      <c r="A197" s="14"/>
      <c r="B197" s="270"/>
      <c r="C197" s="271"/>
      <c r="D197" s="260" t="s">
        <v>180</v>
      </c>
      <c r="E197" s="272" t="s">
        <v>1</v>
      </c>
      <c r="F197" s="273" t="s">
        <v>181</v>
      </c>
      <c r="G197" s="271"/>
      <c r="H197" s="274">
        <v>57.015000000000001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180</v>
      </c>
      <c r="AU197" s="280" t="s">
        <v>84</v>
      </c>
      <c r="AV197" s="14" t="s">
        <v>179</v>
      </c>
      <c r="AW197" s="14" t="s">
        <v>30</v>
      </c>
      <c r="AX197" s="14" t="s">
        <v>82</v>
      </c>
      <c r="AY197" s="280" t="s">
        <v>172</v>
      </c>
    </row>
    <row r="198" s="2" customFormat="1" ht="16.5" customHeight="1">
      <c r="A198" s="40"/>
      <c r="B198" s="41"/>
      <c r="C198" s="281" t="s">
        <v>276</v>
      </c>
      <c r="D198" s="281" t="s">
        <v>207</v>
      </c>
      <c r="E198" s="282" t="s">
        <v>277</v>
      </c>
      <c r="F198" s="283" t="s">
        <v>278</v>
      </c>
      <c r="G198" s="284" t="s">
        <v>273</v>
      </c>
      <c r="H198" s="285">
        <v>62.716999999999999</v>
      </c>
      <c r="I198" s="286"/>
      <c r="J198" s="287">
        <f>ROUND(I198*H198,2)</f>
        <v>0</v>
      </c>
      <c r="K198" s="288"/>
      <c r="L198" s="289"/>
      <c r="M198" s="290" t="s">
        <v>1</v>
      </c>
      <c r="N198" s="291" t="s">
        <v>40</v>
      </c>
      <c r="O198" s="93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7" t="s">
        <v>210</v>
      </c>
      <c r="AT198" s="257" t="s">
        <v>207</v>
      </c>
      <c r="AU198" s="257" t="s">
        <v>84</v>
      </c>
      <c r="AY198" s="17" t="s">
        <v>172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82</v>
      </c>
      <c r="BK198" s="145">
        <f>ROUND(I198*H198,2)</f>
        <v>0</v>
      </c>
      <c r="BL198" s="17" t="s">
        <v>200</v>
      </c>
      <c r="BM198" s="257" t="s">
        <v>279</v>
      </c>
    </row>
    <row r="199" s="2" customFormat="1" ht="24.15" customHeight="1">
      <c r="A199" s="40"/>
      <c r="B199" s="41"/>
      <c r="C199" s="245" t="s">
        <v>280</v>
      </c>
      <c r="D199" s="245" t="s">
        <v>175</v>
      </c>
      <c r="E199" s="246" t="s">
        <v>281</v>
      </c>
      <c r="F199" s="247" t="s">
        <v>282</v>
      </c>
      <c r="G199" s="248" t="s">
        <v>283</v>
      </c>
      <c r="H199" s="295"/>
      <c r="I199" s="250"/>
      <c r="J199" s="251">
        <f>ROUND(I199*H199,2)</f>
        <v>0</v>
      </c>
      <c r="K199" s="252"/>
      <c r="L199" s="43"/>
      <c r="M199" s="253" t="s">
        <v>1</v>
      </c>
      <c r="N199" s="254" t="s">
        <v>40</v>
      </c>
      <c r="O199" s="93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57" t="s">
        <v>200</v>
      </c>
      <c r="AT199" s="257" t="s">
        <v>175</v>
      </c>
      <c r="AU199" s="257" t="s">
        <v>84</v>
      </c>
      <c r="AY199" s="17" t="s">
        <v>172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82</v>
      </c>
      <c r="BK199" s="145">
        <f>ROUND(I199*H199,2)</f>
        <v>0</v>
      </c>
      <c r="BL199" s="17" t="s">
        <v>200</v>
      </c>
      <c r="BM199" s="257" t="s">
        <v>284</v>
      </c>
    </row>
    <row r="200" s="12" customFormat="1" ht="22.8" customHeight="1">
      <c r="A200" s="12"/>
      <c r="B200" s="229"/>
      <c r="C200" s="230"/>
      <c r="D200" s="231" t="s">
        <v>74</v>
      </c>
      <c r="E200" s="243" t="s">
        <v>285</v>
      </c>
      <c r="F200" s="243" t="s">
        <v>286</v>
      </c>
      <c r="G200" s="230"/>
      <c r="H200" s="230"/>
      <c r="I200" s="233"/>
      <c r="J200" s="244">
        <f>BK200</f>
        <v>0</v>
      </c>
      <c r="K200" s="230"/>
      <c r="L200" s="235"/>
      <c r="M200" s="236"/>
      <c r="N200" s="237"/>
      <c r="O200" s="237"/>
      <c r="P200" s="238">
        <f>SUM(P201:P206)</f>
        <v>0</v>
      </c>
      <c r="Q200" s="237"/>
      <c r="R200" s="238">
        <f>SUM(R201:R206)</f>
        <v>0</v>
      </c>
      <c r="S200" s="237"/>
      <c r="T200" s="239">
        <f>SUM(T201:T206)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40" t="s">
        <v>84</v>
      </c>
      <c r="AT200" s="241" t="s">
        <v>74</v>
      </c>
      <c r="AU200" s="241" t="s">
        <v>82</v>
      </c>
      <c r="AY200" s="240" t="s">
        <v>172</v>
      </c>
      <c r="BK200" s="242">
        <f>SUM(BK201:BK206)</f>
        <v>0</v>
      </c>
    </row>
    <row r="201" s="2" customFormat="1" ht="24.15" customHeight="1">
      <c r="A201" s="40"/>
      <c r="B201" s="41"/>
      <c r="C201" s="245" t="s">
        <v>226</v>
      </c>
      <c r="D201" s="245" t="s">
        <v>175</v>
      </c>
      <c r="E201" s="246" t="s">
        <v>287</v>
      </c>
      <c r="F201" s="247" t="s">
        <v>288</v>
      </c>
      <c r="G201" s="248" t="s">
        <v>184</v>
      </c>
      <c r="H201" s="249">
        <v>4</v>
      </c>
      <c r="I201" s="250"/>
      <c r="J201" s="251">
        <f>ROUND(I201*H201,2)</f>
        <v>0</v>
      </c>
      <c r="K201" s="252"/>
      <c r="L201" s="43"/>
      <c r="M201" s="253" t="s">
        <v>1</v>
      </c>
      <c r="N201" s="254" t="s">
        <v>40</v>
      </c>
      <c r="O201" s="93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57" t="s">
        <v>200</v>
      </c>
      <c r="AT201" s="257" t="s">
        <v>175</v>
      </c>
      <c r="AU201" s="257" t="s">
        <v>84</v>
      </c>
      <c r="AY201" s="17" t="s">
        <v>172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82</v>
      </c>
      <c r="BK201" s="145">
        <f>ROUND(I201*H201,2)</f>
        <v>0</v>
      </c>
      <c r="BL201" s="17" t="s">
        <v>200</v>
      </c>
      <c r="BM201" s="257" t="s">
        <v>289</v>
      </c>
    </row>
    <row r="202" s="13" customFormat="1">
      <c r="A202" s="13"/>
      <c r="B202" s="258"/>
      <c r="C202" s="259"/>
      <c r="D202" s="260" t="s">
        <v>180</v>
      </c>
      <c r="E202" s="261" t="s">
        <v>1</v>
      </c>
      <c r="F202" s="262" t="s">
        <v>290</v>
      </c>
      <c r="G202" s="259"/>
      <c r="H202" s="263">
        <v>4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180</v>
      </c>
      <c r="AU202" s="269" t="s">
        <v>84</v>
      </c>
      <c r="AV202" s="13" t="s">
        <v>84</v>
      </c>
      <c r="AW202" s="13" t="s">
        <v>30</v>
      </c>
      <c r="AX202" s="13" t="s">
        <v>75</v>
      </c>
      <c r="AY202" s="269" t="s">
        <v>172</v>
      </c>
    </row>
    <row r="203" s="14" customFormat="1">
      <c r="A203" s="14"/>
      <c r="B203" s="270"/>
      <c r="C203" s="271"/>
      <c r="D203" s="260" t="s">
        <v>180</v>
      </c>
      <c r="E203" s="272" t="s">
        <v>1</v>
      </c>
      <c r="F203" s="273" t="s">
        <v>181</v>
      </c>
      <c r="G203" s="271"/>
      <c r="H203" s="274">
        <v>4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180</v>
      </c>
      <c r="AU203" s="280" t="s">
        <v>84</v>
      </c>
      <c r="AV203" s="14" t="s">
        <v>179</v>
      </c>
      <c r="AW203" s="14" t="s">
        <v>30</v>
      </c>
      <c r="AX203" s="14" t="s">
        <v>82</v>
      </c>
      <c r="AY203" s="280" t="s">
        <v>172</v>
      </c>
    </row>
    <row r="204" s="2" customFormat="1" ht="24.15" customHeight="1">
      <c r="A204" s="40"/>
      <c r="B204" s="41"/>
      <c r="C204" s="245" t="s">
        <v>7</v>
      </c>
      <c r="D204" s="245" t="s">
        <v>175</v>
      </c>
      <c r="E204" s="246" t="s">
        <v>291</v>
      </c>
      <c r="F204" s="247" t="s">
        <v>292</v>
      </c>
      <c r="G204" s="248" t="s">
        <v>184</v>
      </c>
      <c r="H204" s="249">
        <v>4</v>
      </c>
      <c r="I204" s="250"/>
      <c r="J204" s="251">
        <f>ROUND(I204*H204,2)</f>
        <v>0</v>
      </c>
      <c r="K204" s="252"/>
      <c r="L204" s="43"/>
      <c r="M204" s="253" t="s">
        <v>1</v>
      </c>
      <c r="N204" s="254" t="s">
        <v>40</v>
      </c>
      <c r="O204" s="93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57" t="s">
        <v>200</v>
      </c>
      <c r="AT204" s="257" t="s">
        <v>175</v>
      </c>
      <c r="AU204" s="257" t="s">
        <v>84</v>
      </c>
      <c r="AY204" s="17" t="s">
        <v>172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82</v>
      </c>
      <c r="BK204" s="145">
        <f>ROUND(I204*H204,2)</f>
        <v>0</v>
      </c>
      <c r="BL204" s="17" t="s">
        <v>200</v>
      </c>
      <c r="BM204" s="257" t="s">
        <v>293</v>
      </c>
    </row>
    <row r="205" s="13" customFormat="1">
      <c r="A205" s="13"/>
      <c r="B205" s="258"/>
      <c r="C205" s="259"/>
      <c r="D205" s="260" t="s">
        <v>180</v>
      </c>
      <c r="E205" s="261" t="s">
        <v>1</v>
      </c>
      <c r="F205" s="262" t="s">
        <v>290</v>
      </c>
      <c r="G205" s="259"/>
      <c r="H205" s="263">
        <v>4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180</v>
      </c>
      <c r="AU205" s="269" t="s">
        <v>84</v>
      </c>
      <c r="AV205" s="13" t="s">
        <v>84</v>
      </c>
      <c r="AW205" s="13" t="s">
        <v>30</v>
      </c>
      <c r="AX205" s="13" t="s">
        <v>75</v>
      </c>
      <c r="AY205" s="269" t="s">
        <v>172</v>
      </c>
    </row>
    <row r="206" s="14" customFormat="1">
      <c r="A206" s="14"/>
      <c r="B206" s="270"/>
      <c r="C206" s="271"/>
      <c r="D206" s="260" t="s">
        <v>180</v>
      </c>
      <c r="E206" s="272" t="s">
        <v>1</v>
      </c>
      <c r="F206" s="273" t="s">
        <v>181</v>
      </c>
      <c r="G206" s="271"/>
      <c r="H206" s="274">
        <v>4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180</v>
      </c>
      <c r="AU206" s="280" t="s">
        <v>84</v>
      </c>
      <c r="AV206" s="14" t="s">
        <v>179</v>
      </c>
      <c r="AW206" s="14" t="s">
        <v>30</v>
      </c>
      <c r="AX206" s="14" t="s">
        <v>82</v>
      </c>
      <c r="AY206" s="280" t="s">
        <v>172</v>
      </c>
    </row>
    <row r="207" s="12" customFormat="1" ht="22.8" customHeight="1">
      <c r="A207" s="12"/>
      <c r="B207" s="229"/>
      <c r="C207" s="230"/>
      <c r="D207" s="231" t="s">
        <v>74</v>
      </c>
      <c r="E207" s="243" t="s">
        <v>294</v>
      </c>
      <c r="F207" s="243" t="s">
        <v>295</v>
      </c>
      <c r="G207" s="230"/>
      <c r="H207" s="230"/>
      <c r="I207" s="233"/>
      <c r="J207" s="244">
        <f>BK207</f>
        <v>0</v>
      </c>
      <c r="K207" s="230"/>
      <c r="L207" s="235"/>
      <c r="M207" s="236"/>
      <c r="N207" s="237"/>
      <c r="O207" s="237"/>
      <c r="P207" s="238">
        <f>SUM(P208:P235)</f>
        <v>0</v>
      </c>
      <c r="Q207" s="237"/>
      <c r="R207" s="238">
        <f>SUM(R208:R235)</f>
        <v>0</v>
      </c>
      <c r="S207" s="237"/>
      <c r="T207" s="239">
        <f>SUM(T208:T235)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40" t="s">
        <v>84</v>
      </c>
      <c r="AT207" s="241" t="s">
        <v>74</v>
      </c>
      <c r="AU207" s="241" t="s">
        <v>82</v>
      </c>
      <c r="AY207" s="240" t="s">
        <v>172</v>
      </c>
      <c r="BK207" s="242">
        <f>SUM(BK208:BK235)</f>
        <v>0</v>
      </c>
    </row>
    <row r="208" s="2" customFormat="1" ht="24.15" customHeight="1">
      <c r="A208" s="40"/>
      <c r="B208" s="41"/>
      <c r="C208" s="245" t="s">
        <v>230</v>
      </c>
      <c r="D208" s="245" t="s">
        <v>175</v>
      </c>
      <c r="E208" s="246" t="s">
        <v>296</v>
      </c>
      <c r="F208" s="247" t="s">
        <v>297</v>
      </c>
      <c r="G208" s="248" t="s">
        <v>184</v>
      </c>
      <c r="H208" s="249">
        <v>334.04700000000003</v>
      </c>
      <c r="I208" s="250"/>
      <c r="J208" s="251">
        <f>ROUND(I208*H208,2)</f>
        <v>0</v>
      </c>
      <c r="K208" s="252"/>
      <c r="L208" s="43"/>
      <c r="M208" s="253" t="s">
        <v>1</v>
      </c>
      <c r="N208" s="254" t="s">
        <v>40</v>
      </c>
      <c r="O208" s="93"/>
      <c r="P208" s="255">
        <f>O208*H208</f>
        <v>0</v>
      </c>
      <c r="Q208" s="255">
        <v>0</v>
      </c>
      <c r="R208" s="255">
        <f>Q208*H208</f>
        <v>0</v>
      </c>
      <c r="S208" s="255">
        <v>0</v>
      </c>
      <c r="T208" s="25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57" t="s">
        <v>200</v>
      </c>
      <c r="AT208" s="257" t="s">
        <v>175</v>
      </c>
      <c r="AU208" s="257" t="s">
        <v>84</v>
      </c>
      <c r="AY208" s="17" t="s">
        <v>172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82</v>
      </c>
      <c r="BK208" s="145">
        <f>ROUND(I208*H208,2)</f>
        <v>0</v>
      </c>
      <c r="BL208" s="17" t="s">
        <v>200</v>
      </c>
      <c r="BM208" s="257" t="s">
        <v>298</v>
      </c>
    </row>
    <row r="209" s="13" customFormat="1">
      <c r="A209" s="13"/>
      <c r="B209" s="258"/>
      <c r="C209" s="259"/>
      <c r="D209" s="260" t="s">
        <v>180</v>
      </c>
      <c r="E209" s="261" t="s">
        <v>1</v>
      </c>
      <c r="F209" s="262" t="s">
        <v>299</v>
      </c>
      <c r="G209" s="259"/>
      <c r="H209" s="263">
        <v>179.59700000000001</v>
      </c>
      <c r="I209" s="264"/>
      <c r="J209" s="259"/>
      <c r="K209" s="259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180</v>
      </c>
      <c r="AU209" s="269" t="s">
        <v>84</v>
      </c>
      <c r="AV209" s="13" t="s">
        <v>84</v>
      </c>
      <c r="AW209" s="13" t="s">
        <v>30</v>
      </c>
      <c r="AX209" s="13" t="s">
        <v>75</v>
      </c>
      <c r="AY209" s="269" t="s">
        <v>172</v>
      </c>
    </row>
    <row r="210" s="13" customFormat="1">
      <c r="A210" s="13"/>
      <c r="B210" s="258"/>
      <c r="C210" s="259"/>
      <c r="D210" s="260" t="s">
        <v>180</v>
      </c>
      <c r="E210" s="261" t="s">
        <v>1</v>
      </c>
      <c r="F210" s="262" t="s">
        <v>202</v>
      </c>
      <c r="G210" s="259"/>
      <c r="H210" s="263">
        <v>154.44999999999999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180</v>
      </c>
      <c r="AU210" s="269" t="s">
        <v>84</v>
      </c>
      <c r="AV210" s="13" t="s">
        <v>84</v>
      </c>
      <c r="AW210" s="13" t="s">
        <v>30</v>
      </c>
      <c r="AX210" s="13" t="s">
        <v>75</v>
      </c>
      <c r="AY210" s="269" t="s">
        <v>172</v>
      </c>
    </row>
    <row r="211" s="14" customFormat="1">
      <c r="A211" s="14"/>
      <c r="B211" s="270"/>
      <c r="C211" s="271"/>
      <c r="D211" s="260" t="s">
        <v>180</v>
      </c>
      <c r="E211" s="272" t="s">
        <v>1</v>
      </c>
      <c r="F211" s="273" t="s">
        <v>181</v>
      </c>
      <c r="G211" s="271"/>
      <c r="H211" s="274">
        <v>334.04700000000003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180</v>
      </c>
      <c r="AU211" s="280" t="s">
        <v>84</v>
      </c>
      <c r="AV211" s="14" t="s">
        <v>179</v>
      </c>
      <c r="AW211" s="14" t="s">
        <v>30</v>
      </c>
      <c r="AX211" s="14" t="s">
        <v>82</v>
      </c>
      <c r="AY211" s="280" t="s">
        <v>172</v>
      </c>
    </row>
    <row r="212" s="2" customFormat="1" ht="24.15" customHeight="1">
      <c r="A212" s="40"/>
      <c r="B212" s="41"/>
      <c r="C212" s="245" t="s">
        <v>300</v>
      </c>
      <c r="D212" s="245" t="s">
        <v>175</v>
      </c>
      <c r="E212" s="246" t="s">
        <v>301</v>
      </c>
      <c r="F212" s="247" t="s">
        <v>302</v>
      </c>
      <c r="G212" s="248" t="s">
        <v>184</v>
      </c>
      <c r="H212" s="249">
        <v>334.04700000000003</v>
      </c>
      <c r="I212" s="250"/>
      <c r="J212" s="251">
        <f>ROUND(I212*H212,2)</f>
        <v>0</v>
      </c>
      <c r="K212" s="252"/>
      <c r="L212" s="43"/>
      <c r="M212" s="253" t="s">
        <v>1</v>
      </c>
      <c r="N212" s="254" t="s">
        <v>40</v>
      </c>
      <c r="O212" s="93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57" t="s">
        <v>200</v>
      </c>
      <c r="AT212" s="257" t="s">
        <v>175</v>
      </c>
      <c r="AU212" s="257" t="s">
        <v>84</v>
      </c>
      <c r="AY212" s="17" t="s">
        <v>172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82</v>
      </c>
      <c r="BK212" s="145">
        <f>ROUND(I212*H212,2)</f>
        <v>0</v>
      </c>
      <c r="BL212" s="17" t="s">
        <v>200</v>
      </c>
      <c r="BM212" s="257" t="s">
        <v>303</v>
      </c>
    </row>
    <row r="213" s="13" customFormat="1">
      <c r="A213" s="13"/>
      <c r="B213" s="258"/>
      <c r="C213" s="259"/>
      <c r="D213" s="260" t="s">
        <v>180</v>
      </c>
      <c r="E213" s="261" t="s">
        <v>1</v>
      </c>
      <c r="F213" s="262" t="s">
        <v>299</v>
      </c>
      <c r="G213" s="259"/>
      <c r="H213" s="263">
        <v>179.59700000000001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180</v>
      </c>
      <c r="AU213" s="269" t="s">
        <v>84</v>
      </c>
      <c r="AV213" s="13" t="s">
        <v>84</v>
      </c>
      <c r="AW213" s="13" t="s">
        <v>30</v>
      </c>
      <c r="AX213" s="13" t="s">
        <v>75</v>
      </c>
      <c r="AY213" s="269" t="s">
        <v>172</v>
      </c>
    </row>
    <row r="214" s="13" customFormat="1">
      <c r="A214" s="13"/>
      <c r="B214" s="258"/>
      <c r="C214" s="259"/>
      <c r="D214" s="260" t="s">
        <v>180</v>
      </c>
      <c r="E214" s="261" t="s">
        <v>1</v>
      </c>
      <c r="F214" s="262" t="s">
        <v>202</v>
      </c>
      <c r="G214" s="259"/>
      <c r="H214" s="263">
        <v>154.44999999999999</v>
      </c>
      <c r="I214" s="264"/>
      <c r="J214" s="259"/>
      <c r="K214" s="259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180</v>
      </c>
      <c r="AU214" s="269" t="s">
        <v>84</v>
      </c>
      <c r="AV214" s="13" t="s">
        <v>84</v>
      </c>
      <c r="AW214" s="13" t="s">
        <v>30</v>
      </c>
      <c r="AX214" s="13" t="s">
        <v>75</v>
      </c>
      <c r="AY214" s="269" t="s">
        <v>172</v>
      </c>
    </row>
    <row r="215" s="14" customFormat="1">
      <c r="A215" s="14"/>
      <c r="B215" s="270"/>
      <c r="C215" s="271"/>
      <c r="D215" s="260" t="s">
        <v>180</v>
      </c>
      <c r="E215" s="272" t="s">
        <v>1</v>
      </c>
      <c r="F215" s="273" t="s">
        <v>181</v>
      </c>
      <c r="G215" s="271"/>
      <c r="H215" s="274">
        <v>334.04700000000003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180</v>
      </c>
      <c r="AU215" s="280" t="s">
        <v>84</v>
      </c>
      <c r="AV215" s="14" t="s">
        <v>179</v>
      </c>
      <c r="AW215" s="14" t="s">
        <v>30</v>
      </c>
      <c r="AX215" s="14" t="s">
        <v>82</v>
      </c>
      <c r="AY215" s="280" t="s">
        <v>172</v>
      </c>
    </row>
    <row r="216" s="2" customFormat="1" ht="16.5" customHeight="1">
      <c r="A216" s="40"/>
      <c r="B216" s="41"/>
      <c r="C216" s="245" t="s">
        <v>304</v>
      </c>
      <c r="D216" s="245" t="s">
        <v>175</v>
      </c>
      <c r="E216" s="246" t="s">
        <v>305</v>
      </c>
      <c r="F216" s="247" t="s">
        <v>306</v>
      </c>
      <c r="G216" s="248" t="s">
        <v>184</v>
      </c>
      <c r="H216" s="249">
        <v>334.04700000000003</v>
      </c>
      <c r="I216" s="250"/>
      <c r="J216" s="251">
        <f>ROUND(I216*H216,2)</f>
        <v>0</v>
      </c>
      <c r="K216" s="252"/>
      <c r="L216" s="43"/>
      <c r="M216" s="253" t="s">
        <v>1</v>
      </c>
      <c r="N216" s="254" t="s">
        <v>40</v>
      </c>
      <c r="O216" s="93"/>
      <c r="P216" s="255">
        <f>O216*H216</f>
        <v>0</v>
      </c>
      <c r="Q216" s="255">
        <v>0</v>
      </c>
      <c r="R216" s="255">
        <f>Q216*H216</f>
        <v>0</v>
      </c>
      <c r="S216" s="255">
        <v>0</v>
      </c>
      <c r="T216" s="25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57" t="s">
        <v>200</v>
      </c>
      <c r="AT216" s="257" t="s">
        <v>175</v>
      </c>
      <c r="AU216" s="257" t="s">
        <v>84</v>
      </c>
      <c r="AY216" s="17" t="s">
        <v>172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82</v>
      </c>
      <c r="BK216" s="145">
        <f>ROUND(I216*H216,2)</f>
        <v>0</v>
      </c>
      <c r="BL216" s="17" t="s">
        <v>200</v>
      </c>
      <c r="BM216" s="257" t="s">
        <v>307</v>
      </c>
    </row>
    <row r="217" s="13" customFormat="1">
      <c r="A217" s="13"/>
      <c r="B217" s="258"/>
      <c r="C217" s="259"/>
      <c r="D217" s="260" t="s">
        <v>180</v>
      </c>
      <c r="E217" s="261" t="s">
        <v>1</v>
      </c>
      <c r="F217" s="262" t="s">
        <v>299</v>
      </c>
      <c r="G217" s="259"/>
      <c r="H217" s="263">
        <v>179.59700000000001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180</v>
      </c>
      <c r="AU217" s="269" t="s">
        <v>84</v>
      </c>
      <c r="AV217" s="13" t="s">
        <v>84</v>
      </c>
      <c r="AW217" s="13" t="s">
        <v>30</v>
      </c>
      <c r="AX217" s="13" t="s">
        <v>75</v>
      </c>
      <c r="AY217" s="269" t="s">
        <v>172</v>
      </c>
    </row>
    <row r="218" s="13" customFormat="1">
      <c r="A218" s="13"/>
      <c r="B218" s="258"/>
      <c r="C218" s="259"/>
      <c r="D218" s="260" t="s">
        <v>180</v>
      </c>
      <c r="E218" s="261" t="s">
        <v>1</v>
      </c>
      <c r="F218" s="262" t="s">
        <v>202</v>
      </c>
      <c r="G218" s="259"/>
      <c r="H218" s="263">
        <v>154.44999999999999</v>
      </c>
      <c r="I218" s="264"/>
      <c r="J218" s="259"/>
      <c r="K218" s="259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180</v>
      </c>
      <c r="AU218" s="269" t="s">
        <v>84</v>
      </c>
      <c r="AV218" s="13" t="s">
        <v>84</v>
      </c>
      <c r="AW218" s="13" t="s">
        <v>30</v>
      </c>
      <c r="AX218" s="13" t="s">
        <v>75</v>
      </c>
      <c r="AY218" s="269" t="s">
        <v>172</v>
      </c>
    </row>
    <row r="219" s="14" customFormat="1">
      <c r="A219" s="14"/>
      <c r="B219" s="270"/>
      <c r="C219" s="271"/>
      <c r="D219" s="260" t="s">
        <v>180</v>
      </c>
      <c r="E219" s="272" t="s">
        <v>1</v>
      </c>
      <c r="F219" s="273" t="s">
        <v>181</v>
      </c>
      <c r="G219" s="271"/>
      <c r="H219" s="274">
        <v>334.04700000000003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180</v>
      </c>
      <c r="AU219" s="280" t="s">
        <v>84</v>
      </c>
      <c r="AV219" s="14" t="s">
        <v>179</v>
      </c>
      <c r="AW219" s="14" t="s">
        <v>30</v>
      </c>
      <c r="AX219" s="14" t="s">
        <v>82</v>
      </c>
      <c r="AY219" s="280" t="s">
        <v>172</v>
      </c>
    </row>
    <row r="220" s="2" customFormat="1" ht="16.5" customHeight="1">
      <c r="A220" s="40"/>
      <c r="B220" s="41"/>
      <c r="C220" s="245" t="s">
        <v>254</v>
      </c>
      <c r="D220" s="245" t="s">
        <v>175</v>
      </c>
      <c r="E220" s="246" t="s">
        <v>308</v>
      </c>
      <c r="F220" s="247" t="s">
        <v>309</v>
      </c>
      <c r="G220" s="248" t="s">
        <v>184</v>
      </c>
      <c r="H220" s="249">
        <v>334.04700000000003</v>
      </c>
      <c r="I220" s="250"/>
      <c r="J220" s="251">
        <f>ROUND(I220*H220,2)</f>
        <v>0</v>
      </c>
      <c r="K220" s="252"/>
      <c r="L220" s="43"/>
      <c r="M220" s="253" t="s">
        <v>1</v>
      </c>
      <c r="N220" s="254" t="s">
        <v>40</v>
      </c>
      <c r="O220" s="93"/>
      <c r="P220" s="255">
        <f>O220*H220</f>
        <v>0</v>
      </c>
      <c r="Q220" s="255">
        <v>0</v>
      </c>
      <c r="R220" s="255">
        <f>Q220*H220</f>
        <v>0</v>
      </c>
      <c r="S220" s="255">
        <v>0</v>
      </c>
      <c r="T220" s="25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57" t="s">
        <v>200</v>
      </c>
      <c r="AT220" s="257" t="s">
        <v>175</v>
      </c>
      <c r="AU220" s="257" t="s">
        <v>84</v>
      </c>
      <c r="AY220" s="17" t="s">
        <v>172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82</v>
      </c>
      <c r="BK220" s="145">
        <f>ROUND(I220*H220,2)</f>
        <v>0</v>
      </c>
      <c r="BL220" s="17" t="s">
        <v>200</v>
      </c>
      <c r="BM220" s="257" t="s">
        <v>310</v>
      </c>
    </row>
    <row r="221" s="13" customFormat="1">
      <c r="A221" s="13"/>
      <c r="B221" s="258"/>
      <c r="C221" s="259"/>
      <c r="D221" s="260" t="s">
        <v>180</v>
      </c>
      <c r="E221" s="261" t="s">
        <v>1</v>
      </c>
      <c r="F221" s="262" t="s">
        <v>299</v>
      </c>
      <c r="G221" s="259"/>
      <c r="H221" s="263">
        <v>179.59700000000001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180</v>
      </c>
      <c r="AU221" s="269" t="s">
        <v>84</v>
      </c>
      <c r="AV221" s="13" t="s">
        <v>84</v>
      </c>
      <c r="AW221" s="13" t="s">
        <v>30</v>
      </c>
      <c r="AX221" s="13" t="s">
        <v>75</v>
      </c>
      <c r="AY221" s="269" t="s">
        <v>172</v>
      </c>
    </row>
    <row r="222" s="13" customFormat="1">
      <c r="A222" s="13"/>
      <c r="B222" s="258"/>
      <c r="C222" s="259"/>
      <c r="D222" s="260" t="s">
        <v>180</v>
      </c>
      <c r="E222" s="261" t="s">
        <v>1</v>
      </c>
      <c r="F222" s="262" t="s">
        <v>202</v>
      </c>
      <c r="G222" s="259"/>
      <c r="H222" s="263">
        <v>154.44999999999999</v>
      </c>
      <c r="I222" s="264"/>
      <c r="J222" s="259"/>
      <c r="K222" s="259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180</v>
      </c>
      <c r="AU222" s="269" t="s">
        <v>84</v>
      </c>
      <c r="AV222" s="13" t="s">
        <v>84</v>
      </c>
      <c r="AW222" s="13" t="s">
        <v>30</v>
      </c>
      <c r="AX222" s="13" t="s">
        <v>75</v>
      </c>
      <c r="AY222" s="269" t="s">
        <v>172</v>
      </c>
    </row>
    <row r="223" s="14" customFormat="1">
      <c r="A223" s="14"/>
      <c r="B223" s="270"/>
      <c r="C223" s="271"/>
      <c r="D223" s="260" t="s">
        <v>180</v>
      </c>
      <c r="E223" s="272" t="s">
        <v>1</v>
      </c>
      <c r="F223" s="273" t="s">
        <v>181</v>
      </c>
      <c r="G223" s="271"/>
      <c r="H223" s="274">
        <v>334.04700000000003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180</v>
      </c>
      <c r="AU223" s="280" t="s">
        <v>84</v>
      </c>
      <c r="AV223" s="14" t="s">
        <v>179</v>
      </c>
      <c r="AW223" s="14" t="s">
        <v>30</v>
      </c>
      <c r="AX223" s="14" t="s">
        <v>82</v>
      </c>
      <c r="AY223" s="280" t="s">
        <v>172</v>
      </c>
    </row>
    <row r="224" s="2" customFormat="1" ht="24.15" customHeight="1">
      <c r="A224" s="40"/>
      <c r="B224" s="41"/>
      <c r="C224" s="245" t="s">
        <v>236</v>
      </c>
      <c r="D224" s="245" t="s">
        <v>175</v>
      </c>
      <c r="E224" s="246" t="s">
        <v>311</v>
      </c>
      <c r="F224" s="247" t="s">
        <v>312</v>
      </c>
      <c r="G224" s="248" t="s">
        <v>273</v>
      </c>
      <c r="H224" s="249">
        <v>72.599999999999994</v>
      </c>
      <c r="I224" s="250"/>
      <c r="J224" s="251">
        <f>ROUND(I224*H224,2)</f>
        <v>0</v>
      </c>
      <c r="K224" s="252"/>
      <c r="L224" s="43"/>
      <c r="M224" s="253" t="s">
        <v>1</v>
      </c>
      <c r="N224" s="254" t="s">
        <v>40</v>
      </c>
      <c r="O224" s="93"/>
      <c r="P224" s="255">
        <f>O224*H224</f>
        <v>0</v>
      </c>
      <c r="Q224" s="255">
        <v>0</v>
      </c>
      <c r="R224" s="255">
        <f>Q224*H224</f>
        <v>0</v>
      </c>
      <c r="S224" s="255">
        <v>0</v>
      </c>
      <c r="T224" s="25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57" t="s">
        <v>200</v>
      </c>
      <c r="AT224" s="257" t="s">
        <v>175</v>
      </c>
      <c r="AU224" s="257" t="s">
        <v>84</v>
      </c>
      <c r="AY224" s="17" t="s">
        <v>172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82</v>
      </c>
      <c r="BK224" s="145">
        <f>ROUND(I224*H224,2)</f>
        <v>0</v>
      </c>
      <c r="BL224" s="17" t="s">
        <v>200</v>
      </c>
      <c r="BM224" s="257" t="s">
        <v>313</v>
      </c>
    </row>
    <row r="225" s="13" customFormat="1">
      <c r="A225" s="13"/>
      <c r="B225" s="258"/>
      <c r="C225" s="259"/>
      <c r="D225" s="260" t="s">
        <v>180</v>
      </c>
      <c r="E225" s="261" t="s">
        <v>1</v>
      </c>
      <c r="F225" s="262" t="s">
        <v>314</v>
      </c>
      <c r="G225" s="259"/>
      <c r="H225" s="263">
        <v>72.599999999999994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180</v>
      </c>
      <c r="AU225" s="269" t="s">
        <v>84</v>
      </c>
      <c r="AV225" s="13" t="s">
        <v>84</v>
      </c>
      <c r="AW225" s="13" t="s">
        <v>30</v>
      </c>
      <c r="AX225" s="13" t="s">
        <v>75</v>
      </c>
      <c r="AY225" s="269" t="s">
        <v>172</v>
      </c>
    </row>
    <row r="226" s="14" customFormat="1">
      <c r="A226" s="14"/>
      <c r="B226" s="270"/>
      <c r="C226" s="271"/>
      <c r="D226" s="260" t="s">
        <v>180</v>
      </c>
      <c r="E226" s="272" t="s">
        <v>1</v>
      </c>
      <c r="F226" s="273" t="s">
        <v>181</v>
      </c>
      <c r="G226" s="271"/>
      <c r="H226" s="274">
        <v>72.599999999999994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180</v>
      </c>
      <c r="AU226" s="280" t="s">
        <v>84</v>
      </c>
      <c r="AV226" s="14" t="s">
        <v>179</v>
      </c>
      <c r="AW226" s="14" t="s">
        <v>30</v>
      </c>
      <c r="AX226" s="14" t="s">
        <v>82</v>
      </c>
      <c r="AY226" s="280" t="s">
        <v>172</v>
      </c>
    </row>
    <row r="227" s="2" customFormat="1" ht="24.15" customHeight="1">
      <c r="A227" s="40"/>
      <c r="B227" s="41"/>
      <c r="C227" s="281" t="s">
        <v>315</v>
      </c>
      <c r="D227" s="281" t="s">
        <v>207</v>
      </c>
      <c r="E227" s="282" t="s">
        <v>316</v>
      </c>
      <c r="F227" s="283" t="s">
        <v>317</v>
      </c>
      <c r="G227" s="284" t="s">
        <v>273</v>
      </c>
      <c r="H227" s="285">
        <v>79.859999999999999</v>
      </c>
      <c r="I227" s="286"/>
      <c r="J227" s="287">
        <f>ROUND(I227*H227,2)</f>
        <v>0</v>
      </c>
      <c r="K227" s="288"/>
      <c r="L227" s="289"/>
      <c r="M227" s="290" t="s">
        <v>1</v>
      </c>
      <c r="N227" s="291" t="s">
        <v>40</v>
      </c>
      <c r="O227" s="93"/>
      <c r="P227" s="255">
        <f>O227*H227</f>
        <v>0</v>
      </c>
      <c r="Q227" s="255">
        <v>0</v>
      </c>
      <c r="R227" s="255">
        <f>Q227*H227</f>
        <v>0</v>
      </c>
      <c r="S227" s="255">
        <v>0</v>
      </c>
      <c r="T227" s="25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57" t="s">
        <v>210</v>
      </c>
      <c r="AT227" s="257" t="s">
        <v>207</v>
      </c>
      <c r="AU227" s="257" t="s">
        <v>84</v>
      </c>
      <c r="AY227" s="17" t="s">
        <v>172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82</v>
      </c>
      <c r="BK227" s="145">
        <f>ROUND(I227*H227,2)</f>
        <v>0</v>
      </c>
      <c r="BL227" s="17" t="s">
        <v>200</v>
      </c>
      <c r="BM227" s="257" t="s">
        <v>318</v>
      </c>
    </row>
    <row r="228" s="2" customFormat="1" ht="24.15" customHeight="1">
      <c r="A228" s="40"/>
      <c r="B228" s="41"/>
      <c r="C228" s="245" t="s">
        <v>240</v>
      </c>
      <c r="D228" s="245" t="s">
        <v>175</v>
      </c>
      <c r="E228" s="246" t="s">
        <v>319</v>
      </c>
      <c r="F228" s="247" t="s">
        <v>320</v>
      </c>
      <c r="G228" s="248" t="s">
        <v>184</v>
      </c>
      <c r="H228" s="249">
        <v>334.04700000000003</v>
      </c>
      <c r="I228" s="250"/>
      <c r="J228" s="251">
        <f>ROUND(I228*H228,2)</f>
        <v>0</v>
      </c>
      <c r="K228" s="252"/>
      <c r="L228" s="43"/>
      <c r="M228" s="253" t="s">
        <v>1</v>
      </c>
      <c r="N228" s="254" t="s">
        <v>40</v>
      </c>
      <c r="O228" s="93"/>
      <c r="P228" s="255">
        <f>O228*H228</f>
        <v>0</v>
      </c>
      <c r="Q228" s="255">
        <v>0</v>
      </c>
      <c r="R228" s="255">
        <f>Q228*H228</f>
        <v>0</v>
      </c>
      <c r="S228" s="255">
        <v>0</v>
      </c>
      <c r="T228" s="25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57" t="s">
        <v>200</v>
      </c>
      <c r="AT228" s="257" t="s">
        <v>175</v>
      </c>
      <c r="AU228" s="257" t="s">
        <v>84</v>
      </c>
      <c r="AY228" s="17" t="s">
        <v>172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82</v>
      </c>
      <c r="BK228" s="145">
        <f>ROUND(I228*H228,2)</f>
        <v>0</v>
      </c>
      <c r="BL228" s="17" t="s">
        <v>200</v>
      </c>
      <c r="BM228" s="257" t="s">
        <v>321</v>
      </c>
    </row>
    <row r="229" s="13" customFormat="1">
      <c r="A229" s="13"/>
      <c r="B229" s="258"/>
      <c r="C229" s="259"/>
      <c r="D229" s="260" t="s">
        <v>180</v>
      </c>
      <c r="E229" s="261" t="s">
        <v>1</v>
      </c>
      <c r="F229" s="262" t="s">
        <v>299</v>
      </c>
      <c r="G229" s="259"/>
      <c r="H229" s="263">
        <v>179.59700000000001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180</v>
      </c>
      <c r="AU229" s="269" t="s">
        <v>84</v>
      </c>
      <c r="AV229" s="13" t="s">
        <v>84</v>
      </c>
      <c r="AW229" s="13" t="s">
        <v>30</v>
      </c>
      <c r="AX229" s="13" t="s">
        <v>75</v>
      </c>
      <c r="AY229" s="269" t="s">
        <v>172</v>
      </c>
    </row>
    <row r="230" s="13" customFormat="1">
      <c r="A230" s="13"/>
      <c r="B230" s="258"/>
      <c r="C230" s="259"/>
      <c r="D230" s="260" t="s">
        <v>180</v>
      </c>
      <c r="E230" s="261" t="s">
        <v>1</v>
      </c>
      <c r="F230" s="262" t="s">
        <v>202</v>
      </c>
      <c r="G230" s="259"/>
      <c r="H230" s="263">
        <v>154.44999999999999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180</v>
      </c>
      <c r="AU230" s="269" t="s">
        <v>84</v>
      </c>
      <c r="AV230" s="13" t="s">
        <v>84</v>
      </c>
      <c r="AW230" s="13" t="s">
        <v>30</v>
      </c>
      <c r="AX230" s="13" t="s">
        <v>75</v>
      </c>
      <c r="AY230" s="269" t="s">
        <v>172</v>
      </c>
    </row>
    <row r="231" s="14" customFormat="1">
      <c r="A231" s="14"/>
      <c r="B231" s="270"/>
      <c r="C231" s="271"/>
      <c r="D231" s="260" t="s">
        <v>180</v>
      </c>
      <c r="E231" s="272" t="s">
        <v>1</v>
      </c>
      <c r="F231" s="273" t="s">
        <v>181</v>
      </c>
      <c r="G231" s="271"/>
      <c r="H231" s="274">
        <v>334.04700000000003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180</v>
      </c>
      <c r="AU231" s="280" t="s">
        <v>84</v>
      </c>
      <c r="AV231" s="14" t="s">
        <v>179</v>
      </c>
      <c r="AW231" s="14" t="s">
        <v>30</v>
      </c>
      <c r="AX231" s="14" t="s">
        <v>82</v>
      </c>
      <c r="AY231" s="280" t="s">
        <v>172</v>
      </c>
    </row>
    <row r="232" s="2" customFormat="1" ht="24.15" customHeight="1">
      <c r="A232" s="40"/>
      <c r="B232" s="41"/>
      <c r="C232" s="245" t="s">
        <v>322</v>
      </c>
      <c r="D232" s="245" t="s">
        <v>175</v>
      </c>
      <c r="E232" s="246" t="s">
        <v>323</v>
      </c>
      <c r="F232" s="247" t="s">
        <v>324</v>
      </c>
      <c r="G232" s="248" t="s">
        <v>184</v>
      </c>
      <c r="H232" s="249">
        <v>334.04700000000003</v>
      </c>
      <c r="I232" s="250"/>
      <c r="J232" s="251">
        <f>ROUND(I232*H232,2)</f>
        <v>0</v>
      </c>
      <c r="K232" s="252"/>
      <c r="L232" s="43"/>
      <c r="M232" s="253" t="s">
        <v>1</v>
      </c>
      <c r="N232" s="254" t="s">
        <v>40</v>
      </c>
      <c r="O232" s="93"/>
      <c r="P232" s="255">
        <f>O232*H232</f>
        <v>0</v>
      </c>
      <c r="Q232" s="255">
        <v>0</v>
      </c>
      <c r="R232" s="255">
        <f>Q232*H232</f>
        <v>0</v>
      </c>
      <c r="S232" s="255">
        <v>0</v>
      </c>
      <c r="T232" s="25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57" t="s">
        <v>200</v>
      </c>
      <c r="AT232" s="257" t="s">
        <v>175</v>
      </c>
      <c r="AU232" s="257" t="s">
        <v>84</v>
      </c>
      <c r="AY232" s="17" t="s">
        <v>172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82</v>
      </c>
      <c r="BK232" s="145">
        <f>ROUND(I232*H232,2)</f>
        <v>0</v>
      </c>
      <c r="BL232" s="17" t="s">
        <v>200</v>
      </c>
      <c r="BM232" s="257" t="s">
        <v>325</v>
      </c>
    </row>
    <row r="233" s="13" customFormat="1">
      <c r="A233" s="13"/>
      <c r="B233" s="258"/>
      <c r="C233" s="259"/>
      <c r="D233" s="260" t="s">
        <v>180</v>
      </c>
      <c r="E233" s="261" t="s">
        <v>1</v>
      </c>
      <c r="F233" s="262" t="s">
        <v>299</v>
      </c>
      <c r="G233" s="259"/>
      <c r="H233" s="263">
        <v>179.59700000000001</v>
      </c>
      <c r="I233" s="264"/>
      <c r="J233" s="259"/>
      <c r="K233" s="259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180</v>
      </c>
      <c r="AU233" s="269" t="s">
        <v>84</v>
      </c>
      <c r="AV233" s="13" t="s">
        <v>84</v>
      </c>
      <c r="AW233" s="13" t="s">
        <v>30</v>
      </c>
      <c r="AX233" s="13" t="s">
        <v>75</v>
      </c>
      <c r="AY233" s="269" t="s">
        <v>172</v>
      </c>
    </row>
    <row r="234" s="13" customFormat="1">
      <c r="A234" s="13"/>
      <c r="B234" s="258"/>
      <c r="C234" s="259"/>
      <c r="D234" s="260" t="s">
        <v>180</v>
      </c>
      <c r="E234" s="261" t="s">
        <v>1</v>
      </c>
      <c r="F234" s="262" t="s">
        <v>202</v>
      </c>
      <c r="G234" s="259"/>
      <c r="H234" s="263">
        <v>154.44999999999999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180</v>
      </c>
      <c r="AU234" s="269" t="s">
        <v>84</v>
      </c>
      <c r="AV234" s="13" t="s">
        <v>84</v>
      </c>
      <c r="AW234" s="13" t="s">
        <v>30</v>
      </c>
      <c r="AX234" s="13" t="s">
        <v>75</v>
      </c>
      <c r="AY234" s="269" t="s">
        <v>172</v>
      </c>
    </row>
    <row r="235" s="14" customFormat="1">
      <c r="A235" s="14"/>
      <c r="B235" s="270"/>
      <c r="C235" s="271"/>
      <c r="D235" s="260" t="s">
        <v>180</v>
      </c>
      <c r="E235" s="272" t="s">
        <v>1</v>
      </c>
      <c r="F235" s="273" t="s">
        <v>181</v>
      </c>
      <c r="G235" s="271"/>
      <c r="H235" s="274">
        <v>334.04700000000003</v>
      </c>
      <c r="I235" s="275"/>
      <c r="J235" s="271"/>
      <c r="K235" s="271"/>
      <c r="L235" s="276"/>
      <c r="M235" s="296"/>
      <c r="N235" s="297"/>
      <c r="O235" s="297"/>
      <c r="P235" s="297"/>
      <c r="Q235" s="297"/>
      <c r="R235" s="297"/>
      <c r="S235" s="297"/>
      <c r="T235" s="29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180</v>
      </c>
      <c r="AU235" s="280" t="s">
        <v>84</v>
      </c>
      <c r="AV235" s="14" t="s">
        <v>179</v>
      </c>
      <c r="AW235" s="14" t="s">
        <v>30</v>
      </c>
      <c r="AX235" s="14" t="s">
        <v>82</v>
      </c>
      <c r="AY235" s="280" t="s">
        <v>172</v>
      </c>
    </row>
    <row r="236" s="2" customFormat="1" ht="6.96" customHeight="1">
      <c r="A236" s="40"/>
      <c r="B236" s="68"/>
      <c r="C236" s="69"/>
      <c r="D236" s="69"/>
      <c r="E236" s="69"/>
      <c r="F236" s="69"/>
      <c r="G236" s="69"/>
      <c r="H236" s="69"/>
      <c r="I236" s="69"/>
      <c r="J236" s="69"/>
      <c r="K236" s="69"/>
      <c r="L236" s="43"/>
      <c r="M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</sheetData>
  <sheetProtection sheet="1" autoFilter="0" formatColumns="0" formatRows="0" objects="1" scenarios="1" spinCount="100000" saltValue="cVtx/tLKa1rZW4V7tNucFgZs5RYKGRyJZZOZaXcRpSDPvlLIDXfvMdwWAvXds006qXrzN8UHl96LHGg692m/FA==" hashValue="bx80aq/DweTtgzS+Ts+s0C/NR8Hn9elCFtopWgKyXOIlNO4wTh+4fwemOHAPFea+hDps8LcBhjxm5A/0DRGo+Q==" algorithmName="SHA-512" password="CC35"/>
  <autoFilter ref="C135:K235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130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26.25" customHeight="1">
      <c r="B7" s="20"/>
      <c r="E7" s="158" t="str">
        <f>'Rekapitulace stavby'!K6</f>
        <v>100424 - Nové učebny a vstup Střední zdravotnické školy a VOŠ Cheb-úprava 2907 (zadání)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326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31. 7. 2024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133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124</v>
      </c>
      <c r="E31" s="40"/>
      <c r="F31" s="40"/>
      <c r="G31" s="40"/>
      <c r="H31" s="40"/>
      <c r="I31" s="40"/>
      <c r="J31" s="167">
        <f>J121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ROUND((SUM(BE121:BE128) + SUM(BE148:BE508)),  2)</f>
        <v>0</v>
      </c>
      <c r="G35" s="40"/>
      <c r="H35" s="40"/>
      <c r="I35" s="174">
        <v>0.20999999999999999</v>
      </c>
      <c r="J35" s="173">
        <f>ROUND(((SUM(BE121:BE128) + SUM(BE148:BE508))*I35),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ROUND((SUM(BF121:BF128) + SUM(BF148:BF508)),  2)</f>
        <v>0</v>
      </c>
      <c r="G36" s="40"/>
      <c r="H36" s="40"/>
      <c r="I36" s="174">
        <v>0.12</v>
      </c>
      <c r="J36" s="173">
        <f>ROUND(((SUM(BF121:BF128) + SUM(BF148:BF508))*I36),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ROUND((SUM(BG121:BG128) + SUM(BG148:BG508)),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ROUND((SUM(BH121:BH128) + SUM(BH148:BH508)),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ROUND((SUM(BI121:BI128) + SUM(BI148:BI508)),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3" t="str">
        <f>E7</f>
        <v>100424 - Nové učebny a vstup Střední zdravotnické školy a VOŠ Cheb-úprava 2907 (zadání)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SO01 - Vestavba výtahu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31. 7. 2024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135</v>
      </c>
      <c r="D94" s="151"/>
      <c r="E94" s="151"/>
      <c r="F94" s="151"/>
      <c r="G94" s="151"/>
      <c r="H94" s="151"/>
      <c r="I94" s="151"/>
      <c r="J94" s="195" t="s">
        <v>136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137</v>
      </c>
      <c r="D96" s="42"/>
      <c r="E96" s="42"/>
      <c r="F96" s="42"/>
      <c r="G96" s="42"/>
      <c r="H96" s="42"/>
      <c r="I96" s="42"/>
      <c r="J96" s="112">
        <f>J148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138</v>
      </c>
    </row>
    <row r="97" s="9" customFormat="1" ht="24.96" customHeight="1">
      <c r="A97" s="9"/>
      <c r="B97" s="197"/>
      <c r="C97" s="198"/>
      <c r="D97" s="199" t="s">
        <v>139</v>
      </c>
      <c r="E97" s="200"/>
      <c r="F97" s="200"/>
      <c r="G97" s="200"/>
      <c r="H97" s="200"/>
      <c r="I97" s="200"/>
      <c r="J97" s="201">
        <f>J149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327</v>
      </c>
      <c r="E98" s="206"/>
      <c r="F98" s="206"/>
      <c r="G98" s="206"/>
      <c r="H98" s="206"/>
      <c r="I98" s="206"/>
      <c r="J98" s="207">
        <f>J150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328</v>
      </c>
      <c r="E99" s="206"/>
      <c r="F99" s="206"/>
      <c r="G99" s="206"/>
      <c r="H99" s="206"/>
      <c r="I99" s="206"/>
      <c r="J99" s="207">
        <f>J176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140</v>
      </c>
      <c r="E100" s="206"/>
      <c r="F100" s="206"/>
      <c r="G100" s="206"/>
      <c r="H100" s="206"/>
      <c r="I100" s="206"/>
      <c r="J100" s="207">
        <f>J212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329</v>
      </c>
      <c r="E101" s="206"/>
      <c r="F101" s="206"/>
      <c r="G101" s="206"/>
      <c r="H101" s="206"/>
      <c r="I101" s="206"/>
      <c r="J101" s="207">
        <f>J228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3"/>
      <c r="C102" s="204"/>
      <c r="D102" s="205" t="s">
        <v>330</v>
      </c>
      <c r="E102" s="206"/>
      <c r="F102" s="206"/>
      <c r="G102" s="206"/>
      <c r="H102" s="206"/>
      <c r="I102" s="206"/>
      <c r="J102" s="207">
        <f>J260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3"/>
      <c r="C103" s="204"/>
      <c r="D103" s="205" t="s">
        <v>141</v>
      </c>
      <c r="E103" s="206"/>
      <c r="F103" s="206"/>
      <c r="G103" s="206"/>
      <c r="H103" s="206"/>
      <c r="I103" s="206"/>
      <c r="J103" s="207">
        <f>J302</f>
        <v>0</v>
      </c>
      <c r="K103" s="204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3"/>
      <c r="C104" s="204"/>
      <c r="D104" s="205" t="s">
        <v>331</v>
      </c>
      <c r="E104" s="206"/>
      <c r="F104" s="206"/>
      <c r="G104" s="206"/>
      <c r="H104" s="206"/>
      <c r="I104" s="206"/>
      <c r="J104" s="207">
        <f>J315</f>
        <v>0</v>
      </c>
      <c r="K104" s="204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3"/>
      <c r="C105" s="204"/>
      <c r="D105" s="205" t="s">
        <v>332</v>
      </c>
      <c r="E105" s="206"/>
      <c r="F105" s="206"/>
      <c r="G105" s="206"/>
      <c r="H105" s="206"/>
      <c r="I105" s="206"/>
      <c r="J105" s="207">
        <f>J322</f>
        <v>0</v>
      </c>
      <c r="K105" s="204"/>
      <c r="L105" s="20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7"/>
      <c r="C106" s="198"/>
      <c r="D106" s="199" t="s">
        <v>142</v>
      </c>
      <c r="E106" s="200"/>
      <c r="F106" s="200"/>
      <c r="G106" s="200"/>
      <c r="H106" s="200"/>
      <c r="I106" s="200"/>
      <c r="J106" s="201">
        <f>J324</f>
        <v>0</v>
      </c>
      <c r="K106" s="198"/>
      <c r="L106" s="20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3"/>
      <c r="C107" s="204"/>
      <c r="D107" s="205" t="s">
        <v>333</v>
      </c>
      <c r="E107" s="206"/>
      <c r="F107" s="206"/>
      <c r="G107" s="206"/>
      <c r="H107" s="206"/>
      <c r="I107" s="206"/>
      <c r="J107" s="207">
        <f>J325</f>
        <v>0</v>
      </c>
      <c r="K107" s="204"/>
      <c r="L107" s="20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3"/>
      <c r="C108" s="204"/>
      <c r="D108" s="205" t="s">
        <v>334</v>
      </c>
      <c r="E108" s="206"/>
      <c r="F108" s="206"/>
      <c r="G108" s="206"/>
      <c r="H108" s="206"/>
      <c r="I108" s="206"/>
      <c r="J108" s="207">
        <f>J342</f>
        <v>0</v>
      </c>
      <c r="K108" s="204"/>
      <c r="L108" s="20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3"/>
      <c r="C109" s="204"/>
      <c r="D109" s="205" t="s">
        <v>335</v>
      </c>
      <c r="E109" s="206"/>
      <c r="F109" s="206"/>
      <c r="G109" s="206"/>
      <c r="H109" s="206"/>
      <c r="I109" s="206"/>
      <c r="J109" s="207">
        <f>J358</f>
        <v>0</v>
      </c>
      <c r="K109" s="204"/>
      <c r="L109" s="20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3"/>
      <c r="C110" s="204"/>
      <c r="D110" s="205" t="s">
        <v>336</v>
      </c>
      <c r="E110" s="206"/>
      <c r="F110" s="206"/>
      <c r="G110" s="206"/>
      <c r="H110" s="206"/>
      <c r="I110" s="206"/>
      <c r="J110" s="207">
        <f>J384</f>
        <v>0</v>
      </c>
      <c r="K110" s="204"/>
      <c r="L110" s="20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3"/>
      <c r="C111" s="204"/>
      <c r="D111" s="205" t="s">
        <v>143</v>
      </c>
      <c r="E111" s="206"/>
      <c r="F111" s="206"/>
      <c r="G111" s="206"/>
      <c r="H111" s="206"/>
      <c r="I111" s="206"/>
      <c r="J111" s="207">
        <f>J395</f>
        <v>0</v>
      </c>
      <c r="K111" s="204"/>
      <c r="L111" s="20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3"/>
      <c r="C112" s="204"/>
      <c r="D112" s="205" t="s">
        <v>144</v>
      </c>
      <c r="E112" s="206"/>
      <c r="F112" s="206"/>
      <c r="G112" s="206"/>
      <c r="H112" s="206"/>
      <c r="I112" s="206"/>
      <c r="J112" s="207">
        <f>J410</f>
        <v>0</v>
      </c>
      <c r="K112" s="204"/>
      <c r="L112" s="20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3"/>
      <c r="C113" s="204"/>
      <c r="D113" s="205" t="s">
        <v>145</v>
      </c>
      <c r="E113" s="206"/>
      <c r="F113" s="206"/>
      <c r="G113" s="206"/>
      <c r="H113" s="206"/>
      <c r="I113" s="206"/>
      <c r="J113" s="207">
        <f>J424</f>
        <v>0</v>
      </c>
      <c r="K113" s="204"/>
      <c r="L113" s="20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3"/>
      <c r="C114" s="204"/>
      <c r="D114" s="205" t="s">
        <v>146</v>
      </c>
      <c r="E114" s="206"/>
      <c r="F114" s="206"/>
      <c r="G114" s="206"/>
      <c r="H114" s="206"/>
      <c r="I114" s="206"/>
      <c r="J114" s="207">
        <f>J434</f>
        <v>0</v>
      </c>
      <c r="K114" s="204"/>
      <c r="L114" s="20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3"/>
      <c r="C115" s="204"/>
      <c r="D115" s="205" t="s">
        <v>147</v>
      </c>
      <c r="E115" s="206"/>
      <c r="F115" s="206"/>
      <c r="G115" s="206"/>
      <c r="H115" s="206"/>
      <c r="I115" s="206"/>
      <c r="J115" s="207">
        <f>J465</f>
        <v>0</v>
      </c>
      <c r="K115" s="204"/>
      <c r="L115" s="20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3"/>
      <c r="C116" s="204"/>
      <c r="D116" s="205" t="s">
        <v>148</v>
      </c>
      <c r="E116" s="206"/>
      <c r="F116" s="206"/>
      <c r="G116" s="206"/>
      <c r="H116" s="206"/>
      <c r="I116" s="206"/>
      <c r="J116" s="207">
        <f>J474</f>
        <v>0</v>
      </c>
      <c r="K116" s="204"/>
      <c r="L116" s="20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7"/>
      <c r="C117" s="198"/>
      <c r="D117" s="199" t="s">
        <v>337</v>
      </c>
      <c r="E117" s="200"/>
      <c r="F117" s="200"/>
      <c r="G117" s="200"/>
      <c r="H117" s="200"/>
      <c r="I117" s="200"/>
      <c r="J117" s="201">
        <f>J505</f>
        <v>0</v>
      </c>
      <c r="K117" s="198"/>
      <c r="L117" s="202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203"/>
      <c r="C118" s="204"/>
      <c r="D118" s="205" t="s">
        <v>338</v>
      </c>
      <c r="E118" s="206"/>
      <c r="F118" s="206"/>
      <c r="G118" s="206"/>
      <c r="H118" s="206"/>
      <c r="I118" s="206"/>
      <c r="J118" s="207">
        <f>J506</f>
        <v>0</v>
      </c>
      <c r="K118" s="204"/>
      <c r="L118" s="20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9.28" customHeight="1">
      <c r="A121" s="40"/>
      <c r="B121" s="41"/>
      <c r="C121" s="196" t="s">
        <v>149</v>
      </c>
      <c r="D121" s="42"/>
      <c r="E121" s="42"/>
      <c r="F121" s="42"/>
      <c r="G121" s="42"/>
      <c r="H121" s="42"/>
      <c r="I121" s="42"/>
      <c r="J121" s="209">
        <f>ROUND(J122 + J123 + J124 + J125 + J126 + J127,2)</f>
        <v>0</v>
      </c>
      <c r="K121" s="42"/>
      <c r="L121" s="65"/>
      <c r="N121" s="210" t="s">
        <v>39</v>
      </c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8" customHeight="1">
      <c r="A122" s="40"/>
      <c r="B122" s="41"/>
      <c r="C122" s="42"/>
      <c r="D122" s="146" t="s">
        <v>150</v>
      </c>
      <c r="E122" s="139"/>
      <c r="F122" s="139"/>
      <c r="G122" s="42"/>
      <c r="H122" s="42"/>
      <c r="I122" s="42"/>
      <c r="J122" s="140">
        <v>0</v>
      </c>
      <c r="K122" s="42"/>
      <c r="L122" s="211"/>
      <c r="M122" s="212"/>
      <c r="N122" s="213" t="s">
        <v>40</v>
      </c>
      <c r="O122" s="212"/>
      <c r="P122" s="212"/>
      <c r="Q122" s="212"/>
      <c r="R122" s="212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5" t="s">
        <v>119</v>
      </c>
      <c r="AZ122" s="212"/>
      <c r="BA122" s="212"/>
      <c r="BB122" s="212"/>
      <c r="BC122" s="212"/>
      <c r="BD122" s="212"/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215" t="s">
        <v>82</v>
      </c>
      <c r="BK122" s="212"/>
      <c r="BL122" s="212"/>
      <c r="BM122" s="212"/>
    </row>
    <row r="123" s="2" customFormat="1" ht="18" customHeight="1">
      <c r="A123" s="40"/>
      <c r="B123" s="41"/>
      <c r="C123" s="42"/>
      <c r="D123" s="146" t="s">
        <v>151</v>
      </c>
      <c r="E123" s="139"/>
      <c r="F123" s="139"/>
      <c r="G123" s="42"/>
      <c r="H123" s="42"/>
      <c r="I123" s="42"/>
      <c r="J123" s="140">
        <v>0</v>
      </c>
      <c r="K123" s="42"/>
      <c r="L123" s="211"/>
      <c r="M123" s="212"/>
      <c r="N123" s="213" t="s">
        <v>40</v>
      </c>
      <c r="O123" s="212"/>
      <c r="P123" s="212"/>
      <c r="Q123" s="212"/>
      <c r="R123" s="212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5" t="s">
        <v>119</v>
      </c>
      <c r="AZ123" s="212"/>
      <c r="BA123" s="212"/>
      <c r="BB123" s="212"/>
      <c r="BC123" s="212"/>
      <c r="BD123" s="212"/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15" t="s">
        <v>82</v>
      </c>
      <c r="BK123" s="212"/>
      <c r="BL123" s="212"/>
      <c r="BM123" s="212"/>
    </row>
    <row r="124" s="2" customFormat="1" ht="18" customHeight="1">
      <c r="A124" s="40"/>
      <c r="B124" s="41"/>
      <c r="C124" s="42"/>
      <c r="D124" s="146" t="s">
        <v>152</v>
      </c>
      <c r="E124" s="139"/>
      <c r="F124" s="139"/>
      <c r="G124" s="42"/>
      <c r="H124" s="42"/>
      <c r="I124" s="42"/>
      <c r="J124" s="140">
        <v>0</v>
      </c>
      <c r="K124" s="42"/>
      <c r="L124" s="211"/>
      <c r="M124" s="212"/>
      <c r="N124" s="213" t="s">
        <v>40</v>
      </c>
      <c r="O124" s="212"/>
      <c r="P124" s="212"/>
      <c r="Q124" s="212"/>
      <c r="R124" s="212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5" t="s">
        <v>119</v>
      </c>
      <c r="AZ124" s="212"/>
      <c r="BA124" s="212"/>
      <c r="BB124" s="212"/>
      <c r="BC124" s="212"/>
      <c r="BD124" s="212"/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215" t="s">
        <v>82</v>
      </c>
      <c r="BK124" s="212"/>
      <c r="BL124" s="212"/>
      <c r="BM124" s="212"/>
    </row>
    <row r="125" s="2" customFormat="1" ht="18" customHeight="1">
      <c r="A125" s="40"/>
      <c r="B125" s="41"/>
      <c r="C125" s="42"/>
      <c r="D125" s="146" t="s">
        <v>153</v>
      </c>
      <c r="E125" s="139"/>
      <c r="F125" s="139"/>
      <c r="G125" s="42"/>
      <c r="H125" s="42"/>
      <c r="I125" s="42"/>
      <c r="J125" s="140">
        <v>0</v>
      </c>
      <c r="K125" s="42"/>
      <c r="L125" s="211"/>
      <c r="M125" s="212"/>
      <c r="N125" s="213" t="s">
        <v>40</v>
      </c>
      <c r="O125" s="212"/>
      <c r="P125" s="212"/>
      <c r="Q125" s="212"/>
      <c r="R125" s="212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5" t="s">
        <v>119</v>
      </c>
      <c r="AZ125" s="212"/>
      <c r="BA125" s="212"/>
      <c r="BB125" s="212"/>
      <c r="BC125" s="212"/>
      <c r="BD125" s="212"/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215" t="s">
        <v>82</v>
      </c>
      <c r="BK125" s="212"/>
      <c r="BL125" s="212"/>
      <c r="BM125" s="212"/>
    </row>
    <row r="126" s="2" customFormat="1" ht="18" customHeight="1">
      <c r="A126" s="40"/>
      <c r="B126" s="41"/>
      <c r="C126" s="42"/>
      <c r="D126" s="146" t="s">
        <v>154</v>
      </c>
      <c r="E126" s="139"/>
      <c r="F126" s="139"/>
      <c r="G126" s="42"/>
      <c r="H126" s="42"/>
      <c r="I126" s="42"/>
      <c r="J126" s="140">
        <v>0</v>
      </c>
      <c r="K126" s="42"/>
      <c r="L126" s="211"/>
      <c r="M126" s="212"/>
      <c r="N126" s="213" t="s">
        <v>40</v>
      </c>
      <c r="O126" s="212"/>
      <c r="P126" s="212"/>
      <c r="Q126" s="212"/>
      <c r="R126" s="212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5" t="s">
        <v>119</v>
      </c>
      <c r="AZ126" s="212"/>
      <c r="BA126" s="212"/>
      <c r="BB126" s="212"/>
      <c r="BC126" s="212"/>
      <c r="BD126" s="212"/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15" t="s">
        <v>82</v>
      </c>
      <c r="BK126" s="212"/>
      <c r="BL126" s="212"/>
      <c r="BM126" s="212"/>
    </row>
    <row r="127" s="2" customFormat="1" ht="18" customHeight="1">
      <c r="A127" s="40"/>
      <c r="B127" s="41"/>
      <c r="C127" s="42"/>
      <c r="D127" s="139" t="s">
        <v>155</v>
      </c>
      <c r="E127" s="42"/>
      <c r="F127" s="42"/>
      <c r="G127" s="42"/>
      <c r="H127" s="42"/>
      <c r="I127" s="42"/>
      <c r="J127" s="140">
        <f>ROUND(J30*T127,2)</f>
        <v>0</v>
      </c>
      <c r="K127" s="42"/>
      <c r="L127" s="211"/>
      <c r="M127" s="212"/>
      <c r="N127" s="213" t="s">
        <v>41</v>
      </c>
      <c r="O127" s="212"/>
      <c r="P127" s="212"/>
      <c r="Q127" s="212"/>
      <c r="R127" s="212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5" t="s">
        <v>156</v>
      </c>
      <c r="AZ127" s="212"/>
      <c r="BA127" s="212"/>
      <c r="BB127" s="212"/>
      <c r="BC127" s="212"/>
      <c r="BD127" s="212"/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215" t="s">
        <v>84</v>
      </c>
      <c r="BK127" s="212"/>
      <c r="BL127" s="212"/>
      <c r="BM127" s="212"/>
    </row>
    <row r="128" s="2" customForma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29.28" customHeight="1">
      <c r="A129" s="40"/>
      <c r="B129" s="41"/>
      <c r="C129" s="150" t="s">
        <v>129</v>
      </c>
      <c r="D129" s="151"/>
      <c r="E129" s="151"/>
      <c r="F129" s="151"/>
      <c r="G129" s="151"/>
      <c r="H129" s="151"/>
      <c r="I129" s="151"/>
      <c r="J129" s="152">
        <f>ROUND(J96+J121,2)</f>
        <v>0</v>
      </c>
      <c r="K129" s="151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4" s="2" customFormat="1" ht="6.96" customHeight="1">
      <c r="A134" s="40"/>
      <c r="B134" s="70"/>
      <c r="C134" s="71"/>
      <c r="D134" s="71"/>
      <c r="E134" s="71"/>
      <c r="F134" s="71"/>
      <c r="G134" s="71"/>
      <c r="H134" s="71"/>
      <c r="I134" s="71"/>
      <c r="J134" s="71"/>
      <c r="K134" s="71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24.96" customHeight="1">
      <c r="A135" s="40"/>
      <c r="B135" s="41"/>
      <c r="C135" s="23" t="s">
        <v>157</v>
      </c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2" t="s">
        <v>16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26.25" customHeight="1">
      <c r="A138" s="40"/>
      <c r="B138" s="41"/>
      <c r="C138" s="42"/>
      <c r="D138" s="42"/>
      <c r="E138" s="193" t="str">
        <f>E7</f>
        <v>100424 - Nové učebny a vstup Střední zdravotnické školy a VOŠ Cheb-úprava 2907 (zadání)</v>
      </c>
      <c r="F138" s="32"/>
      <c r="G138" s="32"/>
      <c r="H138" s="3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2" t="s">
        <v>131</v>
      </c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6.5" customHeight="1">
      <c r="A140" s="40"/>
      <c r="B140" s="41"/>
      <c r="C140" s="42"/>
      <c r="D140" s="42"/>
      <c r="E140" s="78" t="str">
        <f>E9</f>
        <v>SO01 - Vestavba výtahu</v>
      </c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2" customHeight="1">
      <c r="A142" s="40"/>
      <c r="B142" s="41"/>
      <c r="C142" s="32" t="s">
        <v>20</v>
      </c>
      <c r="D142" s="42"/>
      <c r="E142" s="42"/>
      <c r="F142" s="27" t="str">
        <f>F12</f>
        <v xml:space="preserve"> </v>
      </c>
      <c r="G142" s="42"/>
      <c r="H142" s="42"/>
      <c r="I142" s="32" t="s">
        <v>22</v>
      </c>
      <c r="J142" s="81" t="str">
        <f>IF(J12="","",J12)</f>
        <v>31. 7. 2024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6.96" customHeight="1">
      <c r="A143" s="40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5.15" customHeight="1">
      <c r="A144" s="40"/>
      <c r="B144" s="41"/>
      <c r="C144" s="32" t="s">
        <v>24</v>
      </c>
      <c r="D144" s="42"/>
      <c r="E144" s="42"/>
      <c r="F144" s="27" t="str">
        <f>E15</f>
        <v xml:space="preserve"> </v>
      </c>
      <c r="G144" s="42"/>
      <c r="H144" s="42"/>
      <c r="I144" s="32" t="s">
        <v>29</v>
      </c>
      <c r="J144" s="36" t="str">
        <f>E21</f>
        <v xml:space="preserve"> </v>
      </c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5.15" customHeight="1">
      <c r="A145" s="40"/>
      <c r="B145" s="41"/>
      <c r="C145" s="32" t="s">
        <v>27</v>
      </c>
      <c r="D145" s="42"/>
      <c r="E145" s="42"/>
      <c r="F145" s="27" t="str">
        <f>IF(E18="","",E18)</f>
        <v>Vyplň údaj</v>
      </c>
      <c r="G145" s="42"/>
      <c r="H145" s="42"/>
      <c r="I145" s="32" t="s">
        <v>31</v>
      </c>
      <c r="J145" s="36" t="str">
        <f>E24</f>
        <v xml:space="preserve"> 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0.32" customHeight="1">
      <c r="A146" s="40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11" customFormat="1" ht="29.28" customHeight="1">
      <c r="A147" s="217"/>
      <c r="B147" s="218"/>
      <c r="C147" s="219" t="s">
        <v>158</v>
      </c>
      <c r="D147" s="220" t="s">
        <v>60</v>
      </c>
      <c r="E147" s="220" t="s">
        <v>56</v>
      </c>
      <c r="F147" s="220" t="s">
        <v>57</v>
      </c>
      <c r="G147" s="220" t="s">
        <v>159</v>
      </c>
      <c r="H147" s="220" t="s">
        <v>160</v>
      </c>
      <c r="I147" s="220" t="s">
        <v>161</v>
      </c>
      <c r="J147" s="221" t="s">
        <v>136</v>
      </c>
      <c r="K147" s="222" t="s">
        <v>162</v>
      </c>
      <c r="L147" s="223"/>
      <c r="M147" s="102" t="s">
        <v>1</v>
      </c>
      <c r="N147" s="103" t="s">
        <v>39</v>
      </c>
      <c r="O147" s="103" t="s">
        <v>163</v>
      </c>
      <c r="P147" s="103" t="s">
        <v>164</v>
      </c>
      <c r="Q147" s="103" t="s">
        <v>165</v>
      </c>
      <c r="R147" s="103" t="s">
        <v>166</v>
      </c>
      <c r="S147" s="103" t="s">
        <v>167</v>
      </c>
      <c r="T147" s="104" t="s">
        <v>168</v>
      </c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</row>
    <row r="148" s="2" customFormat="1" ht="22.8" customHeight="1">
      <c r="A148" s="40"/>
      <c r="B148" s="41"/>
      <c r="C148" s="109" t="s">
        <v>169</v>
      </c>
      <c r="D148" s="42"/>
      <c r="E148" s="42"/>
      <c r="F148" s="42"/>
      <c r="G148" s="42"/>
      <c r="H148" s="42"/>
      <c r="I148" s="42"/>
      <c r="J148" s="224">
        <f>BK148</f>
        <v>0</v>
      </c>
      <c r="K148" s="42"/>
      <c r="L148" s="43"/>
      <c r="M148" s="105"/>
      <c r="N148" s="225"/>
      <c r="O148" s="106"/>
      <c r="P148" s="226">
        <f>P149+P324+P505</f>
        <v>0</v>
      </c>
      <c r="Q148" s="106"/>
      <c r="R148" s="226">
        <f>R149+R324+R505</f>
        <v>0</v>
      </c>
      <c r="S148" s="106"/>
      <c r="T148" s="227">
        <f>T149+T324+T505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7" t="s">
        <v>74</v>
      </c>
      <c r="AU148" s="17" t="s">
        <v>138</v>
      </c>
      <c r="BK148" s="228">
        <f>BK149+BK324+BK505</f>
        <v>0</v>
      </c>
    </row>
    <row r="149" s="12" customFormat="1" ht="25.92" customHeight="1">
      <c r="A149" s="12"/>
      <c r="B149" s="229"/>
      <c r="C149" s="230"/>
      <c r="D149" s="231" t="s">
        <v>74</v>
      </c>
      <c r="E149" s="232" t="s">
        <v>170</v>
      </c>
      <c r="F149" s="232" t="s">
        <v>171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P150+P176+P212+P228+P260+P302+P315+P322</f>
        <v>0</v>
      </c>
      <c r="Q149" s="237"/>
      <c r="R149" s="238">
        <f>R150+R176+R212+R228+R260+R302+R315+R322</f>
        <v>0</v>
      </c>
      <c r="S149" s="237"/>
      <c r="T149" s="239">
        <f>T150+T176+T212+T228+T260+T302+T315+T322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82</v>
      </c>
      <c r="AT149" s="241" t="s">
        <v>74</v>
      </c>
      <c r="AU149" s="241" t="s">
        <v>75</v>
      </c>
      <c r="AY149" s="240" t="s">
        <v>172</v>
      </c>
      <c r="BK149" s="242">
        <f>BK150+BK176+BK212+BK228+BK260+BK302+BK315+BK322</f>
        <v>0</v>
      </c>
    </row>
    <row r="150" s="12" customFormat="1" ht="22.8" customHeight="1">
      <c r="A150" s="12"/>
      <c r="B150" s="229"/>
      <c r="C150" s="230"/>
      <c r="D150" s="231" t="s">
        <v>74</v>
      </c>
      <c r="E150" s="243" t="s">
        <v>82</v>
      </c>
      <c r="F150" s="243" t="s">
        <v>339</v>
      </c>
      <c r="G150" s="230"/>
      <c r="H150" s="230"/>
      <c r="I150" s="233"/>
      <c r="J150" s="244">
        <f>BK150</f>
        <v>0</v>
      </c>
      <c r="K150" s="230"/>
      <c r="L150" s="235"/>
      <c r="M150" s="236"/>
      <c r="N150" s="237"/>
      <c r="O150" s="237"/>
      <c r="P150" s="238">
        <f>SUM(P151:P175)</f>
        <v>0</v>
      </c>
      <c r="Q150" s="237"/>
      <c r="R150" s="238">
        <f>SUM(R151:R175)</f>
        <v>0</v>
      </c>
      <c r="S150" s="237"/>
      <c r="T150" s="239">
        <f>SUM(T151:T175)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82</v>
      </c>
      <c r="AT150" s="241" t="s">
        <v>74</v>
      </c>
      <c r="AU150" s="241" t="s">
        <v>82</v>
      </c>
      <c r="AY150" s="240" t="s">
        <v>172</v>
      </c>
      <c r="BK150" s="242">
        <f>SUM(BK151:BK175)</f>
        <v>0</v>
      </c>
    </row>
    <row r="151" s="2" customFormat="1" ht="24.15" customHeight="1">
      <c r="A151" s="40"/>
      <c r="B151" s="41"/>
      <c r="C151" s="245" t="s">
        <v>82</v>
      </c>
      <c r="D151" s="245" t="s">
        <v>175</v>
      </c>
      <c r="E151" s="246" t="s">
        <v>340</v>
      </c>
      <c r="F151" s="247" t="s">
        <v>341</v>
      </c>
      <c r="G151" s="248" t="s">
        <v>342</v>
      </c>
      <c r="H151" s="249">
        <v>66.304000000000002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40</v>
      </c>
      <c r="O151" s="93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7" t="s">
        <v>179</v>
      </c>
      <c r="AT151" s="257" t="s">
        <v>175</v>
      </c>
      <c r="AU151" s="257" t="s">
        <v>84</v>
      </c>
      <c r="AY151" s="17" t="s">
        <v>172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82</v>
      </c>
      <c r="BK151" s="145">
        <f>ROUND(I151*H151,2)</f>
        <v>0</v>
      </c>
      <c r="BL151" s="17" t="s">
        <v>179</v>
      </c>
      <c r="BM151" s="257" t="s">
        <v>84</v>
      </c>
    </row>
    <row r="152" s="15" customFormat="1">
      <c r="A152" s="15"/>
      <c r="B152" s="299"/>
      <c r="C152" s="300"/>
      <c r="D152" s="260" t="s">
        <v>180</v>
      </c>
      <c r="E152" s="301" t="s">
        <v>1</v>
      </c>
      <c r="F152" s="302" t="s">
        <v>343</v>
      </c>
      <c r="G152" s="300"/>
      <c r="H152" s="301" t="s">
        <v>1</v>
      </c>
      <c r="I152" s="303"/>
      <c r="J152" s="300"/>
      <c r="K152" s="300"/>
      <c r="L152" s="304"/>
      <c r="M152" s="305"/>
      <c r="N152" s="306"/>
      <c r="O152" s="306"/>
      <c r="P152" s="306"/>
      <c r="Q152" s="306"/>
      <c r="R152" s="306"/>
      <c r="S152" s="306"/>
      <c r="T152" s="30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308" t="s">
        <v>180</v>
      </c>
      <c r="AU152" s="308" t="s">
        <v>84</v>
      </c>
      <c r="AV152" s="15" t="s">
        <v>82</v>
      </c>
      <c r="AW152" s="15" t="s">
        <v>30</v>
      </c>
      <c r="AX152" s="15" t="s">
        <v>75</v>
      </c>
      <c r="AY152" s="308" t="s">
        <v>172</v>
      </c>
    </row>
    <row r="153" s="13" customFormat="1">
      <c r="A153" s="13"/>
      <c r="B153" s="258"/>
      <c r="C153" s="259"/>
      <c r="D153" s="260" t="s">
        <v>180</v>
      </c>
      <c r="E153" s="261" t="s">
        <v>1</v>
      </c>
      <c r="F153" s="262" t="s">
        <v>344</v>
      </c>
      <c r="G153" s="259"/>
      <c r="H153" s="263">
        <v>66.304000000000002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180</v>
      </c>
      <c r="AU153" s="269" t="s">
        <v>84</v>
      </c>
      <c r="AV153" s="13" t="s">
        <v>84</v>
      </c>
      <c r="AW153" s="13" t="s">
        <v>30</v>
      </c>
      <c r="AX153" s="13" t="s">
        <v>75</v>
      </c>
      <c r="AY153" s="269" t="s">
        <v>172</v>
      </c>
    </row>
    <row r="154" s="14" customFormat="1">
      <c r="A154" s="14"/>
      <c r="B154" s="270"/>
      <c r="C154" s="271"/>
      <c r="D154" s="260" t="s">
        <v>180</v>
      </c>
      <c r="E154" s="272" t="s">
        <v>1</v>
      </c>
      <c r="F154" s="273" t="s">
        <v>181</v>
      </c>
      <c r="G154" s="271"/>
      <c r="H154" s="274">
        <v>66.304000000000002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180</v>
      </c>
      <c r="AU154" s="280" t="s">
        <v>84</v>
      </c>
      <c r="AV154" s="14" t="s">
        <v>179</v>
      </c>
      <c r="AW154" s="14" t="s">
        <v>30</v>
      </c>
      <c r="AX154" s="14" t="s">
        <v>82</v>
      </c>
      <c r="AY154" s="280" t="s">
        <v>172</v>
      </c>
    </row>
    <row r="155" s="2" customFormat="1" ht="21.75" customHeight="1">
      <c r="A155" s="40"/>
      <c r="B155" s="41"/>
      <c r="C155" s="245" t="s">
        <v>84</v>
      </c>
      <c r="D155" s="245" t="s">
        <v>175</v>
      </c>
      <c r="E155" s="246" t="s">
        <v>345</v>
      </c>
      <c r="F155" s="247" t="s">
        <v>346</v>
      </c>
      <c r="G155" s="248" t="s">
        <v>184</v>
      </c>
      <c r="H155" s="249">
        <v>33.039999999999999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40</v>
      </c>
      <c r="O155" s="93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57" t="s">
        <v>179</v>
      </c>
      <c r="AT155" s="257" t="s">
        <v>175</v>
      </c>
      <c r="AU155" s="257" t="s">
        <v>84</v>
      </c>
      <c r="AY155" s="17" t="s">
        <v>172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82</v>
      </c>
      <c r="BK155" s="145">
        <f>ROUND(I155*H155,2)</f>
        <v>0</v>
      </c>
      <c r="BL155" s="17" t="s">
        <v>179</v>
      </c>
      <c r="BM155" s="257" t="s">
        <v>179</v>
      </c>
    </row>
    <row r="156" s="15" customFormat="1">
      <c r="A156" s="15"/>
      <c r="B156" s="299"/>
      <c r="C156" s="300"/>
      <c r="D156" s="260" t="s">
        <v>180</v>
      </c>
      <c r="E156" s="301" t="s">
        <v>1</v>
      </c>
      <c r="F156" s="302" t="s">
        <v>343</v>
      </c>
      <c r="G156" s="300"/>
      <c r="H156" s="301" t="s">
        <v>1</v>
      </c>
      <c r="I156" s="303"/>
      <c r="J156" s="300"/>
      <c r="K156" s="300"/>
      <c r="L156" s="304"/>
      <c r="M156" s="305"/>
      <c r="N156" s="306"/>
      <c r="O156" s="306"/>
      <c r="P156" s="306"/>
      <c r="Q156" s="306"/>
      <c r="R156" s="306"/>
      <c r="S156" s="306"/>
      <c r="T156" s="30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308" t="s">
        <v>180</v>
      </c>
      <c r="AU156" s="308" t="s">
        <v>84</v>
      </c>
      <c r="AV156" s="15" t="s">
        <v>82</v>
      </c>
      <c r="AW156" s="15" t="s">
        <v>30</v>
      </c>
      <c r="AX156" s="15" t="s">
        <v>75</v>
      </c>
      <c r="AY156" s="308" t="s">
        <v>172</v>
      </c>
    </row>
    <row r="157" s="13" customFormat="1">
      <c r="A157" s="13"/>
      <c r="B157" s="258"/>
      <c r="C157" s="259"/>
      <c r="D157" s="260" t="s">
        <v>180</v>
      </c>
      <c r="E157" s="261" t="s">
        <v>1</v>
      </c>
      <c r="F157" s="262" t="s">
        <v>347</v>
      </c>
      <c r="G157" s="259"/>
      <c r="H157" s="263">
        <v>33.039999999999999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180</v>
      </c>
      <c r="AU157" s="269" t="s">
        <v>84</v>
      </c>
      <c r="AV157" s="13" t="s">
        <v>84</v>
      </c>
      <c r="AW157" s="13" t="s">
        <v>30</v>
      </c>
      <c r="AX157" s="13" t="s">
        <v>75</v>
      </c>
      <c r="AY157" s="269" t="s">
        <v>172</v>
      </c>
    </row>
    <row r="158" s="14" customFormat="1">
      <c r="A158" s="14"/>
      <c r="B158" s="270"/>
      <c r="C158" s="271"/>
      <c r="D158" s="260" t="s">
        <v>180</v>
      </c>
      <c r="E158" s="272" t="s">
        <v>1</v>
      </c>
      <c r="F158" s="273" t="s">
        <v>181</v>
      </c>
      <c r="G158" s="271"/>
      <c r="H158" s="274">
        <v>33.039999999999999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180</v>
      </c>
      <c r="AU158" s="280" t="s">
        <v>84</v>
      </c>
      <c r="AV158" s="14" t="s">
        <v>179</v>
      </c>
      <c r="AW158" s="14" t="s">
        <v>30</v>
      </c>
      <c r="AX158" s="14" t="s">
        <v>82</v>
      </c>
      <c r="AY158" s="280" t="s">
        <v>172</v>
      </c>
    </row>
    <row r="159" s="2" customFormat="1" ht="21.75" customHeight="1">
      <c r="A159" s="40"/>
      <c r="B159" s="41"/>
      <c r="C159" s="245" t="s">
        <v>173</v>
      </c>
      <c r="D159" s="245" t="s">
        <v>175</v>
      </c>
      <c r="E159" s="246" t="s">
        <v>348</v>
      </c>
      <c r="F159" s="247" t="s">
        <v>349</v>
      </c>
      <c r="G159" s="248" t="s">
        <v>184</v>
      </c>
      <c r="H159" s="249">
        <v>33.039999999999999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40</v>
      </c>
      <c r="O159" s="93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7" t="s">
        <v>179</v>
      </c>
      <c r="AT159" s="257" t="s">
        <v>175</v>
      </c>
      <c r="AU159" s="257" t="s">
        <v>84</v>
      </c>
      <c r="AY159" s="17" t="s">
        <v>172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82</v>
      </c>
      <c r="BK159" s="145">
        <f>ROUND(I159*H159,2)</f>
        <v>0</v>
      </c>
      <c r="BL159" s="17" t="s">
        <v>179</v>
      </c>
      <c r="BM159" s="257" t="s">
        <v>191</v>
      </c>
    </row>
    <row r="160" s="2" customFormat="1" ht="24.15" customHeight="1">
      <c r="A160" s="40"/>
      <c r="B160" s="41"/>
      <c r="C160" s="245" t="s">
        <v>179</v>
      </c>
      <c r="D160" s="245" t="s">
        <v>175</v>
      </c>
      <c r="E160" s="246" t="s">
        <v>350</v>
      </c>
      <c r="F160" s="247" t="s">
        <v>351</v>
      </c>
      <c r="G160" s="248" t="s">
        <v>342</v>
      </c>
      <c r="H160" s="249">
        <v>66.304000000000002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40</v>
      </c>
      <c r="O160" s="93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7" t="s">
        <v>179</v>
      </c>
      <c r="AT160" s="257" t="s">
        <v>175</v>
      </c>
      <c r="AU160" s="257" t="s">
        <v>84</v>
      </c>
      <c r="AY160" s="17" t="s">
        <v>172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82</v>
      </c>
      <c r="BK160" s="145">
        <f>ROUND(I160*H160,2)</f>
        <v>0</v>
      </c>
      <c r="BL160" s="17" t="s">
        <v>179</v>
      </c>
      <c r="BM160" s="257" t="s">
        <v>201</v>
      </c>
    </row>
    <row r="161" s="15" customFormat="1">
      <c r="A161" s="15"/>
      <c r="B161" s="299"/>
      <c r="C161" s="300"/>
      <c r="D161" s="260" t="s">
        <v>180</v>
      </c>
      <c r="E161" s="301" t="s">
        <v>1</v>
      </c>
      <c r="F161" s="302" t="s">
        <v>343</v>
      </c>
      <c r="G161" s="300"/>
      <c r="H161" s="301" t="s">
        <v>1</v>
      </c>
      <c r="I161" s="303"/>
      <c r="J161" s="300"/>
      <c r="K161" s="300"/>
      <c r="L161" s="304"/>
      <c r="M161" s="305"/>
      <c r="N161" s="306"/>
      <c r="O161" s="306"/>
      <c r="P161" s="306"/>
      <c r="Q161" s="306"/>
      <c r="R161" s="306"/>
      <c r="S161" s="306"/>
      <c r="T161" s="30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308" t="s">
        <v>180</v>
      </c>
      <c r="AU161" s="308" t="s">
        <v>84</v>
      </c>
      <c r="AV161" s="15" t="s">
        <v>82</v>
      </c>
      <c r="AW161" s="15" t="s">
        <v>30</v>
      </c>
      <c r="AX161" s="15" t="s">
        <v>75</v>
      </c>
      <c r="AY161" s="308" t="s">
        <v>172</v>
      </c>
    </row>
    <row r="162" s="13" customFormat="1">
      <c r="A162" s="13"/>
      <c r="B162" s="258"/>
      <c r="C162" s="259"/>
      <c r="D162" s="260" t="s">
        <v>180</v>
      </c>
      <c r="E162" s="261" t="s">
        <v>1</v>
      </c>
      <c r="F162" s="262" t="s">
        <v>344</v>
      </c>
      <c r="G162" s="259"/>
      <c r="H162" s="263">
        <v>66.304000000000002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180</v>
      </c>
      <c r="AU162" s="269" t="s">
        <v>84</v>
      </c>
      <c r="AV162" s="13" t="s">
        <v>84</v>
      </c>
      <c r="AW162" s="13" t="s">
        <v>30</v>
      </c>
      <c r="AX162" s="13" t="s">
        <v>75</v>
      </c>
      <c r="AY162" s="269" t="s">
        <v>172</v>
      </c>
    </row>
    <row r="163" s="14" customFormat="1">
      <c r="A163" s="14"/>
      <c r="B163" s="270"/>
      <c r="C163" s="271"/>
      <c r="D163" s="260" t="s">
        <v>180</v>
      </c>
      <c r="E163" s="272" t="s">
        <v>1</v>
      </c>
      <c r="F163" s="273" t="s">
        <v>181</v>
      </c>
      <c r="G163" s="271"/>
      <c r="H163" s="274">
        <v>66.304000000000002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180</v>
      </c>
      <c r="AU163" s="280" t="s">
        <v>84</v>
      </c>
      <c r="AV163" s="14" t="s">
        <v>179</v>
      </c>
      <c r="AW163" s="14" t="s">
        <v>30</v>
      </c>
      <c r="AX163" s="14" t="s">
        <v>82</v>
      </c>
      <c r="AY163" s="280" t="s">
        <v>172</v>
      </c>
    </row>
    <row r="164" s="2" customFormat="1" ht="24.15" customHeight="1">
      <c r="A164" s="40"/>
      <c r="B164" s="41"/>
      <c r="C164" s="245" t="s">
        <v>352</v>
      </c>
      <c r="D164" s="245" t="s">
        <v>175</v>
      </c>
      <c r="E164" s="246" t="s">
        <v>353</v>
      </c>
      <c r="F164" s="247" t="s">
        <v>354</v>
      </c>
      <c r="G164" s="248" t="s">
        <v>342</v>
      </c>
      <c r="H164" s="249">
        <v>66.304000000000002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40</v>
      </c>
      <c r="O164" s="93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57" t="s">
        <v>179</v>
      </c>
      <c r="AT164" s="257" t="s">
        <v>175</v>
      </c>
      <c r="AU164" s="257" t="s">
        <v>84</v>
      </c>
      <c r="AY164" s="17" t="s">
        <v>172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82</v>
      </c>
      <c r="BK164" s="145">
        <f>ROUND(I164*H164,2)</f>
        <v>0</v>
      </c>
      <c r="BL164" s="17" t="s">
        <v>179</v>
      </c>
      <c r="BM164" s="257" t="s">
        <v>206</v>
      </c>
    </row>
    <row r="165" s="2" customFormat="1" ht="33" customHeight="1">
      <c r="A165" s="40"/>
      <c r="B165" s="41"/>
      <c r="C165" s="245" t="s">
        <v>191</v>
      </c>
      <c r="D165" s="245" t="s">
        <v>175</v>
      </c>
      <c r="E165" s="246" t="s">
        <v>355</v>
      </c>
      <c r="F165" s="247" t="s">
        <v>356</v>
      </c>
      <c r="G165" s="248" t="s">
        <v>342</v>
      </c>
      <c r="H165" s="249">
        <v>66.304000000000002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40</v>
      </c>
      <c r="O165" s="93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7" t="s">
        <v>179</v>
      </c>
      <c r="AT165" s="257" t="s">
        <v>175</v>
      </c>
      <c r="AU165" s="257" t="s">
        <v>84</v>
      </c>
      <c r="AY165" s="17" t="s">
        <v>172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82</v>
      </c>
      <c r="BK165" s="145">
        <f>ROUND(I165*H165,2)</f>
        <v>0</v>
      </c>
      <c r="BL165" s="17" t="s">
        <v>179</v>
      </c>
      <c r="BM165" s="257" t="s">
        <v>8</v>
      </c>
    </row>
    <row r="166" s="2" customFormat="1" ht="33" customHeight="1">
      <c r="A166" s="40"/>
      <c r="B166" s="41"/>
      <c r="C166" s="245" t="s">
        <v>357</v>
      </c>
      <c r="D166" s="245" t="s">
        <v>175</v>
      </c>
      <c r="E166" s="246" t="s">
        <v>358</v>
      </c>
      <c r="F166" s="247" t="s">
        <v>359</v>
      </c>
      <c r="G166" s="248" t="s">
        <v>342</v>
      </c>
      <c r="H166" s="249">
        <v>66.304000000000002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40</v>
      </c>
      <c r="O166" s="93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57" t="s">
        <v>179</v>
      </c>
      <c r="AT166" s="257" t="s">
        <v>175</v>
      </c>
      <c r="AU166" s="257" t="s">
        <v>84</v>
      </c>
      <c r="AY166" s="17" t="s">
        <v>172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82</v>
      </c>
      <c r="BK166" s="145">
        <f>ROUND(I166*H166,2)</f>
        <v>0</v>
      </c>
      <c r="BL166" s="17" t="s">
        <v>179</v>
      </c>
      <c r="BM166" s="257" t="s">
        <v>216</v>
      </c>
    </row>
    <row r="167" s="2" customFormat="1" ht="37.8" customHeight="1">
      <c r="A167" s="40"/>
      <c r="B167" s="41"/>
      <c r="C167" s="245" t="s">
        <v>201</v>
      </c>
      <c r="D167" s="245" t="s">
        <v>175</v>
      </c>
      <c r="E167" s="246" t="s">
        <v>360</v>
      </c>
      <c r="F167" s="247" t="s">
        <v>361</v>
      </c>
      <c r="G167" s="248" t="s">
        <v>342</v>
      </c>
      <c r="H167" s="249">
        <v>66.304000000000002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40</v>
      </c>
      <c r="O167" s="93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57" t="s">
        <v>179</v>
      </c>
      <c r="AT167" s="257" t="s">
        <v>175</v>
      </c>
      <c r="AU167" s="257" t="s">
        <v>84</v>
      </c>
      <c r="AY167" s="17" t="s">
        <v>172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82</v>
      </c>
      <c r="BK167" s="145">
        <f>ROUND(I167*H167,2)</f>
        <v>0</v>
      </c>
      <c r="BL167" s="17" t="s">
        <v>179</v>
      </c>
      <c r="BM167" s="257" t="s">
        <v>200</v>
      </c>
    </row>
    <row r="168" s="2" customFormat="1" ht="24.15" customHeight="1">
      <c r="A168" s="40"/>
      <c r="B168" s="41"/>
      <c r="C168" s="245" t="s">
        <v>186</v>
      </c>
      <c r="D168" s="245" t="s">
        <v>175</v>
      </c>
      <c r="E168" s="246" t="s">
        <v>362</v>
      </c>
      <c r="F168" s="247" t="s">
        <v>363</v>
      </c>
      <c r="G168" s="248" t="s">
        <v>342</v>
      </c>
      <c r="H168" s="249">
        <v>66.304000000000002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40</v>
      </c>
      <c r="O168" s="93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57" t="s">
        <v>179</v>
      </c>
      <c r="AT168" s="257" t="s">
        <v>175</v>
      </c>
      <c r="AU168" s="257" t="s">
        <v>84</v>
      </c>
      <c r="AY168" s="17" t="s">
        <v>172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82</v>
      </c>
      <c r="BK168" s="145">
        <f>ROUND(I168*H168,2)</f>
        <v>0</v>
      </c>
      <c r="BL168" s="17" t="s">
        <v>179</v>
      </c>
      <c r="BM168" s="257" t="s">
        <v>224</v>
      </c>
    </row>
    <row r="169" s="2" customFormat="1" ht="24.15" customHeight="1">
      <c r="A169" s="40"/>
      <c r="B169" s="41"/>
      <c r="C169" s="245" t="s">
        <v>206</v>
      </c>
      <c r="D169" s="245" t="s">
        <v>175</v>
      </c>
      <c r="E169" s="246" t="s">
        <v>364</v>
      </c>
      <c r="F169" s="247" t="s">
        <v>365</v>
      </c>
      <c r="G169" s="248" t="s">
        <v>342</v>
      </c>
      <c r="H169" s="249">
        <v>66.304000000000002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40</v>
      </c>
      <c r="O169" s="93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57" t="s">
        <v>179</v>
      </c>
      <c r="AT169" s="257" t="s">
        <v>175</v>
      </c>
      <c r="AU169" s="257" t="s">
        <v>84</v>
      </c>
      <c r="AY169" s="17" t="s">
        <v>172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82</v>
      </c>
      <c r="BK169" s="145">
        <f>ROUND(I169*H169,2)</f>
        <v>0</v>
      </c>
      <c r="BL169" s="17" t="s">
        <v>179</v>
      </c>
      <c r="BM169" s="257" t="s">
        <v>226</v>
      </c>
    </row>
    <row r="170" s="2" customFormat="1" ht="24.15" customHeight="1">
      <c r="A170" s="40"/>
      <c r="B170" s="41"/>
      <c r="C170" s="245" t="s">
        <v>258</v>
      </c>
      <c r="D170" s="245" t="s">
        <v>175</v>
      </c>
      <c r="E170" s="246" t="s">
        <v>366</v>
      </c>
      <c r="F170" s="247" t="s">
        <v>367</v>
      </c>
      <c r="G170" s="248" t="s">
        <v>368</v>
      </c>
      <c r="H170" s="249">
        <v>265.21600000000001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40</v>
      </c>
      <c r="O170" s="93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7" t="s">
        <v>179</v>
      </c>
      <c r="AT170" s="257" t="s">
        <v>175</v>
      </c>
      <c r="AU170" s="257" t="s">
        <v>84</v>
      </c>
      <c r="AY170" s="17" t="s">
        <v>172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82</v>
      </c>
      <c r="BK170" s="145">
        <f>ROUND(I170*H170,2)</f>
        <v>0</v>
      </c>
      <c r="BL170" s="17" t="s">
        <v>179</v>
      </c>
      <c r="BM170" s="257" t="s">
        <v>230</v>
      </c>
    </row>
    <row r="171" s="2" customFormat="1" ht="24.15" customHeight="1">
      <c r="A171" s="40"/>
      <c r="B171" s="41"/>
      <c r="C171" s="245" t="s">
        <v>8</v>
      </c>
      <c r="D171" s="245" t="s">
        <v>175</v>
      </c>
      <c r="E171" s="246" t="s">
        <v>369</v>
      </c>
      <c r="F171" s="247" t="s">
        <v>370</v>
      </c>
      <c r="G171" s="248" t="s">
        <v>342</v>
      </c>
      <c r="H171" s="249">
        <v>34.747999999999998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40</v>
      </c>
      <c r="O171" s="93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57" t="s">
        <v>179</v>
      </c>
      <c r="AT171" s="257" t="s">
        <v>175</v>
      </c>
      <c r="AU171" s="257" t="s">
        <v>84</v>
      </c>
      <c r="AY171" s="17" t="s">
        <v>172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82</v>
      </c>
      <c r="BK171" s="145">
        <f>ROUND(I171*H171,2)</f>
        <v>0</v>
      </c>
      <c r="BL171" s="17" t="s">
        <v>179</v>
      </c>
      <c r="BM171" s="257" t="s">
        <v>236</v>
      </c>
    </row>
    <row r="172" s="15" customFormat="1">
      <c r="A172" s="15"/>
      <c r="B172" s="299"/>
      <c r="C172" s="300"/>
      <c r="D172" s="260" t="s">
        <v>180</v>
      </c>
      <c r="E172" s="301" t="s">
        <v>1</v>
      </c>
      <c r="F172" s="302" t="s">
        <v>343</v>
      </c>
      <c r="G172" s="300"/>
      <c r="H172" s="301" t="s">
        <v>1</v>
      </c>
      <c r="I172" s="303"/>
      <c r="J172" s="300"/>
      <c r="K172" s="300"/>
      <c r="L172" s="304"/>
      <c r="M172" s="305"/>
      <c r="N172" s="306"/>
      <c r="O172" s="306"/>
      <c r="P172" s="306"/>
      <c r="Q172" s="306"/>
      <c r="R172" s="306"/>
      <c r="S172" s="306"/>
      <c r="T172" s="30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308" t="s">
        <v>180</v>
      </c>
      <c r="AU172" s="308" t="s">
        <v>84</v>
      </c>
      <c r="AV172" s="15" t="s">
        <v>82</v>
      </c>
      <c r="AW172" s="15" t="s">
        <v>30</v>
      </c>
      <c r="AX172" s="15" t="s">
        <v>75</v>
      </c>
      <c r="AY172" s="308" t="s">
        <v>172</v>
      </c>
    </row>
    <row r="173" s="13" customFormat="1">
      <c r="A173" s="13"/>
      <c r="B173" s="258"/>
      <c r="C173" s="259"/>
      <c r="D173" s="260" t="s">
        <v>180</v>
      </c>
      <c r="E173" s="261" t="s">
        <v>1</v>
      </c>
      <c r="F173" s="262" t="s">
        <v>344</v>
      </c>
      <c r="G173" s="259"/>
      <c r="H173" s="263">
        <v>66.304000000000002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180</v>
      </c>
      <c r="AU173" s="269" t="s">
        <v>84</v>
      </c>
      <c r="AV173" s="13" t="s">
        <v>84</v>
      </c>
      <c r="AW173" s="13" t="s">
        <v>30</v>
      </c>
      <c r="AX173" s="13" t="s">
        <v>75</v>
      </c>
      <c r="AY173" s="269" t="s">
        <v>172</v>
      </c>
    </row>
    <row r="174" s="13" customFormat="1">
      <c r="A174" s="13"/>
      <c r="B174" s="258"/>
      <c r="C174" s="259"/>
      <c r="D174" s="260" t="s">
        <v>180</v>
      </c>
      <c r="E174" s="261" t="s">
        <v>1</v>
      </c>
      <c r="F174" s="262" t="s">
        <v>371</v>
      </c>
      <c r="G174" s="259"/>
      <c r="H174" s="263">
        <v>-31.556000000000001</v>
      </c>
      <c r="I174" s="264"/>
      <c r="J174" s="259"/>
      <c r="K174" s="259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180</v>
      </c>
      <c r="AU174" s="269" t="s">
        <v>84</v>
      </c>
      <c r="AV174" s="13" t="s">
        <v>84</v>
      </c>
      <c r="AW174" s="13" t="s">
        <v>30</v>
      </c>
      <c r="AX174" s="13" t="s">
        <v>75</v>
      </c>
      <c r="AY174" s="269" t="s">
        <v>172</v>
      </c>
    </row>
    <row r="175" s="14" customFormat="1">
      <c r="A175" s="14"/>
      <c r="B175" s="270"/>
      <c r="C175" s="271"/>
      <c r="D175" s="260" t="s">
        <v>180</v>
      </c>
      <c r="E175" s="272" t="s">
        <v>1</v>
      </c>
      <c r="F175" s="273" t="s">
        <v>181</v>
      </c>
      <c r="G175" s="271"/>
      <c r="H175" s="274">
        <v>34.748000000000005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180</v>
      </c>
      <c r="AU175" s="280" t="s">
        <v>84</v>
      </c>
      <c r="AV175" s="14" t="s">
        <v>179</v>
      </c>
      <c r="AW175" s="14" t="s">
        <v>30</v>
      </c>
      <c r="AX175" s="14" t="s">
        <v>82</v>
      </c>
      <c r="AY175" s="280" t="s">
        <v>172</v>
      </c>
    </row>
    <row r="176" s="12" customFormat="1" ht="22.8" customHeight="1">
      <c r="A176" s="12"/>
      <c r="B176" s="229"/>
      <c r="C176" s="230"/>
      <c r="D176" s="231" t="s">
        <v>74</v>
      </c>
      <c r="E176" s="243" t="s">
        <v>84</v>
      </c>
      <c r="F176" s="243" t="s">
        <v>372</v>
      </c>
      <c r="G176" s="230"/>
      <c r="H176" s="230"/>
      <c r="I176" s="233"/>
      <c r="J176" s="244">
        <f>BK176</f>
        <v>0</v>
      </c>
      <c r="K176" s="230"/>
      <c r="L176" s="235"/>
      <c r="M176" s="236"/>
      <c r="N176" s="237"/>
      <c r="O176" s="237"/>
      <c r="P176" s="238">
        <f>SUM(P177:P211)</f>
        <v>0</v>
      </c>
      <c r="Q176" s="237"/>
      <c r="R176" s="238">
        <f>SUM(R177:R211)</f>
        <v>0</v>
      </c>
      <c r="S176" s="237"/>
      <c r="T176" s="239">
        <f>SUM(T177:T211)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82</v>
      </c>
      <c r="AT176" s="241" t="s">
        <v>74</v>
      </c>
      <c r="AU176" s="241" t="s">
        <v>82</v>
      </c>
      <c r="AY176" s="240" t="s">
        <v>172</v>
      </c>
      <c r="BK176" s="242">
        <f>SUM(BK177:BK211)</f>
        <v>0</v>
      </c>
    </row>
    <row r="177" s="2" customFormat="1" ht="33" customHeight="1">
      <c r="A177" s="40"/>
      <c r="B177" s="41"/>
      <c r="C177" s="245" t="s">
        <v>373</v>
      </c>
      <c r="D177" s="245" t="s">
        <v>175</v>
      </c>
      <c r="E177" s="246" t="s">
        <v>374</v>
      </c>
      <c r="F177" s="247" t="s">
        <v>375</v>
      </c>
      <c r="G177" s="248" t="s">
        <v>273</v>
      </c>
      <c r="H177" s="249">
        <v>44.799999999999997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40</v>
      </c>
      <c r="O177" s="93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57" t="s">
        <v>179</v>
      </c>
      <c r="AT177" s="257" t="s">
        <v>175</v>
      </c>
      <c r="AU177" s="257" t="s">
        <v>84</v>
      </c>
      <c r="AY177" s="17" t="s">
        <v>172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82</v>
      </c>
      <c r="BK177" s="145">
        <f>ROUND(I177*H177,2)</f>
        <v>0</v>
      </c>
      <c r="BL177" s="17" t="s">
        <v>179</v>
      </c>
      <c r="BM177" s="257" t="s">
        <v>240</v>
      </c>
    </row>
    <row r="178" s="2" customFormat="1">
      <c r="A178" s="40"/>
      <c r="B178" s="41"/>
      <c r="C178" s="42"/>
      <c r="D178" s="260" t="s">
        <v>231</v>
      </c>
      <c r="E178" s="42"/>
      <c r="F178" s="292" t="s">
        <v>376</v>
      </c>
      <c r="G178" s="42"/>
      <c r="H178" s="42"/>
      <c r="I178" s="214"/>
      <c r="J178" s="42"/>
      <c r="K178" s="42"/>
      <c r="L178" s="43"/>
      <c r="M178" s="293"/>
      <c r="N178" s="294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7" t="s">
        <v>231</v>
      </c>
      <c r="AU178" s="17" t="s">
        <v>84</v>
      </c>
    </row>
    <row r="179" s="13" customFormat="1">
      <c r="A179" s="13"/>
      <c r="B179" s="258"/>
      <c r="C179" s="259"/>
      <c r="D179" s="260" t="s">
        <v>180</v>
      </c>
      <c r="E179" s="261" t="s">
        <v>1</v>
      </c>
      <c r="F179" s="262" t="s">
        <v>377</v>
      </c>
      <c r="G179" s="259"/>
      <c r="H179" s="263">
        <v>44.799999999999997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180</v>
      </c>
      <c r="AU179" s="269" t="s">
        <v>84</v>
      </c>
      <c r="AV179" s="13" t="s">
        <v>84</v>
      </c>
      <c r="AW179" s="13" t="s">
        <v>30</v>
      </c>
      <c r="AX179" s="13" t="s">
        <v>75</v>
      </c>
      <c r="AY179" s="269" t="s">
        <v>172</v>
      </c>
    </row>
    <row r="180" s="14" customFormat="1">
      <c r="A180" s="14"/>
      <c r="B180" s="270"/>
      <c r="C180" s="271"/>
      <c r="D180" s="260" t="s">
        <v>180</v>
      </c>
      <c r="E180" s="272" t="s">
        <v>1</v>
      </c>
      <c r="F180" s="273" t="s">
        <v>181</v>
      </c>
      <c r="G180" s="271"/>
      <c r="H180" s="274">
        <v>44.799999999999997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180</v>
      </c>
      <c r="AU180" s="280" t="s">
        <v>84</v>
      </c>
      <c r="AV180" s="14" t="s">
        <v>179</v>
      </c>
      <c r="AW180" s="14" t="s">
        <v>30</v>
      </c>
      <c r="AX180" s="14" t="s">
        <v>82</v>
      </c>
      <c r="AY180" s="280" t="s">
        <v>172</v>
      </c>
    </row>
    <row r="181" s="2" customFormat="1" ht="33" customHeight="1">
      <c r="A181" s="40"/>
      <c r="B181" s="41"/>
      <c r="C181" s="245" t="s">
        <v>378</v>
      </c>
      <c r="D181" s="245" t="s">
        <v>175</v>
      </c>
      <c r="E181" s="246" t="s">
        <v>379</v>
      </c>
      <c r="F181" s="247" t="s">
        <v>380</v>
      </c>
      <c r="G181" s="248" t="s">
        <v>184</v>
      </c>
      <c r="H181" s="249">
        <v>41.951999999999998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40</v>
      </c>
      <c r="O181" s="93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57" t="s">
        <v>179</v>
      </c>
      <c r="AT181" s="257" t="s">
        <v>175</v>
      </c>
      <c r="AU181" s="257" t="s">
        <v>84</v>
      </c>
      <c r="AY181" s="17" t="s">
        <v>172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82</v>
      </c>
      <c r="BK181" s="145">
        <f>ROUND(I181*H181,2)</f>
        <v>0</v>
      </c>
      <c r="BL181" s="17" t="s">
        <v>179</v>
      </c>
      <c r="BM181" s="257" t="s">
        <v>213</v>
      </c>
    </row>
    <row r="182" s="2" customFormat="1">
      <c r="A182" s="40"/>
      <c r="B182" s="41"/>
      <c r="C182" s="42"/>
      <c r="D182" s="260" t="s">
        <v>231</v>
      </c>
      <c r="E182" s="42"/>
      <c r="F182" s="292" t="s">
        <v>381</v>
      </c>
      <c r="G182" s="42"/>
      <c r="H182" s="42"/>
      <c r="I182" s="214"/>
      <c r="J182" s="42"/>
      <c r="K182" s="42"/>
      <c r="L182" s="43"/>
      <c r="M182" s="293"/>
      <c r="N182" s="294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7" t="s">
        <v>231</v>
      </c>
      <c r="AU182" s="17" t="s">
        <v>84</v>
      </c>
    </row>
    <row r="183" s="13" customFormat="1">
      <c r="A183" s="13"/>
      <c r="B183" s="258"/>
      <c r="C183" s="259"/>
      <c r="D183" s="260" t="s">
        <v>180</v>
      </c>
      <c r="E183" s="261" t="s">
        <v>1</v>
      </c>
      <c r="F183" s="262" t="s">
        <v>382</v>
      </c>
      <c r="G183" s="259"/>
      <c r="H183" s="263">
        <v>41.951999999999998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180</v>
      </c>
      <c r="AU183" s="269" t="s">
        <v>84</v>
      </c>
      <c r="AV183" s="13" t="s">
        <v>84</v>
      </c>
      <c r="AW183" s="13" t="s">
        <v>30</v>
      </c>
      <c r="AX183" s="13" t="s">
        <v>75</v>
      </c>
      <c r="AY183" s="269" t="s">
        <v>172</v>
      </c>
    </row>
    <row r="184" s="14" customFormat="1">
      <c r="A184" s="14"/>
      <c r="B184" s="270"/>
      <c r="C184" s="271"/>
      <c r="D184" s="260" t="s">
        <v>180</v>
      </c>
      <c r="E184" s="272" t="s">
        <v>1</v>
      </c>
      <c r="F184" s="273" t="s">
        <v>181</v>
      </c>
      <c r="G184" s="271"/>
      <c r="H184" s="274">
        <v>41.951999999999998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180</v>
      </c>
      <c r="AU184" s="280" t="s">
        <v>84</v>
      </c>
      <c r="AV184" s="14" t="s">
        <v>179</v>
      </c>
      <c r="AW184" s="14" t="s">
        <v>30</v>
      </c>
      <c r="AX184" s="14" t="s">
        <v>82</v>
      </c>
      <c r="AY184" s="280" t="s">
        <v>172</v>
      </c>
    </row>
    <row r="185" s="2" customFormat="1" ht="24.15" customHeight="1">
      <c r="A185" s="40"/>
      <c r="B185" s="41"/>
      <c r="C185" s="245" t="s">
        <v>383</v>
      </c>
      <c r="D185" s="245" t="s">
        <v>175</v>
      </c>
      <c r="E185" s="246" t="s">
        <v>384</v>
      </c>
      <c r="F185" s="247" t="s">
        <v>385</v>
      </c>
      <c r="G185" s="248" t="s">
        <v>184</v>
      </c>
      <c r="H185" s="249">
        <v>106.66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40</v>
      </c>
      <c r="O185" s="93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57" t="s">
        <v>179</v>
      </c>
      <c r="AT185" s="257" t="s">
        <v>175</v>
      </c>
      <c r="AU185" s="257" t="s">
        <v>84</v>
      </c>
      <c r="AY185" s="17" t="s">
        <v>172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82</v>
      </c>
      <c r="BK185" s="145">
        <f>ROUND(I185*H185,2)</f>
        <v>0</v>
      </c>
      <c r="BL185" s="17" t="s">
        <v>179</v>
      </c>
      <c r="BM185" s="257" t="s">
        <v>247</v>
      </c>
    </row>
    <row r="186" s="15" customFormat="1">
      <c r="A186" s="15"/>
      <c r="B186" s="299"/>
      <c r="C186" s="300"/>
      <c r="D186" s="260" t="s">
        <v>180</v>
      </c>
      <c r="E186" s="301" t="s">
        <v>1</v>
      </c>
      <c r="F186" s="302" t="s">
        <v>386</v>
      </c>
      <c r="G186" s="300"/>
      <c r="H186" s="301" t="s">
        <v>1</v>
      </c>
      <c r="I186" s="303"/>
      <c r="J186" s="300"/>
      <c r="K186" s="300"/>
      <c r="L186" s="304"/>
      <c r="M186" s="305"/>
      <c r="N186" s="306"/>
      <c r="O186" s="306"/>
      <c r="P186" s="306"/>
      <c r="Q186" s="306"/>
      <c r="R186" s="306"/>
      <c r="S186" s="306"/>
      <c r="T186" s="30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308" t="s">
        <v>180</v>
      </c>
      <c r="AU186" s="308" t="s">
        <v>84</v>
      </c>
      <c r="AV186" s="15" t="s">
        <v>82</v>
      </c>
      <c r="AW186" s="15" t="s">
        <v>30</v>
      </c>
      <c r="AX186" s="15" t="s">
        <v>75</v>
      </c>
      <c r="AY186" s="308" t="s">
        <v>172</v>
      </c>
    </row>
    <row r="187" s="13" customFormat="1">
      <c r="A187" s="13"/>
      <c r="B187" s="258"/>
      <c r="C187" s="259"/>
      <c r="D187" s="260" t="s">
        <v>180</v>
      </c>
      <c r="E187" s="261" t="s">
        <v>1</v>
      </c>
      <c r="F187" s="262" t="s">
        <v>387</v>
      </c>
      <c r="G187" s="259"/>
      <c r="H187" s="263">
        <v>18.48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180</v>
      </c>
      <c r="AU187" s="269" t="s">
        <v>84</v>
      </c>
      <c r="AV187" s="13" t="s">
        <v>84</v>
      </c>
      <c r="AW187" s="13" t="s">
        <v>30</v>
      </c>
      <c r="AX187" s="13" t="s">
        <v>75</v>
      </c>
      <c r="AY187" s="269" t="s">
        <v>172</v>
      </c>
    </row>
    <row r="188" s="13" customFormat="1">
      <c r="A188" s="13"/>
      <c r="B188" s="258"/>
      <c r="C188" s="259"/>
      <c r="D188" s="260" t="s">
        <v>180</v>
      </c>
      <c r="E188" s="261" t="s">
        <v>1</v>
      </c>
      <c r="F188" s="262" t="s">
        <v>388</v>
      </c>
      <c r="G188" s="259"/>
      <c r="H188" s="263">
        <v>75.459999999999994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180</v>
      </c>
      <c r="AU188" s="269" t="s">
        <v>84</v>
      </c>
      <c r="AV188" s="13" t="s">
        <v>84</v>
      </c>
      <c r="AW188" s="13" t="s">
        <v>30</v>
      </c>
      <c r="AX188" s="13" t="s">
        <v>75</v>
      </c>
      <c r="AY188" s="269" t="s">
        <v>172</v>
      </c>
    </row>
    <row r="189" s="13" customFormat="1">
      <c r="A189" s="13"/>
      <c r="B189" s="258"/>
      <c r="C189" s="259"/>
      <c r="D189" s="260" t="s">
        <v>180</v>
      </c>
      <c r="E189" s="261" t="s">
        <v>1</v>
      </c>
      <c r="F189" s="262" t="s">
        <v>389</v>
      </c>
      <c r="G189" s="259"/>
      <c r="H189" s="263">
        <v>12.720000000000001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180</v>
      </c>
      <c r="AU189" s="269" t="s">
        <v>84</v>
      </c>
      <c r="AV189" s="13" t="s">
        <v>84</v>
      </c>
      <c r="AW189" s="13" t="s">
        <v>30</v>
      </c>
      <c r="AX189" s="13" t="s">
        <v>75</v>
      </c>
      <c r="AY189" s="269" t="s">
        <v>172</v>
      </c>
    </row>
    <row r="190" s="14" customFormat="1">
      <c r="A190" s="14"/>
      <c r="B190" s="270"/>
      <c r="C190" s="271"/>
      <c r="D190" s="260" t="s">
        <v>180</v>
      </c>
      <c r="E190" s="272" t="s">
        <v>1</v>
      </c>
      <c r="F190" s="273" t="s">
        <v>181</v>
      </c>
      <c r="G190" s="271"/>
      <c r="H190" s="274">
        <v>106.66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180</v>
      </c>
      <c r="AU190" s="280" t="s">
        <v>84</v>
      </c>
      <c r="AV190" s="14" t="s">
        <v>179</v>
      </c>
      <c r="AW190" s="14" t="s">
        <v>30</v>
      </c>
      <c r="AX190" s="14" t="s">
        <v>82</v>
      </c>
      <c r="AY190" s="280" t="s">
        <v>172</v>
      </c>
    </row>
    <row r="191" s="2" customFormat="1" ht="24.15" customHeight="1">
      <c r="A191" s="40"/>
      <c r="B191" s="41"/>
      <c r="C191" s="281" t="s">
        <v>390</v>
      </c>
      <c r="D191" s="281" t="s">
        <v>207</v>
      </c>
      <c r="E191" s="282" t="s">
        <v>391</v>
      </c>
      <c r="F191" s="283" t="s">
        <v>392</v>
      </c>
      <c r="G191" s="284" t="s">
        <v>184</v>
      </c>
      <c r="H191" s="285">
        <v>126.339</v>
      </c>
      <c r="I191" s="286"/>
      <c r="J191" s="287">
        <f>ROUND(I191*H191,2)</f>
        <v>0</v>
      </c>
      <c r="K191" s="288"/>
      <c r="L191" s="289"/>
      <c r="M191" s="290" t="s">
        <v>1</v>
      </c>
      <c r="N191" s="291" t="s">
        <v>40</v>
      </c>
      <c r="O191" s="93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57" t="s">
        <v>201</v>
      </c>
      <c r="AT191" s="257" t="s">
        <v>207</v>
      </c>
      <c r="AU191" s="257" t="s">
        <v>84</v>
      </c>
      <c r="AY191" s="17" t="s">
        <v>172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82</v>
      </c>
      <c r="BK191" s="145">
        <f>ROUND(I191*H191,2)</f>
        <v>0</v>
      </c>
      <c r="BL191" s="17" t="s">
        <v>179</v>
      </c>
      <c r="BM191" s="257" t="s">
        <v>210</v>
      </c>
    </row>
    <row r="192" s="13" customFormat="1">
      <c r="A192" s="13"/>
      <c r="B192" s="258"/>
      <c r="C192" s="259"/>
      <c r="D192" s="260" t="s">
        <v>180</v>
      </c>
      <c r="E192" s="261" t="s">
        <v>1</v>
      </c>
      <c r="F192" s="262" t="s">
        <v>393</v>
      </c>
      <c r="G192" s="259"/>
      <c r="H192" s="263">
        <v>126.339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180</v>
      </c>
      <c r="AU192" s="269" t="s">
        <v>84</v>
      </c>
      <c r="AV192" s="13" t="s">
        <v>84</v>
      </c>
      <c r="AW192" s="13" t="s">
        <v>30</v>
      </c>
      <c r="AX192" s="13" t="s">
        <v>75</v>
      </c>
      <c r="AY192" s="269" t="s">
        <v>172</v>
      </c>
    </row>
    <row r="193" s="14" customFormat="1">
      <c r="A193" s="14"/>
      <c r="B193" s="270"/>
      <c r="C193" s="271"/>
      <c r="D193" s="260" t="s">
        <v>180</v>
      </c>
      <c r="E193" s="272" t="s">
        <v>1</v>
      </c>
      <c r="F193" s="273" t="s">
        <v>181</v>
      </c>
      <c r="G193" s="271"/>
      <c r="H193" s="274">
        <v>126.339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180</v>
      </c>
      <c r="AU193" s="280" t="s">
        <v>84</v>
      </c>
      <c r="AV193" s="14" t="s">
        <v>179</v>
      </c>
      <c r="AW193" s="14" t="s">
        <v>30</v>
      </c>
      <c r="AX193" s="14" t="s">
        <v>82</v>
      </c>
      <c r="AY193" s="280" t="s">
        <v>172</v>
      </c>
    </row>
    <row r="194" s="2" customFormat="1" ht="24.15" customHeight="1">
      <c r="A194" s="40"/>
      <c r="B194" s="41"/>
      <c r="C194" s="245" t="s">
        <v>221</v>
      </c>
      <c r="D194" s="245" t="s">
        <v>175</v>
      </c>
      <c r="E194" s="246" t="s">
        <v>394</v>
      </c>
      <c r="F194" s="247" t="s">
        <v>395</v>
      </c>
      <c r="G194" s="248" t="s">
        <v>342</v>
      </c>
      <c r="H194" s="249">
        <v>0.93600000000000005</v>
      </c>
      <c r="I194" s="250"/>
      <c r="J194" s="251">
        <f>ROUND(I194*H194,2)</f>
        <v>0</v>
      </c>
      <c r="K194" s="252"/>
      <c r="L194" s="43"/>
      <c r="M194" s="253" t="s">
        <v>1</v>
      </c>
      <c r="N194" s="254" t="s">
        <v>40</v>
      </c>
      <c r="O194" s="93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57" t="s">
        <v>179</v>
      </c>
      <c r="AT194" s="257" t="s">
        <v>175</v>
      </c>
      <c r="AU194" s="257" t="s">
        <v>84</v>
      </c>
      <c r="AY194" s="17" t="s">
        <v>172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82</v>
      </c>
      <c r="BK194" s="145">
        <f>ROUND(I194*H194,2)</f>
        <v>0</v>
      </c>
      <c r="BL194" s="17" t="s">
        <v>179</v>
      </c>
      <c r="BM194" s="257" t="s">
        <v>254</v>
      </c>
    </row>
    <row r="195" s="15" customFormat="1">
      <c r="A195" s="15"/>
      <c r="B195" s="299"/>
      <c r="C195" s="300"/>
      <c r="D195" s="260" t="s">
        <v>180</v>
      </c>
      <c r="E195" s="301" t="s">
        <v>1</v>
      </c>
      <c r="F195" s="302" t="s">
        <v>396</v>
      </c>
      <c r="G195" s="300"/>
      <c r="H195" s="301" t="s">
        <v>1</v>
      </c>
      <c r="I195" s="303"/>
      <c r="J195" s="300"/>
      <c r="K195" s="300"/>
      <c r="L195" s="304"/>
      <c r="M195" s="305"/>
      <c r="N195" s="306"/>
      <c r="O195" s="306"/>
      <c r="P195" s="306"/>
      <c r="Q195" s="306"/>
      <c r="R195" s="306"/>
      <c r="S195" s="306"/>
      <c r="T195" s="30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308" t="s">
        <v>180</v>
      </c>
      <c r="AU195" s="308" t="s">
        <v>84</v>
      </c>
      <c r="AV195" s="15" t="s">
        <v>82</v>
      </c>
      <c r="AW195" s="15" t="s">
        <v>30</v>
      </c>
      <c r="AX195" s="15" t="s">
        <v>75</v>
      </c>
      <c r="AY195" s="308" t="s">
        <v>172</v>
      </c>
    </row>
    <row r="196" s="13" customFormat="1">
      <c r="A196" s="13"/>
      <c r="B196" s="258"/>
      <c r="C196" s="259"/>
      <c r="D196" s="260" t="s">
        <v>180</v>
      </c>
      <c r="E196" s="261" t="s">
        <v>1</v>
      </c>
      <c r="F196" s="262" t="s">
        <v>397</v>
      </c>
      <c r="G196" s="259"/>
      <c r="H196" s="263">
        <v>0.93600000000000005</v>
      </c>
      <c r="I196" s="264"/>
      <c r="J196" s="259"/>
      <c r="K196" s="259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180</v>
      </c>
      <c r="AU196" s="269" t="s">
        <v>84</v>
      </c>
      <c r="AV196" s="13" t="s">
        <v>84</v>
      </c>
      <c r="AW196" s="13" t="s">
        <v>30</v>
      </c>
      <c r="AX196" s="13" t="s">
        <v>75</v>
      </c>
      <c r="AY196" s="269" t="s">
        <v>172</v>
      </c>
    </row>
    <row r="197" s="14" customFormat="1">
      <c r="A197" s="14"/>
      <c r="B197" s="270"/>
      <c r="C197" s="271"/>
      <c r="D197" s="260" t="s">
        <v>180</v>
      </c>
      <c r="E197" s="272" t="s">
        <v>1</v>
      </c>
      <c r="F197" s="273" t="s">
        <v>181</v>
      </c>
      <c r="G197" s="271"/>
      <c r="H197" s="274">
        <v>0.93600000000000005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180</v>
      </c>
      <c r="AU197" s="280" t="s">
        <v>84</v>
      </c>
      <c r="AV197" s="14" t="s">
        <v>179</v>
      </c>
      <c r="AW197" s="14" t="s">
        <v>30</v>
      </c>
      <c r="AX197" s="14" t="s">
        <v>82</v>
      </c>
      <c r="AY197" s="280" t="s">
        <v>172</v>
      </c>
    </row>
    <row r="198" s="2" customFormat="1" ht="24.15" customHeight="1">
      <c r="A198" s="40"/>
      <c r="B198" s="41"/>
      <c r="C198" s="245" t="s">
        <v>398</v>
      </c>
      <c r="D198" s="245" t="s">
        <v>175</v>
      </c>
      <c r="E198" s="246" t="s">
        <v>399</v>
      </c>
      <c r="F198" s="247" t="s">
        <v>400</v>
      </c>
      <c r="G198" s="248" t="s">
        <v>342</v>
      </c>
      <c r="H198" s="249">
        <v>2.496</v>
      </c>
      <c r="I198" s="250"/>
      <c r="J198" s="251">
        <f>ROUND(I198*H198,2)</f>
        <v>0</v>
      </c>
      <c r="K198" s="252"/>
      <c r="L198" s="43"/>
      <c r="M198" s="253" t="s">
        <v>1</v>
      </c>
      <c r="N198" s="254" t="s">
        <v>40</v>
      </c>
      <c r="O198" s="93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7" t="s">
        <v>179</v>
      </c>
      <c r="AT198" s="257" t="s">
        <v>175</v>
      </c>
      <c r="AU198" s="257" t="s">
        <v>84</v>
      </c>
      <c r="AY198" s="17" t="s">
        <v>172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82</v>
      </c>
      <c r="BK198" s="145">
        <f>ROUND(I198*H198,2)</f>
        <v>0</v>
      </c>
      <c r="BL198" s="17" t="s">
        <v>179</v>
      </c>
      <c r="BM198" s="257" t="s">
        <v>237</v>
      </c>
    </row>
    <row r="199" s="15" customFormat="1">
      <c r="A199" s="15"/>
      <c r="B199" s="299"/>
      <c r="C199" s="300"/>
      <c r="D199" s="260" t="s">
        <v>180</v>
      </c>
      <c r="E199" s="301" t="s">
        <v>1</v>
      </c>
      <c r="F199" s="302" t="s">
        <v>396</v>
      </c>
      <c r="G199" s="300"/>
      <c r="H199" s="301" t="s">
        <v>1</v>
      </c>
      <c r="I199" s="303"/>
      <c r="J199" s="300"/>
      <c r="K199" s="300"/>
      <c r="L199" s="304"/>
      <c r="M199" s="305"/>
      <c r="N199" s="306"/>
      <c r="O199" s="306"/>
      <c r="P199" s="306"/>
      <c r="Q199" s="306"/>
      <c r="R199" s="306"/>
      <c r="S199" s="306"/>
      <c r="T199" s="30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308" t="s">
        <v>180</v>
      </c>
      <c r="AU199" s="308" t="s">
        <v>84</v>
      </c>
      <c r="AV199" s="15" t="s">
        <v>82</v>
      </c>
      <c r="AW199" s="15" t="s">
        <v>30</v>
      </c>
      <c r="AX199" s="15" t="s">
        <v>75</v>
      </c>
      <c r="AY199" s="308" t="s">
        <v>172</v>
      </c>
    </row>
    <row r="200" s="13" customFormat="1">
      <c r="A200" s="13"/>
      <c r="B200" s="258"/>
      <c r="C200" s="259"/>
      <c r="D200" s="260" t="s">
        <v>180</v>
      </c>
      <c r="E200" s="261" t="s">
        <v>1</v>
      </c>
      <c r="F200" s="262" t="s">
        <v>401</v>
      </c>
      <c r="G200" s="259"/>
      <c r="H200" s="263">
        <v>2.496</v>
      </c>
      <c r="I200" s="264"/>
      <c r="J200" s="259"/>
      <c r="K200" s="259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180</v>
      </c>
      <c r="AU200" s="269" t="s">
        <v>84</v>
      </c>
      <c r="AV200" s="13" t="s">
        <v>84</v>
      </c>
      <c r="AW200" s="13" t="s">
        <v>30</v>
      </c>
      <c r="AX200" s="13" t="s">
        <v>75</v>
      </c>
      <c r="AY200" s="269" t="s">
        <v>172</v>
      </c>
    </row>
    <row r="201" s="14" customFormat="1">
      <c r="A201" s="14"/>
      <c r="B201" s="270"/>
      <c r="C201" s="271"/>
      <c r="D201" s="260" t="s">
        <v>180</v>
      </c>
      <c r="E201" s="272" t="s">
        <v>1</v>
      </c>
      <c r="F201" s="273" t="s">
        <v>181</v>
      </c>
      <c r="G201" s="271"/>
      <c r="H201" s="274">
        <v>2.496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180</v>
      </c>
      <c r="AU201" s="280" t="s">
        <v>84</v>
      </c>
      <c r="AV201" s="14" t="s">
        <v>179</v>
      </c>
      <c r="AW201" s="14" t="s">
        <v>30</v>
      </c>
      <c r="AX201" s="14" t="s">
        <v>82</v>
      </c>
      <c r="AY201" s="280" t="s">
        <v>172</v>
      </c>
    </row>
    <row r="202" s="2" customFormat="1" ht="21.75" customHeight="1">
      <c r="A202" s="40"/>
      <c r="B202" s="41"/>
      <c r="C202" s="245" t="s">
        <v>274</v>
      </c>
      <c r="D202" s="245" t="s">
        <v>175</v>
      </c>
      <c r="E202" s="246" t="s">
        <v>402</v>
      </c>
      <c r="F202" s="247" t="s">
        <v>403</v>
      </c>
      <c r="G202" s="248" t="s">
        <v>368</v>
      </c>
      <c r="H202" s="249">
        <v>0.46000000000000002</v>
      </c>
      <c r="I202" s="250"/>
      <c r="J202" s="251">
        <f>ROUND(I202*H202,2)</f>
        <v>0</v>
      </c>
      <c r="K202" s="252"/>
      <c r="L202" s="43"/>
      <c r="M202" s="253" t="s">
        <v>1</v>
      </c>
      <c r="N202" s="254" t="s">
        <v>40</v>
      </c>
      <c r="O202" s="93"/>
      <c r="P202" s="255">
        <f>O202*H202</f>
        <v>0</v>
      </c>
      <c r="Q202" s="255">
        <v>0</v>
      </c>
      <c r="R202" s="255">
        <f>Q202*H202</f>
        <v>0</v>
      </c>
      <c r="S202" s="255">
        <v>0</v>
      </c>
      <c r="T202" s="25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57" t="s">
        <v>179</v>
      </c>
      <c r="AT202" s="257" t="s">
        <v>175</v>
      </c>
      <c r="AU202" s="257" t="s">
        <v>84</v>
      </c>
      <c r="AY202" s="17" t="s">
        <v>172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82</v>
      </c>
      <c r="BK202" s="145">
        <f>ROUND(I202*H202,2)</f>
        <v>0</v>
      </c>
      <c r="BL202" s="17" t="s">
        <v>179</v>
      </c>
      <c r="BM202" s="257" t="s">
        <v>244</v>
      </c>
    </row>
    <row r="203" s="15" customFormat="1">
      <c r="A203" s="15"/>
      <c r="B203" s="299"/>
      <c r="C203" s="300"/>
      <c r="D203" s="260" t="s">
        <v>180</v>
      </c>
      <c r="E203" s="301" t="s">
        <v>1</v>
      </c>
      <c r="F203" s="302" t="s">
        <v>396</v>
      </c>
      <c r="G203" s="300"/>
      <c r="H203" s="301" t="s">
        <v>1</v>
      </c>
      <c r="I203" s="303"/>
      <c r="J203" s="300"/>
      <c r="K203" s="300"/>
      <c r="L203" s="304"/>
      <c r="M203" s="305"/>
      <c r="N203" s="306"/>
      <c r="O203" s="306"/>
      <c r="P203" s="306"/>
      <c r="Q203" s="306"/>
      <c r="R203" s="306"/>
      <c r="S203" s="306"/>
      <c r="T203" s="30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308" t="s">
        <v>180</v>
      </c>
      <c r="AU203" s="308" t="s">
        <v>84</v>
      </c>
      <c r="AV203" s="15" t="s">
        <v>82</v>
      </c>
      <c r="AW203" s="15" t="s">
        <v>30</v>
      </c>
      <c r="AX203" s="15" t="s">
        <v>75</v>
      </c>
      <c r="AY203" s="308" t="s">
        <v>172</v>
      </c>
    </row>
    <row r="204" s="13" customFormat="1">
      <c r="A204" s="13"/>
      <c r="B204" s="258"/>
      <c r="C204" s="259"/>
      <c r="D204" s="260" t="s">
        <v>180</v>
      </c>
      <c r="E204" s="261" t="s">
        <v>1</v>
      </c>
      <c r="F204" s="262" t="s">
        <v>404</v>
      </c>
      <c r="G204" s="259"/>
      <c r="H204" s="263">
        <v>0.46000000000000002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180</v>
      </c>
      <c r="AU204" s="269" t="s">
        <v>84</v>
      </c>
      <c r="AV204" s="13" t="s">
        <v>84</v>
      </c>
      <c r="AW204" s="13" t="s">
        <v>30</v>
      </c>
      <c r="AX204" s="13" t="s">
        <v>75</v>
      </c>
      <c r="AY204" s="269" t="s">
        <v>172</v>
      </c>
    </row>
    <row r="205" s="14" customFormat="1">
      <c r="A205" s="14"/>
      <c r="B205" s="270"/>
      <c r="C205" s="271"/>
      <c r="D205" s="260" t="s">
        <v>180</v>
      </c>
      <c r="E205" s="272" t="s">
        <v>1</v>
      </c>
      <c r="F205" s="273" t="s">
        <v>181</v>
      </c>
      <c r="G205" s="271"/>
      <c r="H205" s="274">
        <v>0.46000000000000002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180</v>
      </c>
      <c r="AU205" s="280" t="s">
        <v>84</v>
      </c>
      <c r="AV205" s="14" t="s">
        <v>179</v>
      </c>
      <c r="AW205" s="14" t="s">
        <v>30</v>
      </c>
      <c r="AX205" s="14" t="s">
        <v>82</v>
      </c>
      <c r="AY205" s="280" t="s">
        <v>172</v>
      </c>
    </row>
    <row r="206" s="2" customFormat="1" ht="16.5" customHeight="1">
      <c r="A206" s="40"/>
      <c r="B206" s="41"/>
      <c r="C206" s="245" t="s">
        <v>405</v>
      </c>
      <c r="D206" s="245" t="s">
        <v>175</v>
      </c>
      <c r="E206" s="246" t="s">
        <v>406</v>
      </c>
      <c r="F206" s="247" t="s">
        <v>407</v>
      </c>
      <c r="G206" s="248" t="s">
        <v>368</v>
      </c>
      <c r="H206" s="249">
        <v>0.48199999999999998</v>
      </c>
      <c r="I206" s="250"/>
      <c r="J206" s="251">
        <f>ROUND(I206*H206,2)</f>
        <v>0</v>
      </c>
      <c r="K206" s="252"/>
      <c r="L206" s="43"/>
      <c r="M206" s="253" t="s">
        <v>1</v>
      </c>
      <c r="N206" s="254" t="s">
        <v>40</v>
      </c>
      <c r="O206" s="93"/>
      <c r="P206" s="255">
        <f>O206*H206</f>
        <v>0</v>
      </c>
      <c r="Q206" s="255">
        <v>0</v>
      </c>
      <c r="R206" s="255">
        <f>Q206*H206</f>
        <v>0</v>
      </c>
      <c r="S206" s="255">
        <v>0</v>
      </c>
      <c r="T206" s="25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57" t="s">
        <v>179</v>
      </c>
      <c r="AT206" s="257" t="s">
        <v>175</v>
      </c>
      <c r="AU206" s="257" t="s">
        <v>84</v>
      </c>
      <c r="AY206" s="17" t="s">
        <v>172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82</v>
      </c>
      <c r="BK206" s="145">
        <f>ROUND(I206*H206,2)</f>
        <v>0</v>
      </c>
      <c r="BL206" s="17" t="s">
        <v>179</v>
      </c>
      <c r="BM206" s="257" t="s">
        <v>218</v>
      </c>
    </row>
    <row r="207" s="13" customFormat="1">
      <c r="A207" s="13"/>
      <c r="B207" s="258"/>
      <c r="C207" s="259"/>
      <c r="D207" s="260" t="s">
        <v>180</v>
      </c>
      <c r="E207" s="261" t="s">
        <v>1</v>
      </c>
      <c r="F207" s="262" t="s">
        <v>408</v>
      </c>
      <c r="G207" s="259"/>
      <c r="H207" s="263">
        <v>0.48199999999999998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180</v>
      </c>
      <c r="AU207" s="269" t="s">
        <v>84</v>
      </c>
      <c r="AV207" s="13" t="s">
        <v>84</v>
      </c>
      <c r="AW207" s="13" t="s">
        <v>30</v>
      </c>
      <c r="AX207" s="13" t="s">
        <v>75</v>
      </c>
      <c r="AY207" s="269" t="s">
        <v>172</v>
      </c>
    </row>
    <row r="208" s="14" customFormat="1">
      <c r="A208" s="14"/>
      <c r="B208" s="270"/>
      <c r="C208" s="271"/>
      <c r="D208" s="260" t="s">
        <v>180</v>
      </c>
      <c r="E208" s="272" t="s">
        <v>1</v>
      </c>
      <c r="F208" s="273" t="s">
        <v>181</v>
      </c>
      <c r="G208" s="271"/>
      <c r="H208" s="274">
        <v>0.48199999999999998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180</v>
      </c>
      <c r="AU208" s="280" t="s">
        <v>84</v>
      </c>
      <c r="AV208" s="14" t="s">
        <v>179</v>
      </c>
      <c r="AW208" s="14" t="s">
        <v>30</v>
      </c>
      <c r="AX208" s="14" t="s">
        <v>82</v>
      </c>
      <c r="AY208" s="280" t="s">
        <v>172</v>
      </c>
    </row>
    <row r="209" s="2" customFormat="1" ht="24.15" customHeight="1">
      <c r="A209" s="40"/>
      <c r="B209" s="41"/>
      <c r="C209" s="245" t="s">
        <v>409</v>
      </c>
      <c r="D209" s="245" t="s">
        <v>175</v>
      </c>
      <c r="E209" s="246" t="s">
        <v>410</v>
      </c>
      <c r="F209" s="247" t="s">
        <v>411</v>
      </c>
      <c r="G209" s="248" t="s">
        <v>342</v>
      </c>
      <c r="H209" s="249">
        <v>10.497</v>
      </c>
      <c r="I209" s="250"/>
      <c r="J209" s="251">
        <f>ROUND(I209*H209,2)</f>
        <v>0</v>
      </c>
      <c r="K209" s="252"/>
      <c r="L209" s="43"/>
      <c r="M209" s="253" t="s">
        <v>1</v>
      </c>
      <c r="N209" s="254" t="s">
        <v>40</v>
      </c>
      <c r="O209" s="93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57" t="s">
        <v>179</v>
      </c>
      <c r="AT209" s="257" t="s">
        <v>175</v>
      </c>
      <c r="AU209" s="257" t="s">
        <v>84</v>
      </c>
      <c r="AY209" s="17" t="s">
        <v>172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82</v>
      </c>
      <c r="BK209" s="145">
        <f>ROUND(I209*H209,2)</f>
        <v>0</v>
      </c>
      <c r="BL209" s="17" t="s">
        <v>179</v>
      </c>
      <c r="BM209" s="257" t="s">
        <v>227</v>
      </c>
    </row>
    <row r="210" s="13" customFormat="1">
      <c r="A210" s="13"/>
      <c r="B210" s="258"/>
      <c r="C210" s="259"/>
      <c r="D210" s="260" t="s">
        <v>180</v>
      </c>
      <c r="E210" s="261" t="s">
        <v>1</v>
      </c>
      <c r="F210" s="262" t="s">
        <v>412</v>
      </c>
      <c r="G210" s="259"/>
      <c r="H210" s="263">
        <v>10.497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180</v>
      </c>
      <c r="AU210" s="269" t="s">
        <v>84</v>
      </c>
      <c r="AV210" s="13" t="s">
        <v>84</v>
      </c>
      <c r="AW210" s="13" t="s">
        <v>30</v>
      </c>
      <c r="AX210" s="13" t="s">
        <v>75</v>
      </c>
      <c r="AY210" s="269" t="s">
        <v>172</v>
      </c>
    </row>
    <row r="211" s="14" customFormat="1">
      <c r="A211" s="14"/>
      <c r="B211" s="270"/>
      <c r="C211" s="271"/>
      <c r="D211" s="260" t="s">
        <v>180</v>
      </c>
      <c r="E211" s="272" t="s">
        <v>1</v>
      </c>
      <c r="F211" s="273" t="s">
        <v>181</v>
      </c>
      <c r="G211" s="271"/>
      <c r="H211" s="274">
        <v>10.497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180</v>
      </c>
      <c r="AU211" s="280" t="s">
        <v>84</v>
      </c>
      <c r="AV211" s="14" t="s">
        <v>179</v>
      </c>
      <c r="AW211" s="14" t="s">
        <v>30</v>
      </c>
      <c r="AX211" s="14" t="s">
        <v>82</v>
      </c>
      <c r="AY211" s="280" t="s">
        <v>172</v>
      </c>
    </row>
    <row r="212" s="12" customFormat="1" ht="22.8" customHeight="1">
      <c r="A212" s="12"/>
      <c r="B212" s="229"/>
      <c r="C212" s="230"/>
      <c r="D212" s="231" t="s">
        <v>74</v>
      </c>
      <c r="E212" s="243" t="s">
        <v>173</v>
      </c>
      <c r="F212" s="243" t="s">
        <v>174</v>
      </c>
      <c r="G212" s="230"/>
      <c r="H212" s="230"/>
      <c r="I212" s="233"/>
      <c r="J212" s="244">
        <f>BK212</f>
        <v>0</v>
      </c>
      <c r="K212" s="230"/>
      <c r="L212" s="235"/>
      <c r="M212" s="236"/>
      <c r="N212" s="237"/>
      <c r="O212" s="237"/>
      <c r="P212" s="238">
        <f>SUM(P213:P227)</f>
        <v>0</v>
      </c>
      <c r="Q212" s="237"/>
      <c r="R212" s="238">
        <f>SUM(R213:R227)</f>
        <v>0</v>
      </c>
      <c r="S212" s="237"/>
      <c r="T212" s="239">
        <f>SUM(T213:T227)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40" t="s">
        <v>82</v>
      </c>
      <c r="AT212" s="241" t="s">
        <v>74</v>
      </c>
      <c r="AU212" s="241" t="s">
        <v>82</v>
      </c>
      <c r="AY212" s="240" t="s">
        <v>172</v>
      </c>
      <c r="BK212" s="242">
        <f>SUM(BK213:BK227)</f>
        <v>0</v>
      </c>
    </row>
    <row r="213" s="2" customFormat="1" ht="21.75" customHeight="1">
      <c r="A213" s="40"/>
      <c r="B213" s="41"/>
      <c r="C213" s="245" t="s">
        <v>263</v>
      </c>
      <c r="D213" s="245" t="s">
        <v>175</v>
      </c>
      <c r="E213" s="246" t="s">
        <v>413</v>
      </c>
      <c r="F213" s="247" t="s">
        <v>414</v>
      </c>
      <c r="G213" s="248" t="s">
        <v>342</v>
      </c>
      <c r="H213" s="249">
        <v>58.787999999999997</v>
      </c>
      <c r="I213" s="250"/>
      <c r="J213" s="251">
        <f>ROUND(I213*H213,2)</f>
        <v>0</v>
      </c>
      <c r="K213" s="252"/>
      <c r="L213" s="43"/>
      <c r="M213" s="253" t="s">
        <v>1</v>
      </c>
      <c r="N213" s="254" t="s">
        <v>40</v>
      </c>
      <c r="O213" s="93"/>
      <c r="P213" s="255">
        <f>O213*H213</f>
        <v>0</v>
      </c>
      <c r="Q213" s="255">
        <v>0</v>
      </c>
      <c r="R213" s="255">
        <f>Q213*H213</f>
        <v>0</v>
      </c>
      <c r="S213" s="255">
        <v>0</v>
      </c>
      <c r="T213" s="25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57" t="s">
        <v>179</v>
      </c>
      <c r="AT213" s="257" t="s">
        <v>175</v>
      </c>
      <c r="AU213" s="257" t="s">
        <v>84</v>
      </c>
      <c r="AY213" s="17" t="s">
        <v>172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82</v>
      </c>
      <c r="BK213" s="145">
        <f>ROUND(I213*H213,2)</f>
        <v>0</v>
      </c>
      <c r="BL213" s="17" t="s">
        <v>179</v>
      </c>
      <c r="BM213" s="257" t="s">
        <v>225</v>
      </c>
    </row>
    <row r="214" s="15" customFormat="1">
      <c r="A214" s="15"/>
      <c r="B214" s="299"/>
      <c r="C214" s="300"/>
      <c r="D214" s="260" t="s">
        <v>180</v>
      </c>
      <c r="E214" s="301" t="s">
        <v>1</v>
      </c>
      <c r="F214" s="302" t="s">
        <v>386</v>
      </c>
      <c r="G214" s="300"/>
      <c r="H214" s="301" t="s">
        <v>1</v>
      </c>
      <c r="I214" s="303"/>
      <c r="J214" s="300"/>
      <c r="K214" s="300"/>
      <c r="L214" s="304"/>
      <c r="M214" s="305"/>
      <c r="N214" s="306"/>
      <c r="O214" s="306"/>
      <c r="P214" s="306"/>
      <c r="Q214" s="306"/>
      <c r="R214" s="306"/>
      <c r="S214" s="306"/>
      <c r="T214" s="30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308" t="s">
        <v>180</v>
      </c>
      <c r="AU214" s="308" t="s">
        <v>84</v>
      </c>
      <c r="AV214" s="15" t="s">
        <v>82</v>
      </c>
      <c r="AW214" s="15" t="s">
        <v>30</v>
      </c>
      <c r="AX214" s="15" t="s">
        <v>75</v>
      </c>
      <c r="AY214" s="308" t="s">
        <v>172</v>
      </c>
    </row>
    <row r="215" s="13" customFormat="1">
      <c r="A215" s="13"/>
      <c r="B215" s="258"/>
      <c r="C215" s="259"/>
      <c r="D215" s="260" t="s">
        <v>180</v>
      </c>
      <c r="E215" s="261" t="s">
        <v>1</v>
      </c>
      <c r="F215" s="262" t="s">
        <v>415</v>
      </c>
      <c r="G215" s="259"/>
      <c r="H215" s="263">
        <v>39.356000000000002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180</v>
      </c>
      <c r="AU215" s="269" t="s">
        <v>84</v>
      </c>
      <c r="AV215" s="13" t="s">
        <v>84</v>
      </c>
      <c r="AW215" s="13" t="s">
        <v>30</v>
      </c>
      <c r="AX215" s="13" t="s">
        <v>75</v>
      </c>
      <c r="AY215" s="269" t="s">
        <v>172</v>
      </c>
    </row>
    <row r="216" s="15" customFormat="1">
      <c r="A216" s="15"/>
      <c r="B216" s="299"/>
      <c r="C216" s="300"/>
      <c r="D216" s="260" t="s">
        <v>180</v>
      </c>
      <c r="E216" s="301" t="s">
        <v>1</v>
      </c>
      <c r="F216" s="302" t="s">
        <v>416</v>
      </c>
      <c r="G216" s="300"/>
      <c r="H216" s="301" t="s">
        <v>1</v>
      </c>
      <c r="I216" s="303"/>
      <c r="J216" s="300"/>
      <c r="K216" s="300"/>
      <c r="L216" s="304"/>
      <c r="M216" s="305"/>
      <c r="N216" s="306"/>
      <c r="O216" s="306"/>
      <c r="P216" s="306"/>
      <c r="Q216" s="306"/>
      <c r="R216" s="306"/>
      <c r="S216" s="306"/>
      <c r="T216" s="30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308" t="s">
        <v>180</v>
      </c>
      <c r="AU216" s="308" t="s">
        <v>84</v>
      </c>
      <c r="AV216" s="15" t="s">
        <v>82</v>
      </c>
      <c r="AW216" s="15" t="s">
        <v>30</v>
      </c>
      <c r="AX216" s="15" t="s">
        <v>75</v>
      </c>
      <c r="AY216" s="308" t="s">
        <v>172</v>
      </c>
    </row>
    <row r="217" s="13" customFormat="1">
      <c r="A217" s="13"/>
      <c r="B217" s="258"/>
      <c r="C217" s="259"/>
      <c r="D217" s="260" t="s">
        <v>180</v>
      </c>
      <c r="E217" s="261" t="s">
        <v>1</v>
      </c>
      <c r="F217" s="262" t="s">
        <v>417</v>
      </c>
      <c r="G217" s="259"/>
      <c r="H217" s="263">
        <v>19.431999999999999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180</v>
      </c>
      <c r="AU217" s="269" t="s">
        <v>84</v>
      </c>
      <c r="AV217" s="13" t="s">
        <v>84</v>
      </c>
      <c r="AW217" s="13" t="s">
        <v>30</v>
      </c>
      <c r="AX217" s="13" t="s">
        <v>75</v>
      </c>
      <c r="AY217" s="269" t="s">
        <v>172</v>
      </c>
    </row>
    <row r="218" s="14" customFormat="1">
      <c r="A218" s="14"/>
      <c r="B218" s="270"/>
      <c r="C218" s="271"/>
      <c r="D218" s="260" t="s">
        <v>180</v>
      </c>
      <c r="E218" s="272" t="s">
        <v>1</v>
      </c>
      <c r="F218" s="273" t="s">
        <v>181</v>
      </c>
      <c r="G218" s="271"/>
      <c r="H218" s="274">
        <v>58.787999999999997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180</v>
      </c>
      <c r="AU218" s="280" t="s">
        <v>84</v>
      </c>
      <c r="AV218" s="14" t="s">
        <v>179</v>
      </c>
      <c r="AW218" s="14" t="s">
        <v>30</v>
      </c>
      <c r="AX218" s="14" t="s">
        <v>82</v>
      </c>
      <c r="AY218" s="280" t="s">
        <v>172</v>
      </c>
    </row>
    <row r="219" s="2" customFormat="1" ht="16.5" customHeight="1">
      <c r="A219" s="40"/>
      <c r="B219" s="41"/>
      <c r="C219" s="245" t="s">
        <v>216</v>
      </c>
      <c r="D219" s="245" t="s">
        <v>175</v>
      </c>
      <c r="E219" s="246" t="s">
        <v>418</v>
      </c>
      <c r="F219" s="247" t="s">
        <v>419</v>
      </c>
      <c r="G219" s="248" t="s">
        <v>178</v>
      </c>
      <c r="H219" s="249">
        <v>30</v>
      </c>
      <c r="I219" s="250"/>
      <c r="J219" s="251">
        <f>ROUND(I219*H219,2)</f>
        <v>0</v>
      </c>
      <c r="K219" s="252"/>
      <c r="L219" s="43"/>
      <c r="M219" s="253" t="s">
        <v>1</v>
      </c>
      <c r="N219" s="254" t="s">
        <v>40</v>
      </c>
      <c r="O219" s="93"/>
      <c r="P219" s="255">
        <f>O219*H219</f>
        <v>0</v>
      </c>
      <c r="Q219" s="255">
        <v>0</v>
      </c>
      <c r="R219" s="255">
        <f>Q219*H219</f>
        <v>0</v>
      </c>
      <c r="S219" s="255">
        <v>0</v>
      </c>
      <c r="T219" s="25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57" t="s">
        <v>179</v>
      </c>
      <c r="AT219" s="257" t="s">
        <v>175</v>
      </c>
      <c r="AU219" s="257" t="s">
        <v>84</v>
      </c>
      <c r="AY219" s="17" t="s">
        <v>172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82</v>
      </c>
      <c r="BK219" s="145">
        <f>ROUND(I219*H219,2)</f>
        <v>0</v>
      </c>
      <c r="BL219" s="17" t="s">
        <v>179</v>
      </c>
      <c r="BM219" s="257" t="s">
        <v>274</v>
      </c>
    </row>
    <row r="220" s="15" customFormat="1">
      <c r="A220" s="15"/>
      <c r="B220" s="299"/>
      <c r="C220" s="300"/>
      <c r="D220" s="260" t="s">
        <v>180</v>
      </c>
      <c r="E220" s="301" t="s">
        <v>1</v>
      </c>
      <c r="F220" s="302" t="s">
        <v>420</v>
      </c>
      <c r="G220" s="300"/>
      <c r="H220" s="301" t="s">
        <v>1</v>
      </c>
      <c r="I220" s="303"/>
      <c r="J220" s="300"/>
      <c r="K220" s="300"/>
      <c r="L220" s="304"/>
      <c r="M220" s="305"/>
      <c r="N220" s="306"/>
      <c r="O220" s="306"/>
      <c r="P220" s="306"/>
      <c r="Q220" s="306"/>
      <c r="R220" s="306"/>
      <c r="S220" s="306"/>
      <c r="T220" s="30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308" t="s">
        <v>180</v>
      </c>
      <c r="AU220" s="308" t="s">
        <v>84</v>
      </c>
      <c r="AV220" s="15" t="s">
        <v>82</v>
      </c>
      <c r="AW220" s="15" t="s">
        <v>30</v>
      </c>
      <c r="AX220" s="15" t="s">
        <v>75</v>
      </c>
      <c r="AY220" s="308" t="s">
        <v>172</v>
      </c>
    </row>
    <row r="221" s="13" customFormat="1">
      <c r="A221" s="13"/>
      <c r="B221" s="258"/>
      <c r="C221" s="259"/>
      <c r="D221" s="260" t="s">
        <v>180</v>
      </c>
      <c r="E221" s="261" t="s">
        <v>1</v>
      </c>
      <c r="F221" s="262" t="s">
        <v>421</v>
      </c>
      <c r="G221" s="259"/>
      <c r="H221" s="263">
        <v>30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180</v>
      </c>
      <c r="AU221" s="269" t="s">
        <v>84</v>
      </c>
      <c r="AV221" s="13" t="s">
        <v>84</v>
      </c>
      <c r="AW221" s="13" t="s">
        <v>30</v>
      </c>
      <c r="AX221" s="13" t="s">
        <v>75</v>
      </c>
      <c r="AY221" s="269" t="s">
        <v>172</v>
      </c>
    </row>
    <row r="222" s="14" customFormat="1">
      <c r="A222" s="14"/>
      <c r="B222" s="270"/>
      <c r="C222" s="271"/>
      <c r="D222" s="260" t="s">
        <v>180</v>
      </c>
      <c r="E222" s="272" t="s">
        <v>1</v>
      </c>
      <c r="F222" s="273" t="s">
        <v>181</v>
      </c>
      <c r="G222" s="271"/>
      <c r="H222" s="274">
        <v>30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180</v>
      </c>
      <c r="AU222" s="280" t="s">
        <v>84</v>
      </c>
      <c r="AV222" s="14" t="s">
        <v>179</v>
      </c>
      <c r="AW222" s="14" t="s">
        <v>30</v>
      </c>
      <c r="AX222" s="14" t="s">
        <v>82</v>
      </c>
      <c r="AY222" s="280" t="s">
        <v>172</v>
      </c>
    </row>
    <row r="223" s="2" customFormat="1" ht="24.15" customHeight="1">
      <c r="A223" s="40"/>
      <c r="B223" s="41"/>
      <c r="C223" s="245" t="s">
        <v>268</v>
      </c>
      <c r="D223" s="245" t="s">
        <v>175</v>
      </c>
      <c r="E223" s="246" t="s">
        <v>422</v>
      </c>
      <c r="F223" s="247" t="s">
        <v>423</v>
      </c>
      <c r="G223" s="248" t="s">
        <v>184</v>
      </c>
      <c r="H223" s="249">
        <v>43.310000000000002</v>
      </c>
      <c r="I223" s="250"/>
      <c r="J223" s="251">
        <f>ROUND(I223*H223,2)</f>
        <v>0</v>
      </c>
      <c r="K223" s="252"/>
      <c r="L223" s="43"/>
      <c r="M223" s="253" t="s">
        <v>1</v>
      </c>
      <c r="N223" s="254" t="s">
        <v>40</v>
      </c>
      <c r="O223" s="93"/>
      <c r="P223" s="255">
        <f>O223*H223</f>
        <v>0</v>
      </c>
      <c r="Q223" s="255">
        <v>0</v>
      </c>
      <c r="R223" s="255">
        <f>Q223*H223</f>
        <v>0</v>
      </c>
      <c r="S223" s="255">
        <v>0</v>
      </c>
      <c r="T223" s="25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57" t="s">
        <v>179</v>
      </c>
      <c r="AT223" s="257" t="s">
        <v>175</v>
      </c>
      <c r="AU223" s="257" t="s">
        <v>84</v>
      </c>
      <c r="AY223" s="17" t="s">
        <v>172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82</v>
      </c>
      <c r="BK223" s="145">
        <f>ROUND(I223*H223,2)</f>
        <v>0</v>
      </c>
      <c r="BL223" s="17" t="s">
        <v>179</v>
      </c>
      <c r="BM223" s="257" t="s">
        <v>279</v>
      </c>
    </row>
    <row r="224" s="15" customFormat="1">
      <c r="A224" s="15"/>
      <c r="B224" s="299"/>
      <c r="C224" s="300"/>
      <c r="D224" s="260" t="s">
        <v>180</v>
      </c>
      <c r="E224" s="301" t="s">
        <v>1</v>
      </c>
      <c r="F224" s="302" t="s">
        <v>386</v>
      </c>
      <c r="G224" s="300"/>
      <c r="H224" s="301" t="s">
        <v>1</v>
      </c>
      <c r="I224" s="303"/>
      <c r="J224" s="300"/>
      <c r="K224" s="300"/>
      <c r="L224" s="304"/>
      <c r="M224" s="305"/>
      <c r="N224" s="306"/>
      <c r="O224" s="306"/>
      <c r="P224" s="306"/>
      <c r="Q224" s="306"/>
      <c r="R224" s="306"/>
      <c r="S224" s="306"/>
      <c r="T224" s="30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308" t="s">
        <v>180</v>
      </c>
      <c r="AU224" s="308" t="s">
        <v>84</v>
      </c>
      <c r="AV224" s="15" t="s">
        <v>82</v>
      </c>
      <c r="AW224" s="15" t="s">
        <v>30</v>
      </c>
      <c r="AX224" s="15" t="s">
        <v>75</v>
      </c>
      <c r="AY224" s="308" t="s">
        <v>172</v>
      </c>
    </row>
    <row r="225" s="13" customFormat="1">
      <c r="A225" s="13"/>
      <c r="B225" s="258"/>
      <c r="C225" s="259"/>
      <c r="D225" s="260" t="s">
        <v>180</v>
      </c>
      <c r="E225" s="261" t="s">
        <v>1</v>
      </c>
      <c r="F225" s="262" t="s">
        <v>424</v>
      </c>
      <c r="G225" s="259"/>
      <c r="H225" s="263">
        <v>8.5199999999999996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180</v>
      </c>
      <c r="AU225" s="269" t="s">
        <v>84</v>
      </c>
      <c r="AV225" s="13" t="s">
        <v>84</v>
      </c>
      <c r="AW225" s="13" t="s">
        <v>30</v>
      </c>
      <c r="AX225" s="13" t="s">
        <v>75</v>
      </c>
      <c r="AY225" s="269" t="s">
        <v>172</v>
      </c>
    </row>
    <row r="226" s="13" customFormat="1">
      <c r="A226" s="13"/>
      <c r="B226" s="258"/>
      <c r="C226" s="259"/>
      <c r="D226" s="260" t="s">
        <v>180</v>
      </c>
      <c r="E226" s="261" t="s">
        <v>1</v>
      </c>
      <c r="F226" s="262" t="s">
        <v>425</v>
      </c>
      <c r="G226" s="259"/>
      <c r="H226" s="263">
        <v>34.789999999999999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180</v>
      </c>
      <c r="AU226" s="269" t="s">
        <v>84</v>
      </c>
      <c r="AV226" s="13" t="s">
        <v>84</v>
      </c>
      <c r="AW226" s="13" t="s">
        <v>30</v>
      </c>
      <c r="AX226" s="13" t="s">
        <v>75</v>
      </c>
      <c r="AY226" s="269" t="s">
        <v>172</v>
      </c>
    </row>
    <row r="227" s="14" customFormat="1">
      <c r="A227" s="14"/>
      <c r="B227" s="270"/>
      <c r="C227" s="271"/>
      <c r="D227" s="260" t="s">
        <v>180</v>
      </c>
      <c r="E227" s="272" t="s">
        <v>1</v>
      </c>
      <c r="F227" s="273" t="s">
        <v>181</v>
      </c>
      <c r="G227" s="271"/>
      <c r="H227" s="274">
        <v>43.310000000000002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180</v>
      </c>
      <c r="AU227" s="280" t="s">
        <v>84</v>
      </c>
      <c r="AV227" s="14" t="s">
        <v>179</v>
      </c>
      <c r="AW227" s="14" t="s">
        <v>30</v>
      </c>
      <c r="AX227" s="14" t="s">
        <v>82</v>
      </c>
      <c r="AY227" s="280" t="s">
        <v>172</v>
      </c>
    </row>
    <row r="228" s="12" customFormat="1" ht="22.8" customHeight="1">
      <c r="A228" s="12"/>
      <c r="B228" s="229"/>
      <c r="C228" s="230"/>
      <c r="D228" s="231" t="s">
        <v>74</v>
      </c>
      <c r="E228" s="243" t="s">
        <v>179</v>
      </c>
      <c r="F228" s="243" t="s">
        <v>426</v>
      </c>
      <c r="G228" s="230"/>
      <c r="H228" s="230"/>
      <c r="I228" s="233"/>
      <c r="J228" s="244">
        <f>BK228</f>
        <v>0</v>
      </c>
      <c r="K228" s="230"/>
      <c r="L228" s="235"/>
      <c r="M228" s="236"/>
      <c r="N228" s="237"/>
      <c r="O228" s="237"/>
      <c r="P228" s="238">
        <f>SUM(P229:P259)</f>
        <v>0</v>
      </c>
      <c r="Q228" s="237"/>
      <c r="R228" s="238">
        <f>SUM(R229:R259)</f>
        <v>0</v>
      </c>
      <c r="S228" s="237"/>
      <c r="T228" s="239">
        <f>SUM(T229:T259)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40" t="s">
        <v>82</v>
      </c>
      <c r="AT228" s="241" t="s">
        <v>74</v>
      </c>
      <c r="AU228" s="241" t="s">
        <v>82</v>
      </c>
      <c r="AY228" s="240" t="s">
        <v>172</v>
      </c>
      <c r="BK228" s="242">
        <f>SUM(BK229:BK259)</f>
        <v>0</v>
      </c>
    </row>
    <row r="229" s="2" customFormat="1" ht="16.5" customHeight="1">
      <c r="A229" s="40"/>
      <c r="B229" s="41"/>
      <c r="C229" s="245" t="s">
        <v>200</v>
      </c>
      <c r="D229" s="245" t="s">
        <v>175</v>
      </c>
      <c r="E229" s="246" t="s">
        <v>427</v>
      </c>
      <c r="F229" s="247" t="s">
        <v>428</v>
      </c>
      <c r="G229" s="248" t="s">
        <v>342</v>
      </c>
      <c r="H229" s="249">
        <v>3.96</v>
      </c>
      <c r="I229" s="250"/>
      <c r="J229" s="251">
        <f>ROUND(I229*H229,2)</f>
        <v>0</v>
      </c>
      <c r="K229" s="252"/>
      <c r="L229" s="43"/>
      <c r="M229" s="253" t="s">
        <v>1</v>
      </c>
      <c r="N229" s="254" t="s">
        <v>40</v>
      </c>
      <c r="O229" s="93"/>
      <c r="P229" s="255">
        <f>O229*H229</f>
        <v>0</v>
      </c>
      <c r="Q229" s="255">
        <v>0</v>
      </c>
      <c r="R229" s="255">
        <f>Q229*H229</f>
        <v>0</v>
      </c>
      <c r="S229" s="255">
        <v>0</v>
      </c>
      <c r="T229" s="25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57" t="s">
        <v>179</v>
      </c>
      <c r="AT229" s="257" t="s">
        <v>175</v>
      </c>
      <c r="AU229" s="257" t="s">
        <v>84</v>
      </c>
      <c r="AY229" s="17" t="s">
        <v>172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82</v>
      </c>
      <c r="BK229" s="145">
        <f>ROUND(I229*H229,2)</f>
        <v>0</v>
      </c>
      <c r="BL229" s="17" t="s">
        <v>179</v>
      </c>
      <c r="BM229" s="257" t="s">
        <v>284</v>
      </c>
    </row>
    <row r="230" s="15" customFormat="1">
      <c r="A230" s="15"/>
      <c r="B230" s="299"/>
      <c r="C230" s="300"/>
      <c r="D230" s="260" t="s">
        <v>180</v>
      </c>
      <c r="E230" s="301" t="s">
        <v>1</v>
      </c>
      <c r="F230" s="302" t="s">
        <v>429</v>
      </c>
      <c r="G230" s="300"/>
      <c r="H230" s="301" t="s">
        <v>1</v>
      </c>
      <c r="I230" s="303"/>
      <c r="J230" s="300"/>
      <c r="K230" s="300"/>
      <c r="L230" s="304"/>
      <c r="M230" s="305"/>
      <c r="N230" s="306"/>
      <c r="O230" s="306"/>
      <c r="P230" s="306"/>
      <c r="Q230" s="306"/>
      <c r="R230" s="306"/>
      <c r="S230" s="306"/>
      <c r="T230" s="30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308" t="s">
        <v>180</v>
      </c>
      <c r="AU230" s="308" t="s">
        <v>84</v>
      </c>
      <c r="AV230" s="15" t="s">
        <v>82</v>
      </c>
      <c r="AW230" s="15" t="s">
        <v>30</v>
      </c>
      <c r="AX230" s="15" t="s">
        <v>75</v>
      </c>
      <c r="AY230" s="308" t="s">
        <v>172</v>
      </c>
    </row>
    <row r="231" s="13" customFormat="1">
      <c r="A231" s="13"/>
      <c r="B231" s="258"/>
      <c r="C231" s="259"/>
      <c r="D231" s="260" t="s">
        <v>180</v>
      </c>
      <c r="E231" s="261" t="s">
        <v>1</v>
      </c>
      <c r="F231" s="262" t="s">
        <v>430</v>
      </c>
      <c r="G231" s="259"/>
      <c r="H231" s="263">
        <v>3.96</v>
      </c>
      <c r="I231" s="264"/>
      <c r="J231" s="259"/>
      <c r="K231" s="259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180</v>
      </c>
      <c r="AU231" s="269" t="s">
        <v>84</v>
      </c>
      <c r="AV231" s="13" t="s">
        <v>84</v>
      </c>
      <c r="AW231" s="13" t="s">
        <v>30</v>
      </c>
      <c r="AX231" s="13" t="s">
        <v>75</v>
      </c>
      <c r="AY231" s="269" t="s">
        <v>172</v>
      </c>
    </row>
    <row r="232" s="14" customFormat="1">
      <c r="A232" s="14"/>
      <c r="B232" s="270"/>
      <c r="C232" s="271"/>
      <c r="D232" s="260" t="s">
        <v>180</v>
      </c>
      <c r="E232" s="272" t="s">
        <v>1</v>
      </c>
      <c r="F232" s="273" t="s">
        <v>181</v>
      </c>
      <c r="G232" s="271"/>
      <c r="H232" s="274">
        <v>3.96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180</v>
      </c>
      <c r="AU232" s="280" t="s">
        <v>84</v>
      </c>
      <c r="AV232" s="14" t="s">
        <v>179</v>
      </c>
      <c r="AW232" s="14" t="s">
        <v>30</v>
      </c>
      <c r="AX232" s="14" t="s">
        <v>82</v>
      </c>
      <c r="AY232" s="280" t="s">
        <v>172</v>
      </c>
    </row>
    <row r="233" s="2" customFormat="1" ht="24.15" customHeight="1">
      <c r="A233" s="40"/>
      <c r="B233" s="41"/>
      <c r="C233" s="245" t="s">
        <v>276</v>
      </c>
      <c r="D233" s="245" t="s">
        <v>175</v>
      </c>
      <c r="E233" s="246" t="s">
        <v>431</v>
      </c>
      <c r="F233" s="247" t="s">
        <v>432</v>
      </c>
      <c r="G233" s="248" t="s">
        <v>184</v>
      </c>
      <c r="H233" s="249">
        <v>39.600000000000001</v>
      </c>
      <c r="I233" s="250"/>
      <c r="J233" s="251">
        <f>ROUND(I233*H233,2)</f>
        <v>0</v>
      </c>
      <c r="K233" s="252"/>
      <c r="L233" s="43"/>
      <c r="M233" s="253" t="s">
        <v>1</v>
      </c>
      <c r="N233" s="254" t="s">
        <v>40</v>
      </c>
      <c r="O233" s="93"/>
      <c r="P233" s="255">
        <f>O233*H233</f>
        <v>0</v>
      </c>
      <c r="Q233" s="255">
        <v>0</v>
      </c>
      <c r="R233" s="255">
        <f>Q233*H233</f>
        <v>0</v>
      </c>
      <c r="S233" s="255">
        <v>0</v>
      </c>
      <c r="T233" s="25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57" t="s">
        <v>179</v>
      </c>
      <c r="AT233" s="257" t="s">
        <v>175</v>
      </c>
      <c r="AU233" s="257" t="s">
        <v>84</v>
      </c>
      <c r="AY233" s="17" t="s">
        <v>172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82</v>
      </c>
      <c r="BK233" s="145">
        <f>ROUND(I233*H233,2)</f>
        <v>0</v>
      </c>
      <c r="BL233" s="17" t="s">
        <v>179</v>
      </c>
      <c r="BM233" s="257" t="s">
        <v>289</v>
      </c>
    </row>
    <row r="234" s="15" customFormat="1">
      <c r="A234" s="15"/>
      <c r="B234" s="299"/>
      <c r="C234" s="300"/>
      <c r="D234" s="260" t="s">
        <v>180</v>
      </c>
      <c r="E234" s="301" t="s">
        <v>1</v>
      </c>
      <c r="F234" s="302" t="s">
        <v>396</v>
      </c>
      <c r="G234" s="300"/>
      <c r="H234" s="301" t="s">
        <v>1</v>
      </c>
      <c r="I234" s="303"/>
      <c r="J234" s="300"/>
      <c r="K234" s="300"/>
      <c r="L234" s="304"/>
      <c r="M234" s="305"/>
      <c r="N234" s="306"/>
      <c r="O234" s="306"/>
      <c r="P234" s="306"/>
      <c r="Q234" s="306"/>
      <c r="R234" s="306"/>
      <c r="S234" s="306"/>
      <c r="T234" s="30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308" t="s">
        <v>180</v>
      </c>
      <c r="AU234" s="308" t="s">
        <v>84</v>
      </c>
      <c r="AV234" s="15" t="s">
        <v>82</v>
      </c>
      <c r="AW234" s="15" t="s">
        <v>30</v>
      </c>
      <c r="AX234" s="15" t="s">
        <v>75</v>
      </c>
      <c r="AY234" s="308" t="s">
        <v>172</v>
      </c>
    </row>
    <row r="235" s="13" customFormat="1">
      <c r="A235" s="13"/>
      <c r="B235" s="258"/>
      <c r="C235" s="259"/>
      <c r="D235" s="260" t="s">
        <v>180</v>
      </c>
      <c r="E235" s="261" t="s">
        <v>1</v>
      </c>
      <c r="F235" s="262" t="s">
        <v>433</v>
      </c>
      <c r="G235" s="259"/>
      <c r="H235" s="263">
        <v>39.600000000000001</v>
      </c>
      <c r="I235" s="264"/>
      <c r="J235" s="259"/>
      <c r="K235" s="259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180</v>
      </c>
      <c r="AU235" s="269" t="s">
        <v>84</v>
      </c>
      <c r="AV235" s="13" t="s">
        <v>84</v>
      </c>
      <c r="AW235" s="13" t="s">
        <v>30</v>
      </c>
      <c r="AX235" s="13" t="s">
        <v>75</v>
      </c>
      <c r="AY235" s="269" t="s">
        <v>172</v>
      </c>
    </row>
    <row r="236" s="14" customFormat="1">
      <c r="A236" s="14"/>
      <c r="B236" s="270"/>
      <c r="C236" s="271"/>
      <c r="D236" s="260" t="s">
        <v>180</v>
      </c>
      <c r="E236" s="272" t="s">
        <v>1</v>
      </c>
      <c r="F236" s="273" t="s">
        <v>181</v>
      </c>
      <c r="G236" s="271"/>
      <c r="H236" s="274">
        <v>39.600000000000001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180</v>
      </c>
      <c r="AU236" s="280" t="s">
        <v>84</v>
      </c>
      <c r="AV236" s="14" t="s">
        <v>179</v>
      </c>
      <c r="AW236" s="14" t="s">
        <v>30</v>
      </c>
      <c r="AX236" s="14" t="s">
        <v>82</v>
      </c>
      <c r="AY236" s="280" t="s">
        <v>172</v>
      </c>
    </row>
    <row r="237" s="2" customFormat="1" ht="16.5" customHeight="1">
      <c r="A237" s="40"/>
      <c r="B237" s="41"/>
      <c r="C237" s="245" t="s">
        <v>224</v>
      </c>
      <c r="D237" s="245" t="s">
        <v>175</v>
      </c>
      <c r="E237" s="246" t="s">
        <v>434</v>
      </c>
      <c r="F237" s="247" t="s">
        <v>435</v>
      </c>
      <c r="G237" s="248" t="s">
        <v>368</v>
      </c>
      <c r="H237" s="249">
        <v>0.27700000000000002</v>
      </c>
      <c r="I237" s="250"/>
      <c r="J237" s="251">
        <f>ROUND(I237*H237,2)</f>
        <v>0</v>
      </c>
      <c r="K237" s="252"/>
      <c r="L237" s="43"/>
      <c r="M237" s="253" t="s">
        <v>1</v>
      </c>
      <c r="N237" s="254" t="s">
        <v>40</v>
      </c>
      <c r="O237" s="93"/>
      <c r="P237" s="255">
        <f>O237*H237</f>
        <v>0</v>
      </c>
      <c r="Q237" s="255">
        <v>0</v>
      </c>
      <c r="R237" s="255">
        <f>Q237*H237</f>
        <v>0</v>
      </c>
      <c r="S237" s="255">
        <v>0</v>
      </c>
      <c r="T237" s="25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57" t="s">
        <v>179</v>
      </c>
      <c r="AT237" s="257" t="s">
        <v>175</v>
      </c>
      <c r="AU237" s="257" t="s">
        <v>84</v>
      </c>
      <c r="AY237" s="17" t="s">
        <v>172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82</v>
      </c>
      <c r="BK237" s="145">
        <f>ROUND(I237*H237,2)</f>
        <v>0</v>
      </c>
      <c r="BL237" s="17" t="s">
        <v>179</v>
      </c>
      <c r="BM237" s="257" t="s">
        <v>293</v>
      </c>
    </row>
    <row r="238" s="15" customFormat="1">
      <c r="A238" s="15"/>
      <c r="B238" s="299"/>
      <c r="C238" s="300"/>
      <c r="D238" s="260" t="s">
        <v>180</v>
      </c>
      <c r="E238" s="301" t="s">
        <v>1</v>
      </c>
      <c r="F238" s="302" t="s">
        <v>396</v>
      </c>
      <c r="G238" s="300"/>
      <c r="H238" s="301" t="s">
        <v>1</v>
      </c>
      <c r="I238" s="303"/>
      <c r="J238" s="300"/>
      <c r="K238" s="300"/>
      <c r="L238" s="304"/>
      <c r="M238" s="305"/>
      <c r="N238" s="306"/>
      <c r="O238" s="306"/>
      <c r="P238" s="306"/>
      <c r="Q238" s="306"/>
      <c r="R238" s="306"/>
      <c r="S238" s="306"/>
      <c r="T238" s="30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308" t="s">
        <v>180</v>
      </c>
      <c r="AU238" s="308" t="s">
        <v>84</v>
      </c>
      <c r="AV238" s="15" t="s">
        <v>82</v>
      </c>
      <c r="AW238" s="15" t="s">
        <v>30</v>
      </c>
      <c r="AX238" s="15" t="s">
        <v>75</v>
      </c>
      <c r="AY238" s="308" t="s">
        <v>172</v>
      </c>
    </row>
    <row r="239" s="13" customFormat="1">
      <c r="A239" s="13"/>
      <c r="B239" s="258"/>
      <c r="C239" s="259"/>
      <c r="D239" s="260" t="s">
        <v>180</v>
      </c>
      <c r="E239" s="261" t="s">
        <v>1</v>
      </c>
      <c r="F239" s="262" t="s">
        <v>436</v>
      </c>
      <c r="G239" s="259"/>
      <c r="H239" s="263">
        <v>0.27700000000000002</v>
      </c>
      <c r="I239" s="264"/>
      <c r="J239" s="259"/>
      <c r="K239" s="259"/>
      <c r="L239" s="265"/>
      <c r="M239" s="266"/>
      <c r="N239" s="267"/>
      <c r="O239" s="267"/>
      <c r="P239" s="267"/>
      <c r="Q239" s="267"/>
      <c r="R239" s="267"/>
      <c r="S239" s="267"/>
      <c r="T239" s="26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9" t="s">
        <v>180</v>
      </c>
      <c r="AU239" s="269" t="s">
        <v>84</v>
      </c>
      <c r="AV239" s="13" t="s">
        <v>84</v>
      </c>
      <c r="AW239" s="13" t="s">
        <v>30</v>
      </c>
      <c r="AX239" s="13" t="s">
        <v>75</v>
      </c>
      <c r="AY239" s="269" t="s">
        <v>172</v>
      </c>
    </row>
    <row r="240" s="14" customFormat="1">
      <c r="A240" s="14"/>
      <c r="B240" s="270"/>
      <c r="C240" s="271"/>
      <c r="D240" s="260" t="s">
        <v>180</v>
      </c>
      <c r="E240" s="272" t="s">
        <v>1</v>
      </c>
      <c r="F240" s="273" t="s">
        <v>181</v>
      </c>
      <c r="G240" s="271"/>
      <c r="H240" s="274">
        <v>0.27700000000000002</v>
      </c>
      <c r="I240" s="275"/>
      <c r="J240" s="271"/>
      <c r="K240" s="271"/>
      <c r="L240" s="276"/>
      <c r="M240" s="277"/>
      <c r="N240" s="278"/>
      <c r="O240" s="278"/>
      <c r="P240" s="278"/>
      <c r="Q240" s="278"/>
      <c r="R240" s="278"/>
      <c r="S240" s="278"/>
      <c r="T240" s="27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0" t="s">
        <v>180</v>
      </c>
      <c r="AU240" s="280" t="s">
        <v>84</v>
      </c>
      <c r="AV240" s="14" t="s">
        <v>179</v>
      </c>
      <c r="AW240" s="14" t="s">
        <v>30</v>
      </c>
      <c r="AX240" s="14" t="s">
        <v>82</v>
      </c>
      <c r="AY240" s="280" t="s">
        <v>172</v>
      </c>
    </row>
    <row r="241" s="2" customFormat="1" ht="33" customHeight="1">
      <c r="A241" s="40"/>
      <c r="B241" s="41"/>
      <c r="C241" s="245" t="s">
        <v>280</v>
      </c>
      <c r="D241" s="245" t="s">
        <v>175</v>
      </c>
      <c r="E241" s="246" t="s">
        <v>437</v>
      </c>
      <c r="F241" s="247" t="s">
        <v>438</v>
      </c>
      <c r="G241" s="248" t="s">
        <v>368</v>
      </c>
      <c r="H241" s="249">
        <v>1.024</v>
      </c>
      <c r="I241" s="250"/>
      <c r="J241" s="251">
        <f>ROUND(I241*H241,2)</f>
        <v>0</v>
      </c>
      <c r="K241" s="252"/>
      <c r="L241" s="43"/>
      <c r="M241" s="253" t="s">
        <v>1</v>
      </c>
      <c r="N241" s="254" t="s">
        <v>40</v>
      </c>
      <c r="O241" s="93"/>
      <c r="P241" s="255">
        <f>O241*H241</f>
        <v>0</v>
      </c>
      <c r="Q241" s="255">
        <v>0</v>
      </c>
      <c r="R241" s="255">
        <f>Q241*H241</f>
        <v>0</v>
      </c>
      <c r="S241" s="255">
        <v>0</v>
      </c>
      <c r="T241" s="25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57" t="s">
        <v>179</v>
      </c>
      <c r="AT241" s="257" t="s">
        <v>175</v>
      </c>
      <c r="AU241" s="257" t="s">
        <v>84</v>
      </c>
      <c r="AY241" s="17" t="s">
        <v>172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82</v>
      </c>
      <c r="BK241" s="145">
        <f>ROUND(I241*H241,2)</f>
        <v>0</v>
      </c>
      <c r="BL241" s="17" t="s">
        <v>179</v>
      </c>
      <c r="BM241" s="257" t="s">
        <v>298</v>
      </c>
    </row>
    <row r="242" s="15" customFormat="1">
      <c r="A242" s="15"/>
      <c r="B242" s="299"/>
      <c r="C242" s="300"/>
      <c r="D242" s="260" t="s">
        <v>180</v>
      </c>
      <c r="E242" s="301" t="s">
        <v>1</v>
      </c>
      <c r="F242" s="302" t="s">
        <v>439</v>
      </c>
      <c r="G242" s="300"/>
      <c r="H242" s="301" t="s">
        <v>1</v>
      </c>
      <c r="I242" s="303"/>
      <c r="J242" s="300"/>
      <c r="K242" s="300"/>
      <c r="L242" s="304"/>
      <c r="M242" s="305"/>
      <c r="N242" s="306"/>
      <c r="O242" s="306"/>
      <c r="P242" s="306"/>
      <c r="Q242" s="306"/>
      <c r="R242" s="306"/>
      <c r="S242" s="306"/>
      <c r="T242" s="30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308" t="s">
        <v>180</v>
      </c>
      <c r="AU242" s="308" t="s">
        <v>84</v>
      </c>
      <c r="AV242" s="15" t="s">
        <v>82</v>
      </c>
      <c r="AW242" s="15" t="s">
        <v>30</v>
      </c>
      <c r="AX242" s="15" t="s">
        <v>75</v>
      </c>
      <c r="AY242" s="308" t="s">
        <v>172</v>
      </c>
    </row>
    <row r="243" s="13" customFormat="1">
      <c r="A243" s="13"/>
      <c r="B243" s="258"/>
      <c r="C243" s="259"/>
      <c r="D243" s="260" t="s">
        <v>180</v>
      </c>
      <c r="E243" s="261" t="s">
        <v>1</v>
      </c>
      <c r="F243" s="262" t="s">
        <v>440</v>
      </c>
      <c r="G243" s="259"/>
      <c r="H243" s="263">
        <v>1.024</v>
      </c>
      <c r="I243" s="264"/>
      <c r="J243" s="259"/>
      <c r="K243" s="259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180</v>
      </c>
      <c r="AU243" s="269" t="s">
        <v>84</v>
      </c>
      <c r="AV243" s="13" t="s">
        <v>84</v>
      </c>
      <c r="AW243" s="13" t="s">
        <v>30</v>
      </c>
      <c r="AX243" s="13" t="s">
        <v>75</v>
      </c>
      <c r="AY243" s="269" t="s">
        <v>172</v>
      </c>
    </row>
    <row r="244" s="14" customFormat="1">
      <c r="A244" s="14"/>
      <c r="B244" s="270"/>
      <c r="C244" s="271"/>
      <c r="D244" s="260" t="s">
        <v>180</v>
      </c>
      <c r="E244" s="272" t="s">
        <v>1</v>
      </c>
      <c r="F244" s="273" t="s">
        <v>181</v>
      </c>
      <c r="G244" s="271"/>
      <c r="H244" s="274">
        <v>1.024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180</v>
      </c>
      <c r="AU244" s="280" t="s">
        <v>84</v>
      </c>
      <c r="AV244" s="14" t="s">
        <v>179</v>
      </c>
      <c r="AW244" s="14" t="s">
        <v>30</v>
      </c>
      <c r="AX244" s="14" t="s">
        <v>82</v>
      </c>
      <c r="AY244" s="280" t="s">
        <v>172</v>
      </c>
    </row>
    <row r="245" s="2" customFormat="1" ht="21.75" customHeight="1">
      <c r="A245" s="40"/>
      <c r="B245" s="41"/>
      <c r="C245" s="281" t="s">
        <v>226</v>
      </c>
      <c r="D245" s="281" t="s">
        <v>207</v>
      </c>
      <c r="E245" s="282" t="s">
        <v>441</v>
      </c>
      <c r="F245" s="283" t="s">
        <v>442</v>
      </c>
      <c r="G245" s="284" t="s">
        <v>368</v>
      </c>
      <c r="H245" s="285">
        <v>1.024</v>
      </c>
      <c r="I245" s="286"/>
      <c r="J245" s="287">
        <f>ROUND(I245*H245,2)</f>
        <v>0</v>
      </c>
      <c r="K245" s="288"/>
      <c r="L245" s="289"/>
      <c r="M245" s="290" t="s">
        <v>1</v>
      </c>
      <c r="N245" s="291" t="s">
        <v>40</v>
      </c>
      <c r="O245" s="93"/>
      <c r="P245" s="255">
        <f>O245*H245</f>
        <v>0</v>
      </c>
      <c r="Q245" s="255">
        <v>0</v>
      </c>
      <c r="R245" s="255">
        <f>Q245*H245</f>
        <v>0</v>
      </c>
      <c r="S245" s="255">
        <v>0</v>
      </c>
      <c r="T245" s="25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57" t="s">
        <v>201</v>
      </c>
      <c r="AT245" s="257" t="s">
        <v>207</v>
      </c>
      <c r="AU245" s="257" t="s">
        <v>84</v>
      </c>
      <c r="AY245" s="17" t="s">
        <v>172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82</v>
      </c>
      <c r="BK245" s="145">
        <f>ROUND(I245*H245,2)</f>
        <v>0</v>
      </c>
      <c r="BL245" s="17" t="s">
        <v>179</v>
      </c>
      <c r="BM245" s="257" t="s">
        <v>303</v>
      </c>
    </row>
    <row r="246" s="2" customFormat="1">
      <c r="A246" s="40"/>
      <c r="B246" s="41"/>
      <c r="C246" s="42"/>
      <c r="D246" s="260" t="s">
        <v>231</v>
      </c>
      <c r="E246" s="42"/>
      <c r="F246" s="292" t="s">
        <v>443</v>
      </c>
      <c r="G246" s="42"/>
      <c r="H246" s="42"/>
      <c r="I246" s="214"/>
      <c r="J246" s="42"/>
      <c r="K246" s="42"/>
      <c r="L246" s="43"/>
      <c r="M246" s="293"/>
      <c r="N246" s="294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7" t="s">
        <v>231</v>
      </c>
      <c r="AU246" s="17" t="s">
        <v>84</v>
      </c>
    </row>
    <row r="247" s="2" customFormat="1" ht="16.5" customHeight="1">
      <c r="A247" s="40"/>
      <c r="B247" s="41"/>
      <c r="C247" s="245" t="s">
        <v>7</v>
      </c>
      <c r="D247" s="245" t="s">
        <v>175</v>
      </c>
      <c r="E247" s="246" t="s">
        <v>444</v>
      </c>
      <c r="F247" s="247" t="s">
        <v>445</v>
      </c>
      <c r="G247" s="248" t="s">
        <v>342</v>
      </c>
      <c r="H247" s="249">
        <v>2.8500000000000001</v>
      </c>
      <c r="I247" s="250"/>
      <c r="J247" s="251">
        <f>ROUND(I247*H247,2)</f>
        <v>0</v>
      </c>
      <c r="K247" s="252"/>
      <c r="L247" s="43"/>
      <c r="M247" s="253" t="s">
        <v>1</v>
      </c>
      <c r="N247" s="254" t="s">
        <v>40</v>
      </c>
      <c r="O247" s="93"/>
      <c r="P247" s="255">
        <f>O247*H247</f>
        <v>0</v>
      </c>
      <c r="Q247" s="255">
        <v>0</v>
      </c>
      <c r="R247" s="255">
        <f>Q247*H247</f>
        <v>0</v>
      </c>
      <c r="S247" s="255">
        <v>0</v>
      </c>
      <c r="T247" s="25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57" t="s">
        <v>179</v>
      </c>
      <c r="AT247" s="257" t="s">
        <v>175</v>
      </c>
      <c r="AU247" s="257" t="s">
        <v>84</v>
      </c>
      <c r="AY247" s="17" t="s">
        <v>172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82</v>
      </c>
      <c r="BK247" s="145">
        <f>ROUND(I247*H247,2)</f>
        <v>0</v>
      </c>
      <c r="BL247" s="17" t="s">
        <v>179</v>
      </c>
      <c r="BM247" s="257" t="s">
        <v>307</v>
      </c>
    </row>
    <row r="248" s="15" customFormat="1">
      <c r="A248" s="15"/>
      <c r="B248" s="299"/>
      <c r="C248" s="300"/>
      <c r="D248" s="260" t="s">
        <v>180</v>
      </c>
      <c r="E248" s="301" t="s">
        <v>1</v>
      </c>
      <c r="F248" s="302" t="s">
        <v>396</v>
      </c>
      <c r="G248" s="300"/>
      <c r="H248" s="301" t="s">
        <v>1</v>
      </c>
      <c r="I248" s="303"/>
      <c r="J248" s="300"/>
      <c r="K248" s="300"/>
      <c r="L248" s="304"/>
      <c r="M248" s="305"/>
      <c r="N248" s="306"/>
      <c r="O248" s="306"/>
      <c r="P248" s="306"/>
      <c r="Q248" s="306"/>
      <c r="R248" s="306"/>
      <c r="S248" s="306"/>
      <c r="T248" s="30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308" t="s">
        <v>180</v>
      </c>
      <c r="AU248" s="308" t="s">
        <v>84</v>
      </c>
      <c r="AV248" s="15" t="s">
        <v>82</v>
      </c>
      <c r="AW248" s="15" t="s">
        <v>30</v>
      </c>
      <c r="AX248" s="15" t="s">
        <v>75</v>
      </c>
      <c r="AY248" s="308" t="s">
        <v>172</v>
      </c>
    </row>
    <row r="249" s="13" customFormat="1">
      <c r="A249" s="13"/>
      <c r="B249" s="258"/>
      <c r="C249" s="259"/>
      <c r="D249" s="260" t="s">
        <v>180</v>
      </c>
      <c r="E249" s="261" t="s">
        <v>1</v>
      </c>
      <c r="F249" s="262" t="s">
        <v>446</v>
      </c>
      <c r="G249" s="259"/>
      <c r="H249" s="263">
        <v>2.8500000000000001</v>
      </c>
      <c r="I249" s="264"/>
      <c r="J249" s="259"/>
      <c r="K249" s="259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180</v>
      </c>
      <c r="AU249" s="269" t="s">
        <v>84</v>
      </c>
      <c r="AV249" s="13" t="s">
        <v>84</v>
      </c>
      <c r="AW249" s="13" t="s">
        <v>30</v>
      </c>
      <c r="AX249" s="13" t="s">
        <v>75</v>
      </c>
      <c r="AY249" s="269" t="s">
        <v>172</v>
      </c>
    </row>
    <row r="250" s="14" customFormat="1">
      <c r="A250" s="14"/>
      <c r="B250" s="270"/>
      <c r="C250" s="271"/>
      <c r="D250" s="260" t="s">
        <v>180</v>
      </c>
      <c r="E250" s="272" t="s">
        <v>1</v>
      </c>
      <c r="F250" s="273" t="s">
        <v>181</v>
      </c>
      <c r="G250" s="271"/>
      <c r="H250" s="274">
        <v>2.8500000000000001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180</v>
      </c>
      <c r="AU250" s="280" t="s">
        <v>84</v>
      </c>
      <c r="AV250" s="14" t="s">
        <v>179</v>
      </c>
      <c r="AW250" s="14" t="s">
        <v>30</v>
      </c>
      <c r="AX250" s="14" t="s">
        <v>82</v>
      </c>
      <c r="AY250" s="280" t="s">
        <v>172</v>
      </c>
    </row>
    <row r="251" s="2" customFormat="1" ht="16.5" customHeight="1">
      <c r="A251" s="40"/>
      <c r="B251" s="41"/>
      <c r="C251" s="245" t="s">
        <v>230</v>
      </c>
      <c r="D251" s="245" t="s">
        <v>175</v>
      </c>
      <c r="E251" s="246" t="s">
        <v>447</v>
      </c>
      <c r="F251" s="247" t="s">
        <v>448</v>
      </c>
      <c r="G251" s="248" t="s">
        <v>184</v>
      </c>
      <c r="H251" s="249">
        <v>19</v>
      </c>
      <c r="I251" s="250"/>
      <c r="J251" s="251">
        <f>ROUND(I251*H251,2)</f>
        <v>0</v>
      </c>
      <c r="K251" s="252"/>
      <c r="L251" s="43"/>
      <c r="M251" s="253" t="s">
        <v>1</v>
      </c>
      <c r="N251" s="254" t="s">
        <v>40</v>
      </c>
      <c r="O251" s="93"/>
      <c r="P251" s="255">
        <f>O251*H251</f>
        <v>0</v>
      </c>
      <c r="Q251" s="255">
        <v>0</v>
      </c>
      <c r="R251" s="255">
        <f>Q251*H251</f>
        <v>0</v>
      </c>
      <c r="S251" s="255">
        <v>0</v>
      </c>
      <c r="T251" s="25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57" t="s">
        <v>179</v>
      </c>
      <c r="AT251" s="257" t="s">
        <v>175</v>
      </c>
      <c r="AU251" s="257" t="s">
        <v>84</v>
      </c>
      <c r="AY251" s="17" t="s">
        <v>172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82</v>
      </c>
      <c r="BK251" s="145">
        <f>ROUND(I251*H251,2)</f>
        <v>0</v>
      </c>
      <c r="BL251" s="17" t="s">
        <v>179</v>
      </c>
      <c r="BM251" s="257" t="s">
        <v>310</v>
      </c>
    </row>
    <row r="252" s="15" customFormat="1">
      <c r="A252" s="15"/>
      <c r="B252" s="299"/>
      <c r="C252" s="300"/>
      <c r="D252" s="260" t="s">
        <v>180</v>
      </c>
      <c r="E252" s="301" t="s">
        <v>1</v>
      </c>
      <c r="F252" s="302" t="s">
        <v>396</v>
      </c>
      <c r="G252" s="300"/>
      <c r="H252" s="301" t="s">
        <v>1</v>
      </c>
      <c r="I252" s="303"/>
      <c r="J252" s="300"/>
      <c r="K252" s="300"/>
      <c r="L252" s="304"/>
      <c r="M252" s="305"/>
      <c r="N252" s="306"/>
      <c r="O252" s="306"/>
      <c r="P252" s="306"/>
      <c r="Q252" s="306"/>
      <c r="R252" s="306"/>
      <c r="S252" s="306"/>
      <c r="T252" s="30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308" t="s">
        <v>180</v>
      </c>
      <c r="AU252" s="308" t="s">
        <v>84</v>
      </c>
      <c r="AV252" s="15" t="s">
        <v>82</v>
      </c>
      <c r="AW252" s="15" t="s">
        <v>30</v>
      </c>
      <c r="AX252" s="15" t="s">
        <v>75</v>
      </c>
      <c r="AY252" s="308" t="s">
        <v>172</v>
      </c>
    </row>
    <row r="253" s="13" customFormat="1">
      <c r="A253" s="13"/>
      <c r="B253" s="258"/>
      <c r="C253" s="259"/>
      <c r="D253" s="260" t="s">
        <v>180</v>
      </c>
      <c r="E253" s="261" t="s">
        <v>1</v>
      </c>
      <c r="F253" s="262" t="s">
        <v>449</v>
      </c>
      <c r="G253" s="259"/>
      <c r="H253" s="263">
        <v>19</v>
      </c>
      <c r="I253" s="264"/>
      <c r="J253" s="259"/>
      <c r="K253" s="259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180</v>
      </c>
      <c r="AU253" s="269" t="s">
        <v>84</v>
      </c>
      <c r="AV253" s="13" t="s">
        <v>84</v>
      </c>
      <c r="AW253" s="13" t="s">
        <v>30</v>
      </c>
      <c r="AX253" s="13" t="s">
        <v>75</v>
      </c>
      <c r="AY253" s="269" t="s">
        <v>172</v>
      </c>
    </row>
    <row r="254" s="14" customFormat="1">
      <c r="A254" s="14"/>
      <c r="B254" s="270"/>
      <c r="C254" s="271"/>
      <c r="D254" s="260" t="s">
        <v>180</v>
      </c>
      <c r="E254" s="272" t="s">
        <v>1</v>
      </c>
      <c r="F254" s="273" t="s">
        <v>181</v>
      </c>
      <c r="G254" s="271"/>
      <c r="H254" s="274">
        <v>19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180</v>
      </c>
      <c r="AU254" s="280" t="s">
        <v>84</v>
      </c>
      <c r="AV254" s="14" t="s">
        <v>179</v>
      </c>
      <c r="AW254" s="14" t="s">
        <v>30</v>
      </c>
      <c r="AX254" s="14" t="s">
        <v>82</v>
      </c>
      <c r="AY254" s="280" t="s">
        <v>172</v>
      </c>
    </row>
    <row r="255" s="2" customFormat="1" ht="16.5" customHeight="1">
      <c r="A255" s="40"/>
      <c r="B255" s="41"/>
      <c r="C255" s="245" t="s">
        <v>300</v>
      </c>
      <c r="D255" s="245" t="s">
        <v>175</v>
      </c>
      <c r="E255" s="246" t="s">
        <v>450</v>
      </c>
      <c r="F255" s="247" t="s">
        <v>451</v>
      </c>
      <c r="G255" s="248" t="s">
        <v>184</v>
      </c>
      <c r="H255" s="249">
        <v>19</v>
      </c>
      <c r="I255" s="250"/>
      <c r="J255" s="251">
        <f>ROUND(I255*H255,2)</f>
        <v>0</v>
      </c>
      <c r="K255" s="252"/>
      <c r="L255" s="43"/>
      <c r="M255" s="253" t="s">
        <v>1</v>
      </c>
      <c r="N255" s="254" t="s">
        <v>40</v>
      </c>
      <c r="O255" s="93"/>
      <c r="P255" s="255">
        <f>O255*H255</f>
        <v>0</v>
      </c>
      <c r="Q255" s="255">
        <v>0</v>
      </c>
      <c r="R255" s="255">
        <f>Q255*H255</f>
        <v>0</v>
      </c>
      <c r="S255" s="255">
        <v>0</v>
      </c>
      <c r="T255" s="25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57" t="s">
        <v>179</v>
      </c>
      <c r="AT255" s="257" t="s">
        <v>175</v>
      </c>
      <c r="AU255" s="257" t="s">
        <v>84</v>
      </c>
      <c r="AY255" s="17" t="s">
        <v>172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82</v>
      </c>
      <c r="BK255" s="145">
        <f>ROUND(I255*H255,2)</f>
        <v>0</v>
      </c>
      <c r="BL255" s="17" t="s">
        <v>179</v>
      </c>
      <c r="BM255" s="257" t="s">
        <v>313</v>
      </c>
    </row>
    <row r="256" s="2" customFormat="1" ht="24.15" customHeight="1">
      <c r="A256" s="40"/>
      <c r="B256" s="41"/>
      <c r="C256" s="245" t="s">
        <v>236</v>
      </c>
      <c r="D256" s="245" t="s">
        <v>175</v>
      </c>
      <c r="E256" s="246" t="s">
        <v>452</v>
      </c>
      <c r="F256" s="247" t="s">
        <v>453</v>
      </c>
      <c r="G256" s="248" t="s">
        <v>368</v>
      </c>
      <c r="H256" s="249">
        <v>0.17799999999999999</v>
      </c>
      <c r="I256" s="250"/>
      <c r="J256" s="251">
        <f>ROUND(I256*H256,2)</f>
        <v>0</v>
      </c>
      <c r="K256" s="252"/>
      <c r="L256" s="43"/>
      <c r="M256" s="253" t="s">
        <v>1</v>
      </c>
      <c r="N256" s="254" t="s">
        <v>40</v>
      </c>
      <c r="O256" s="93"/>
      <c r="P256" s="255">
        <f>O256*H256</f>
        <v>0</v>
      </c>
      <c r="Q256" s="255">
        <v>0</v>
      </c>
      <c r="R256" s="255">
        <f>Q256*H256</f>
        <v>0</v>
      </c>
      <c r="S256" s="255">
        <v>0</v>
      </c>
      <c r="T256" s="25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57" t="s">
        <v>179</v>
      </c>
      <c r="AT256" s="257" t="s">
        <v>175</v>
      </c>
      <c r="AU256" s="257" t="s">
        <v>84</v>
      </c>
      <c r="AY256" s="17" t="s">
        <v>172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82</v>
      </c>
      <c r="BK256" s="145">
        <f>ROUND(I256*H256,2)</f>
        <v>0</v>
      </c>
      <c r="BL256" s="17" t="s">
        <v>179</v>
      </c>
      <c r="BM256" s="257" t="s">
        <v>318</v>
      </c>
    </row>
    <row r="257" s="15" customFormat="1">
      <c r="A257" s="15"/>
      <c r="B257" s="299"/>
      <c r="C257" s="300"/>
      <c r="D257" s="260" t="s">
        <v>180</v>
      </c>
      <c r="E257" s="301" t="s">
        <v>1</v>
      </c>
      <c r="F257" s="302" t="s">
        <v>396</v>
      </c>
      <c r="G257" s="300"/>
      <c r="H257" s="301" t="s">
        <v>1</v>
      </c>
      <c r="I257" s="303"/>
      <c r="J257" s="300"/>
      <c r="K257" s="300"/>
      <c r="L257" s="304"/>
      <c r="M257" s="305"/>
      <c r="N257" s="306"/>
      <c r="O257" s="306"/>
      <c r="P257" s="306"/>
      <c r="Q257" s="306"/>
      <c r="R257" s="306"/>
      <c r="S257" s="306"/>
      <c r="T257" s="30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308" t="s">
        <v>180</v>
      </c>
      <c r="AU257" s="308" t="s">
        <v>84</v>
      </c>
      <c r="AV257" s="15" t="s">
        <v>82</v>
      </c>
      <c r="AW257" s="15" t="s">
        <v>30</v>
      </c>
      <c r="AX257" s="15" t="s">
        <v>75</v>
      </c>
      <c r="AY257" s="308" t="s">
        <v>172</v>
      </c>
    </row>
    <row r="258" s="13" customFormat="1">
      <c r="A258" s="13"/>
      <c r="B258" s="258"/>
      <c r="C258" s="259"/>
      <c r="D258" s="260" t="s">
        <v>180</v>
      </c>
      <c r="E258" s="261" t="s">
        <v>1</v>
      </c>
      <c r="F258" s="262" t="s">
        <v>454</v>
      </c>
      <c r="G258" s="259"/>
      <c r="H258" s="263">
        <v>0.17799999999999999</v>
      </c>
      <c r="I258" s="264"/>
      <c r="J258" s="259"/>
      <c r="K258" s="259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180</v>
      </c>
      <c r="AU258" s="269" t="s">
        <v>84</v>
      </c>
      <c r="AV258" s="13" t="s">
        <v>84</v>
      </c>
      <c r="AW258" s="13" t="s">
        <v>30</v>
      </c>
      <c r="AX258" s="13" t="s">
        <v>75</v>
      </c>
      <c r="AY258" s="269" t="s">
        <v>172</v>
      </c>
    </row>
    <row r="259" s="14" customFormat="1">
      <c r="A259" s="14"/>
      <c r="B259" s="270"/>
      <c r="C259" s="271"/>
      <c r="D259" s="260" t="s">
        <v>180</v>
      </c>
      <c r="E259" s="272" t="s">
        <v>1</v>
      </c>
      <c r="F259" s="273" t="s">
        <v>181</v>
      </c>
      <c r="G259" s="271"/>
      <c r="H259" s="274">
        <v>0.17799999999999999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180</v>
      </c>
      <c r="AU259" s="280" t="s">
        <v>84</v>
      </c>
      <c r="AV259" s="14" t="s">
        <v>179</v>
      </c>
      <c r="AW259" s="14" t="s">
        <v>30</v>
      </c>
      <c r="AX259" s="14" t="s">
        <v>82</v>
      </c>
      <c r="AY259" s="280" t="s">
        <v>172</v>
      </c>
    </row>
    <row r="260" s="12" customFormat="1" ht="22.8" customHeight="1">
      <c r="A260" s="12"/>
      <c r="B260" s="229"/>
      <c r="C260" s="230"/>
      <c r="D260" s="231" t="s">
        <v>74</v>
      </c>
      <c r="E260" s="243" t="s">
        <v>191</v>
      </c>
      <c r="F260" s="243" t="s">
        <v>455</v>
      </c>
      <c r="G260" s="230"/>
      <c r="H260" s="230"/>
      <c r="I260" s="233"/>
      <c r="J260" s="244">
        <f>BK260</f>
        <v>0</v>
      </c>
      <c r="K260" s="230"/>
      <c r="L260" s="235"/>
      <c r="M260" s="236"/>
      <c r="N260" s="237"/>
      <c r="O260" s="237"/>
      <c r="P260" s="238">
        <f>SUM(P261:P301)</f>
        <v>0</v>
      </c>
      <c r="Q260" s="237"/>
      <c r="R260" s="238">
        <f>SUM(R261:R301)</f>
        <v>0</v>
      </c>
      <c r="S260" s="237"/>
      <c r="T260" s="239">
        <f>SUM(T261:T301)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40" t="s">
        <v>82</v>
      </c>
      <c r="AT260" s="241" t="s">
        <v>74</v>
      </c>
      <c r="AU260" s="241" t="s">
        <v>82</v>
      </c>
      <c r="AY260" s="240" t="s">
        <v>172</v>
      </c>
      <c r="BK260" s="242">
        <f>SUM(BK261:BK301)</f>
        <v>0</v>
      </c>
    </row>
    <row r="261" s="2" customFormat="1" ht="24.15" customHeight="1">
      <c r="A261" s="40"/>
      <c r="B261" s="41"/>
      <c r="C261" s="245" t="s">
        <v>315</v>
      </c>
      <c r="D261" s="245" t="s">
        <v>175</v>
      </c>
      <c r="E261" s="246" t="s">
        <v>456</v>
      </c>
      <c r="F261" s="247" t="s">
        <v>457</v>
      </c>
      <c r="G261" s="248" t="s">
        <v>184</v>
      </c>
      <c r="H261" s="249">
        <v>334.63</v>
      </c>
      <c r="I261" s="250"/>
      <c r="J261" s="251">
        <f>ROUND(I261*H261,2)</f>
        <v>0</v>
      </c>
      <c r="K261" s="252"/>
      <c r="L261" s="43"/>
      <c r="M261" s="253" t="s">
        <v>1</v>
      </c>
      <c r="N261" s="254" t="s">
        <v>40</v>
      </c>
      <c r="O261" s="93"/>
      <c r="P261" s="255">
        <f>O261*H261</f>
        <v>0</v>
      </c>
      <c r="Q261" s="255">
        <v>0</v>
      </c>
      <c r="R261" s="255">
        <f>Q261*H261</f>
        <v>0</v>
      </c>
      <c r="S261" s="255">
        <v>0</v>
      </c>
      <c r="T261" s="25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57" t="s">
        <v>179</v>
      </c>
      <c r="AT261" s="257" t="s">
        <v>175</v>
      </c>
      <c r="AU261" s="257" t="s">
        <v>84</v>
      </c>
      <c r="AY261" s="17" t="s">
        <v>172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82</v>
      </c>
      <c r="BK261" s="145">
        <f>ROUND(I261*H261,2)</f>
        <v>0</v>
      </c>
      <c r="BL261" s="17" t="s">
        <v>179</v>
      </c>
      <c r="BM261" s="257" t="s">
        <v>321</v>
      </c>
    </row>
    <row r="262" s="15" customFormat="1">
      <c r="A262" s="15"/>
      <c r="B262" s="299"/>
      <c r="C262" s="300"/>
      <c r="D262" s="260" t="s">
        <v>180</v>
      </c>
      <c r="E262" s="301" t="s">
        <v>1</v>
      </c>
      <c r="F262" s="302" t="s">
        <v>386</v>
      </c>
      <c r="G262" s="300"/>
      <c r="H262" s="301" t="s">
        <v>1</v>
      </c>
      <c r="I262" s="303"/>
      <c r="J262" s="300"/>
      <c r="K262" s="300"/>
      <c r="L262" s="304"/>
      <c r="M262" s="305"/>
      <c r="N262" s="306"/>
      <c r="O262" s="306"/>
      <c r="P262" s="306"/>
      <c r="Q262" s="306"/>
      <c r="R262" s="306"/>
      <c r="S262" s="306"/>
      <c r="T262" s="30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308" t="s">
        <v>180</v>
      </c>
      <c r="AU262" s="308" t="s">
        <v>84</v>
      </c>
      <c r="AV262" s="15" t="s">
        <v>82</v>
      </c>
      <c r="AW262" s="15" t="s">
        <v>30</v>
      </c>
      <c r="AX262" s="15" t="s">
        <v>75</v>
      </c>
      <c r="AY262" s="308" t="s">
        <v>172</v>
      </c>
    </row>
    <row r="263" s="13" customFormat="1">
      <c r="A263" s="13"/>
      <c r="B263" s="258"/>
      <c r="C263" s="259"/>
      <c r="D263" s="260" t="s">
        <v>180</v>
      </c>
      <c r="E263" s="261" t="s">
        <v>1</v>
      </c>
      <c r="F263" s="262" t="s">
        <v>458</v>
      </c>
      <c r="G263" s="259"/>
      <c r="H263" s="263">
        <v>125.44</v>
      </c>
      <c r="I263" s="264"/>
      <c r="J263" s="259"/>
      <c r="K263" s="259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180</v>
      </c>
      <c r="AU263" s="269" t="s">
        <v>84</v>
      </c>
      <c r="AV263" s="13" t="s">
        <v>84</v>
      </c>
      <c r="AW263" s="13" t="s">
        <v>30</v>
      </c>
      <c r="AX263" s="13" t="s">
        <v>75</v>
      </c>
      <c r="AY263" s="269" t="s">
        <v>172</v>
      </c>
    </row>
    <row r="264" s="13" customFormat="1">
      <c r="A264" s="13"/>
      <c r="B264" s="258"/>
      <c r="C264" s="259"/>
      <c r="D264" s="260" t="s">
        <v>180</v>
      </c>
      <c r="E264" s="261" t="s">
        <v>1</v>
      </c>
      <c r="F264" s="262" t="s">
        <v>459</v>
      </c>
      <c r="G264" s="259"/>
      <c r="H264" s="263">
        <v>194.03999999999999</v>
      </c>
      <c r="I264" s="264"/>
      <c r="J264" s="259"/>
      <c r="K264" s="259"/>
      <c r="L264" s="265"/>
      <c r="M264" s="266"/>
      <c r="N264" s="267"/>
      <c r="O264" s="267"/>
      <c r="P264" s="267"/>
      <c r="Q264" s="267"/>
      <c r="R264" s="267"/>
      <c r="S264" s="267"/>
      <c r="T264" s="26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9" t="s">
        <v>180</v>
      </c>
      <c r="AU264" s="269" t="s">
        <v>84</v>
      </c>
      <c r="AV264" s="13" t="s">
        <v>84</v>
      </c>
      <c r="AW264" s="13" t="s">
        <v>30</v>
      </c>
      <c r="AX264" s="13" t="s">
        <v>75</v>
      </c>
      <c r="AY264" s="269" t="s">
        <v>172</v>
      </c>
    </row>
    <row r="265" s="15" customFormat="1">
      <c r="A265" s="15"/>
      <c r="B265" s="299"/>
      <c r="C265" s="300"/>
      <c r="D265" s="260" t="s">
        <v>180</v>
      </c>
      <c r="E265" s="301" t="s">
        <v>1</v>
      </c>
      <c r="F265" s="302" t="s">
        <v>460</v>
      </c>
      <c r="G265" s="300"/>
      <c r="H265" s="301" t="s">
        <v>1</v>
      </c>
      <c r="I265" s="303"/>
      <c r="J265" s="300"/>
      <c r="K265" s="300"/>
      <c r="L265" s="304"/>
      <c r="M265" s="305"/>
      <c r="N265" s="306"/>
      <c r="O265" s="306"/>
      <c r="P265" s="306"/>
      <c r="Q265" s="306"/>
      <c r="R265" s="306"/>
      <c r="S265" s="306"/>
      <c r="T265" s="30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308" t="s">
        <v>180</v>
      </c>
      <c r="AU265" s="308" t="s">
        <v>84</v>
      </c>
      <c r="AV265" s="15" t="s">
        <v>82</v>
      </c>
      <c r="AW265" s="15" t="s">
        <v>30</v>
      </c>
      <c r="AX265" s="15" t="s">
        <v>75</v>
      </c>
      <c r="AY265" s="308" t="s">
        <v>172</v>
      </c>
    </row>
    <row r="266" s="13" customFormat="1">
      <c r="A266" s="13"/>
      <c r="B266" s="258"/>
      <c r="C266" s="259"/>
      <c r="D266" s="260" t="s">
        <v>180</v>
      </c>
      <c r="E266" s="261" t="s">
        <v>1</v>
      </c>
      <c r="F266" s="262" t="s">
        <v>461</v>
      </c>
      <c r="G266" s="259"/>
      <c r="H266" s="263">
        <v>-10.5</v>
      </c>
      <c r="I266" s="264"/>
      <c r="J266" s="259"/>
      <c r="K266" s="259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180</v>
      </c>
      <c r="AU266" s="269" t="s">
        <v>84</v>
      </c>
      <c r="AV266" s="13" t="s">
        <v>84</v>
      </c>
      <c r="AW266" s="13" t="s">
        <v>30</v>
      </c>
      <c r="AX266" s="13" t="s">
        <v>75</v>
      </c>
      <c r="AY266" s="269" t="s">
        <v>172</v>
      </c>
    </row>
    <row r="267" s="15" customFormat="1">
      <c r="A267" s="15"/>
      <c r="B267" s="299"/>
      <c r="C267" s="300"/>
      <c r="D267" s="260" t="s">
        <v>180</v>
      </c>
      <c r="E267" s="301" t="s">
        <v>1</v>
      </c>
      <c r="F267" s="302" t="s">
        <v>462</v>
      </c>
      <c r="G267" s="300"/>
      <c r="H267" s="301" t="s">
        <v>1</v>
      </c>
      <c r="I267" s="303"/>
      <c r="J267" s="300"/>
      <c r="K267" s="300"/>
      <c r="L267" s="304"/>
      <c r="M267" s="305"/>
      <c r="N267" s="306"/>
      <c r="O267" s="306"/>
      <c r="P267" s="306"/>
      <c r="Q267" s="306"/>
      <c r="R267" s="306"/>
      <c r="S267" s="306"/>
      <c r="T267" s="30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308" t="s">
        <v>180</v>
      </c>
      <c r="AU267" s="308" t="s">
        <v>84</v>
      </c>
      <c r="AV267" s="15" t="s">
        <v>82</v>
      </c>
      <c r="AW267" s="15" t="s">
        <v>30</v>
      </c>
      <c r="AX267" s="15" t="s">
        <v>75</v>
      </c>
      <c r="AY267" s="308" t="s">
        <v>172</v>
      </c>
    </row>
    <row r="268" s="13" customFormat="1">
      <c r="A268" s="13"/>
      <c r="B268" s="258"/>
      <c r="C268" s="259"/>
      <c r="D268" s="260" t="s">
        <v>180</v>
      </c>
      <c r="E268" s="261" t="s">
        <v>1</v>
      </c>
      <c r="F268" s="262" t="s">
        <v>463</v>
      </c>
      <c r="G268" s="259"/>
      <c r="H268" s="263">
        <v>25.649999999999999</v>
      </c>
      <c r="I268" s="264"/>
      <c r="J268" s="259"/>
      <c r="K268" s="259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180</v>
      </c>
      <c r="AU268" s="269" t="s">
        <v>84</v>
      </c>
      <c r="AV268" s="13" t="s">
        <v>84</v>
      </c>
      <c r="AW268" s="13" t="s">
        <v>30</v>
      </c>
      <c r="AX268" s="13" t="s">
        <v>75</v>
      </c>
      <c r="AY268" s="269" t="s">
        <v>172</v>
      </c>
    </row>
    <row r="269" s="14" customFormat="1">
      <c r="A269" s="14"/>
      <c r="B269" s="270"/>
      <c r="C269" s="271"/>
      <c r="D269" s="260" t="s">
        <v>180</v>
      </c>
      <c r="E269" s="272" t="s">
        <v>1</v>
      </c>
      <c r="F269" s="273" t="s">
        <v>181</v>
      </c>
      <c r="G269" s="271"/>
      <c r="H269" s="274">
        <v>334.63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180</v>
      </c>
      <c r="AU269" s="280" t="s">
        <v>84</v>
      </c>
      <c r="AV269" s="14" t="s">
        <v>179</v>
      </c>
      <c r="AW269" s="14" t="s">
        <v>30</v>
      </c>
      <c r="AX269" s="14" t="s">
        <v>82</v>
      </c>
      <c r="AY269" s="280" t="s">
        <v>172</v>
      </c>
    </row>
    <row r="270" s="2" customFormat="1" ht="24.15" customHeight="1">
      <c r="A270" s="40"/>
      <c r="B270" s="41"/>
      <c r="C270" s="245" t="s">
        <v>240</v>
      </c>
      <c r="D270" s="245" t="s">
        <v>175</v>
      </c>
      <c r="E270" s="246" t="s">
        <v>464</v>
      </c>
      <c r="F270" s="247" t="s">
        <v>465</v>
      </c>
      <c r="G270" s="248" t="s">
        <v>184</v>
      </c>
      <c r="H270" s="249">
        <v>114.94</v>
      </c>
      <c r="I270" s="250"/>
      <c r="J270" s="251">
        <f>ROUND(I270*H270,2)</f>
        <v>0</v>
      </c>
      <c r="K270" s="252"/>
      <c r="L270" s="43"/>
      <c r="M270" s="253" t="s">
        <v>1</v>
      </c>
      <c r="N270" s="254" t="s">
        <v>40</v>
      </c>
      <c r="O270" s="93"/>
      <c r="P270" s="255">
        <f>O270*H270</f>
        <v>0</v>
      </c>
      <c r="Q270" s="255">
        <v>0</v>
      </c>
      <c r="R270" s="255">
        <f>Q270*H270</f>
        <v>0</v>
      </c>
      <c r="S270" s="255">
        <v>0</v>
      </c>
      <c r="T270" s="25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57" t="s">
        <v>179</v>
      </c>
      <c r="AT270" s="257" t="s">
        <v>175</v>
      </c>
      <c r="AU270" s="257" t="s">
        <v>84</v>
      </c>
      <c r="AY270" s="17" t="s">
        <v>172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82</v>
      </c>
      <c r="BK270" s="145">
        <f>ROUND(I270*H270,2)</f>
        <v>0</v>
      </c>
      <c r="BL270" s="17" t="s">
        <v>179</v>
      </c>
      <c r="BM270" s="257" t="s">
        <v>325</v>
      </c>
    </row>
    <row r="271" s="15" customFormat="1">
      <c r="A271" s="15"/>
      <c r="B271" s="299"/>
      <c r="C271" s="300"/>
      <c r="D271" s="260" t="s">
        <v>180</v>
      </c>
      <c r="E271" s="301" t="s">
        <v>1</v>
      </c>
      <c r="F271" s="302" t="s">
        <v>386</v>
      </c>
      <c r="G271" s="300"/>
      <c r="H271" s="301" t="s">
        <v>1</v>
      </c>
      <c r="I271" s="303"/>
      <c r="J271" s="300"/>
      <c r="K271" s="300"/>
      <c r="L271" s="304"/>
      <c r="M271" s="305"/>
      <c r="N271" s="306"/>
      <c r="O271" s="306"/>
      <c r="P271" s="306"/>
      <c r="Q271" s="306"/>
      <c r="R271" s="306"/>
      <c r="S271" s="306"/>
      <c r="T271" s="30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308" t="s">
        <v>180</v>
      </c>
      <c r="AU271" s="308" t="s">
        <v>84</v>
      </c>
      <c r="AV271" s="15" t="s">
        <v>82</v>
      </c>
      <c r="AW271" s="15" t="s">
        <v>30</v>
      </c>
      <c r="AX271" s="15" t="s">
        <v>75</v>
      </c>
      <c r="AY271" s="308" t="s">
        <v>172</v>
      </c>
    </row>
    <row r="272" s="13" customFormat="1">
      <c r="A272" s="13"/>
      <c r="B272" s="258"/>
      <c r="C272" s="259"/>
      <c r="D272" s="260" t="s">
        <v>180</v>
      </c>
      <c r="E272" s="261" t="s">
        <v>1</v>
      </c>
      <c r="F272" s="262" t="s">
        <v>458</v>
      </c>
      <c r="G272" s="259"/>
      <c r="H272" s="263">
        <v>125.44</v>
      </c>
      <c r="I272" s="264"/>
      <c r="J272" s="259"/>
      <c r="K272" s="259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180</v>
      </c>
      <c r="AU272" s="269" t="s">
        <v>84</v>
      </c>
      <c r="AV272" s="13" t="s">
        <v>84</v>
      </c>
      <c r="AW272" s="13" t="s">
        <v>30</v>
      </c>
      <c r="AX272" s="13" t="s">
        <v>75</v>
      </c>
      <c r="AY272" s="269" t="s">
        <v>172</v>
      </c>
    </row>
    <row r="273" s="15" customFormat="1">
      <c r="A273" s="15"/>
      <c r="B273" s="299"/>
      <c r="C273" s="300"/>
      <c r="D273" s="260" t="s">
        <v>180</v>
      </c>
      <c r="E273" s="301" t="s">
        <v>1</v>
      </c>
      <c r="F273" s="302" t="s">
        <v>460</v>
      </c>
      <c r="G273" s="300"/>
      <c r="H273" s="301" t="s">
        <v>1</v>
      </c>
      <c r="I273" s="303"/>
      <c r="J273" s="300"/>
      <c r="K273" s="300"/>
      <c r="L273" s="304"/>
      <c r="M273" s="305"/>
      <c r="N273" s="306"/>
      <c r="O273" s="306"/>
      <c r="P273" s="306"/>
      <c r="Q273" s="306"/>
      <c r="R273" s="306"/>
      <c r="S273" s="306"/>
      <c r="T273" s="30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308" t="s">
        <v>180</v>
      </c>
      <c r="AU273" s="308" t="s">
        <v>84</v>
      </c>
      <c r="AV273" s="15" t="s">
        <v>82</v>
      </c>
      <c r="AW273" s="15" t="s">
        <v>30</v>
      </c>
      <c r="AX273" s="15" t="s">
        <v>75</v>
      </c>
      <c r="AY273" s="308" t="s">
        <v>172</v>
      </c>
    </row>
    <row r="274" s="13" customFormat="1">
      <c r="A274" s="13"/>
      <c r="B274" s="258"/>
      <c r="C274" s="259"/>
      <c r="D274" s="260" t="s">
        <v>180</v>
      </c>
      <c r="E274" s="261" t="s">
        <v>1</v>
      </c>
      <c r="F274" s="262" t="s">
        <v>461</v>
      </c>
      <c r="G274" s="259"/>
      <c r="H274" s="263">
        <v>-10.5</v>
      </c>
      <c r="I274" s="264"/>
      <c r="J274" s="259"/>
      <c r="K274" s="259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180</v>
      </c>
      <c r="AU274" s="269" t="s">
        <v>84</v>
      </c>
      <c r="AV274" s="13" t="s">
        <v>84</v>
      </c>
      <c r="AW274" s="13" t="s">
        <v>30</v>
      </c>
      <c r="AX274" s="13" t="s">
        <v>75</v>
      </c>
      <c r="AY274" s="269" t="s">
        <v>172</v>
      </c>
    </row>
    <row r="275" s="14" customFormat="1">
      <c r="A275" s="14"/>
      <c r="B275" s="270"/>
      <c r="C275" s="271"/>
      <c r="D275" s="260" t="s">
        <v>180</v>
      </c>
      <c r="E275" s="272" t="s">
        <v>1</v>
      </c>
      <c r="F275" s="273" t="s">
        <v>181</v>
      </c>
      <c r="G275" s="271"/>
      <c r="H275" s="274">
        <v>114.94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180</v>
      </c>
      <c r="AU275" s="280" t="s">
        <v>84</v>
      </c>
      <c r="AV275" s="14" t="s">
        <v>179</v>
      </c>
      <c r="AW275" s="14" t="s">
        <v>30</v>
      </c>
      <c r="AX275" s="14" t="s">
        <v>82</v>
      </c>
      <c r="AY275" s="280" t="s">
        <v>172</v>
      </c>
    </row>
    <row r="276" s="2" customFormat="1" ht="24.15" customHeight="1">
      <c r="A276" s="40"/>
      <c r="B276" s="41"/>
      <c r="C276" s="245" t="s">
        <v>322</v>
      </c>
      <c r="D276" s="245" t="s">
        <v>175</v>
      </c>
      <c r="E276" s="246" t="s">
        <v>466</v>
      </c>
      <c r="F276" s="247" t="s">
        <v>467</v>
      </c>
      <c r="G276" s="248" t="s">
        <v>184</v>
      </c>
      <c r="H276" s="249">
        <v>209.19</v>
      </c>
      <c r="I276" s="250"/>
      <c r="J276" s="251">
        <f>ROUND(I276*H276,2)</f>
        <v>0</v>
      </c>
      <c r="K276" s="252"/>
      <c r="L276" s="43"/>
      <c r="M276" s="253" t="s">
        <v>1</v>
      </c>
      <c r="N276" s="254" t="s">
        <v>40</v>
      </c>
      <c r="O276" s="93"/>
      <c r="P276" s="255">
        <f>O276*H276</f>
        <v>0</v>
      </c>
      <c r="Q276" s="255">
        <v>0</v>
      </c>
      <c r="R276" s="255">
        <f>Q276*H276</f>
        <v>0</v>
      </c>
      <c r="S276" s="255">
        <v>0</v>
      </c>
      <c r="T276" s="25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57" t="s">
        <v>179</v>
      </c>
      <c r="AT276" s="257" t="s">
        <v>175</v>
      </c>
      <c r="AU276" s="257" t="s">
        <v>84</v>
      </c>
      <c r="AY276" s="17" t="s">
        <v>172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82</v>
      </c>
      <c r="BK276" s="145">
        <f>ROUND(I276*H276,2)</f>
        <v>0</v>
      </c>
      <c r="BL276" s="17" t="s">
        <v>179</v>
      </c>
      <c r="BM276" s="257" t="s">
        <v>468</v>
      </c>
    </row>
    <row r="277" s="15" customFormat="1">
      <c r="A277" s="15"/>
      <c r="B277" s="299"/>
      <c r="C277" s="300"/>
      <c r="D277" s="260" t="s">
        <v>180</v>
      </c>
      <c r="E277" s="301" t="s">
        <v>1</v>
      </c>
      <c r="F277" s="302" t="s">
        <v>386</v>
      </c>
      <c r="G277" s="300"/>
      <c r="H277" s="301" t="s">
        <v>1</v>
      </c>
      <c r="I277" s="303"/>
      <c r="J277" s="300"/>
      <c r="K277" s="300"/>
      <c r="L277" s="304"/>
      <c r="M277" s="305"/>
      <c r="N277" s="306"/>
      <c r="O277" s="306"/>
      <c r="P277" s="306"/>
      <c r="Q277" s="306"/>
      <c r="R277" s="306"/>
      <c r="S277" s="306"/>
      <c r="T277" s="30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308" t="s">
        <v>180</v>
      </c>
      <c r="AU277" s="308" t="s">
        <v>84</v>
      </c>
      <c r="AV277" s="15" t="s">
        <v>82</v>
      </c>
      <c r="AW277" s="15" t="s">
        <v>30</v>
      </c>
      <c r="AX277" s="15" t="s">
        <v>75</v>
      </c>
      <c r="AY277" s="308" t="s">
        <v>172</v>
      </c>
    </row>
    <row r="278" s="13" customFormat="1">
      <c r="A278" s="13"/>
      <c r="B278" s="258"/>
      <c r="C278" s="259"/>
      <c r="D278" s="260" t="s">
        <v>180</v>
      </c>
      <c r="E278" s="261" t="s">
        <v>1</v>
      </c>
      <c r="F278" s="262" t="s">
        <v>459</v>
      </c>
      <c r="G278" s="259"/>
      <c r="H278" s="263">
        <v>194.03999999999999</v>
      </c>
      <c r="I278" s="264"/>
      <c r="J278" s="259"/>
      <c r="K278" s="259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180</v>
      </c>
      <c r="AU278" s="269" t="s">
        <v>84</v>
      </c>
      <c r="AV278" s="13" t="s">
        <v>84</v>
      </c>
      <c r="AW278" s="13" t="s">
        <v>30</v>
      </c>
      <c r="AX278" s="13" t="s">
        <v>75</v>
      </c>
      <c r="AY278" s="269" t="s">
        <v>172</v>
      </c>
    </row>
    <row r="279" s="15" customFormat="1">
      <c r="A279" s="15"/>
      <c r="B279" s="299"/>
      <c r="C279" s="300"/>
      <c r="D279" s="260" t="s">
        <v>180</v>
      </c>
      <c r="E279" s="301" t="s">
        <v>1</v>
      </c>
      <c r="F279" s="302" t="s">
        <v>460</v>
      </c>
      <c r="G279" s="300"/>
      <c r="H279" s="301" t="s">
        <v>1</v>
      </c>
      <c r="I279" s="303"/>
      <c r="J279" s="300"/>
      <c r="K279" s="300"/>
      <c r="L279" s="304"/>
      <c r="M279" s="305"/>
      <c r="N279" s="306"/>
      <c r="O279" s="306"/>
      <c r="P279" s="306"/>
      <c r="Q279" s="306"/>
      <c r="R279" s="306"/>
      <c r="S279" s="306"/>
      <c r="T279" s="30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308" t="s">
        <v>180</v>
      </c>
      <c r="AU279" s="308" t="s">
        <v>84</v>
      </c>
      <c r="AV279" s="15" t="s">
        <v>82</v>
      </c>
      <c r="AW279" s="15" t="s">
        <v>30</v>
      </c>
      <c r="AX279" s="15" t="s">
        <v>75</v>
      </c>
      <c r="AY279" s="308" t="s">
        <v>172</v>
      </c>
    </row>
    <row r="280" s="13" customFormat="1">
      <c r="A280" s="13"/>
      <c r="B280" s="258"/>
      <c r="C280" s="259"/>
      <c r="D280" s="260" t="s">
        <v>180</v>
      </c>
      <c r="E280" s="261" t="s">
        <v>1</v>
      </c>
      <c r="F280" s="262" t="s">
        <v>461</v>
      </c>
      <c r="G280" s="259"/>
      <c r="H280" s="263">
        <v>-10.5</v>
      </c>
      <c r="I280" s="264"/>
      <c r="J280" s="259"/>
      <c r="K280" s="259"/>
      <c r="L280" s="265"/>
      <c r="M280" s="266"/>
      <c r="N280" s="267"/>
      <c r="O280" s="267"/>
      <c r="P280" s="267"/>
      <c r="Q280" s="267"/>
      <c r="R280" s="267"/>
      <c r="S280" s="267"/>
      <c r="T280" s="26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9" t="s">
        <v>180</v>
      </c>
      <c r="AU280" s="269" t="s">
        <v>84</v>
      </c>
      <c r="AV280" s="13" t="s">
        <v>84</v>
      </c>
      <c r="AW280" s="13" t="s">
        <v>30</v>
      </c>
      <c r="AX280" s="13" t="s">
        <v>75</v>
      </c>
      <c r="AY280" s="269" t="s">
        <v>172</v>
      </c>
    </row>
    <row r="281" s="15" customFormat="1">
      <c r="A281" s="15"/>
      <c r="B281" s="299"/>
      <c r="C281" s="300"/>
      <c r="D281" s="260" t="s">
        <v>180</v>
      </c>
      <c r="E281" s="301" t="s">
        <v>1</v>
      </c>
      <c r="F281" s="302" t="s">
        <v>462</v>
      </c>
      <c r="G281" s="300"/>
      <c r="H281" s="301" t="s">
        <v>1</v>
      </c>
      <c r="I281" s="303"/>
      <c r="J281" s="300"/>
      <c r="K281" s="300"/>
      <c r="L281" s="304"/>
      <c r="M281" s="305"/>
      <c r="N281" s="306"/>
      <c r="O281" s="306"/>
      <c r="P281" s="306"/>
      <c r="Q281" s="306"/>
      <c r="R281" s="306"/>
      <c r="S281" s="306"/>
      <c r="T281" s="30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308" t="s">
        <v>180</v>
      </c>
      <c r="AU281" s="308" t="s">
        <v>84</v>
      </c>
      <c r="AV281" s="15" t="s">
        <v>82</v>
      </c>
      <c r="AW281" s="15" t="s">
        <v>30</v>
      </c>
      <c r="AX281" s="15" t="s">
        <v>75</v>
      </c>
      <c r="AY281" s="308" t="s">
        <v>172</v>
      </c>
    </row>
    <row r="282" s="13" customFormat="1">
      <c r="A282" s="13"/>
      <c r="B282" s="258"/>
      <c r="C282" s="259"/>
      <c r="D282" s="260" t="s">
        <v>180</v>
      </c>
      <c r="E282" s="261" t="s">
        <v>1</v>
      </c>
      <c r="F282" s="262" t="s">
        <v>463</v>
      </c>
      <c r="G282" s="259"/>
      <c r="H282" s="263">
        <v>25.649999999999999</v>
      </c>
      <c r="I282" s="264"/>
      <c r="J282" s="259"/>
      <c r="K282" s="259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180</v>
      </c>
      <c r="AU282" s="269" t="s">
        <v>84</v>
      </c>
      <c r="AV282" s="13" t="s">
        <v>84</v>
      </c>
      <c r="AW282" s="13" t="s">
        <v>30</v>
      </c>
      <c r="AX282" s="13" t="s">
        <v>75</v>
      </c>
      <c r="AY282" s="269" t="s">
        <v>172</v>
      </c>
    </row>
    <row r="283" s="14" customFormat="1">
      <c r="A283" s="14"/>
      <c r="B283" s="270"/>
      <c r="C283" s="271"/>
      <c r="D283" s="260" t="s">
        <v>180</v>
      </c>
      <c r="E283" s="272" t="s">
        <v>1</v>
      </c>
      <c r="F283" s="273" t="s">
        <v>181</v>
      </c>
      <c r="G283" s="271"/>
      <c r="H283" s="274">
        <v>209.19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180</v>
      </c>
      <c r="AU283" s="280" t="s">
        <v>84</v>
      </c>
      <c r="AV283" s="14" t="s">
        <v>179</v>
      </c>
      <c r="AW283" s="14" t="s">
        <v>30</v>
      </c>
      <c r="AX283" s="14" t="s">
        <v>82</v>
      </c>
      <c r="AY283" s="280" t="s">
        <v>172</v>
      </c>
    </row>
    <row r="284" s="2" customFormat="1" ht="33" customHeight="1">
      <c r="A284" s="40"/>
      <c r="B284" s="41"/>
      <c r="C284" s="245" t="s">
        <v>469</v>
      </c>
      <c r="D284" s="245" t="s">
        <v>175</v>
      </c>
      <c r="E284" s="246" t="s">
        <v>470</v>
      </c>
      <c r="F284" s="247" t="s">
        <v>471</v>
      </c>
      <c r="G284" s="248" t="s">
        <v>342</v>
      </c>
      <c r="H284" s="249">
        <v>1.1879999999999999</v>
      </c>
      <c r="I284" s="250"/>
      <c r="J284" s="251">
        <f>ROUND(I284*H284,2)</f>
        <v>0</v>
      </c>
      <c r="K284" s="252"/>
      <c r="L284" s="43"/>
      <c r="M284" s="253" t="s">
        <v>1</v>
      </c>
      <c r="N284" s="254" t="s">
        <v>40</v>
      </c>
      <c r="O284" s="93"/>
      <c r="P284" s="255">
        <f>O284*H284</f>
        <v>0</v>
      </c>
      <c r="Q284" s="255">
        <v>0</v>
      </c>
      <c r="R284" s="255">
        <f>Q284*H284</f>
        <v>0</v>
      </c>
      <c r="S284" s="255">
        <v>0</v>
      </c>
      <c r="T284" s="25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57" t="s">
        <v>179</v>
      </c>
      <c r="AT284" s="257" t="s">
        <v>175</v>
      </c>
      <c r="AU284" s="257" t="s">
        <v>84</v>
      </c>
      <c r="AY284" s="17" t="s">
        <v>172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7" t="s">
        <v>82</v>
      </c>
      <c r="BK284" s="145">
        <f>ROUND(I284*H284,2)</f>
        <v>0</v>
      </c>
      <c r="BL284" s="17" t="s">
        <v>179</v>
      </c>
      <c r="BM284" s="257" t="s">
        <v>472</v>
      </c>
    </row>
    <row r="285" s="15" customFormat="1">
      <c r="A285" s="15"/>
      <c r="B285" s="299"/>
      <c r="C285" s="300"/>
      <c r="D285" s="260" t="s">
        <v>180</v>
      </c>
      <c r="E285" s="301" t="s">
        <v>1</v>
      </c>
      <c r="F285" s="302" t="s">
        <v>473</v>
      </c>
      <c r="G285" s="300"/>
      <c r="H285" s="301" t="s">
        <v>1</v>
      </c>
      <c r="I285" s="303"/>
      <c r="J285" s="300"/>
      <c r="K285" s="300"/>
      <c r="L285" s="304"/>
      <c r="M285" s="305"/>
      <c r="N285" s="306"/>
      <c r="O285" s="306"/>
      <c r="P285" s="306"/>
      <c r="Q285" s="306"/>
      <c r="R285" s="306"/>
      <c r="S285" s="306"/>
      <c r="T285" s="30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308" t="s">
        <v>180</v>
      </c>
      <c r="AU285" s="308" t="s">
        <v>84</v>
      </c>
      <c r="AV285" s="15" t="s">
        <v>82</v>
      </c>
      <c r="AW285" s="15" t="s">
        <v>30</v>
      </c>
      <c r="AX285" s="15" t="s">
        <v>75</v>
      </c>
      <c r="AY285" s="308" t="s">
        <v>172</v>
      </c>
    </row>
    <row r="286" s="15" customFormat="1">
      <c r="A286" s="15"/>
      <c r="B286" s="299"/>
      <c r="C286" s="300"/>
      <c r="D286" s="260" t="s">
        <v>180</v>
      </c>
      <c r="E286" s="301" t="s">
        <v>1</v>
      </c>
      <c r="F286" s="302" t="s">
        <v>429</v>
      </c>
      <c r="G286" s="300"/>
      <c r="H286" s="301" t="s">
        <v>1</v>
      </c>
      <c r="I286" s="303"/>
      <c r="J286" s="300"/>
      <c r="K286" s="300"/>
      <c r="L286" s="304"/>
      <c r="M286" s="305"/>
      <c r="N286" s="306"/>
      <c r="O286" s="306"/>
      <c r="P286" s="306"/>
      <c r="Q286" s="306"/>
      <c r="R286" s="306"/>
      <c r="S286" s="306"/>
      <c r="T286" s="30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308" t="s">
        <v>180</v>
      </c>
      <c r="AU286" s="308" t="s">
        <v>84</v>
      </c>
      <c r="AV286" s="15" t="s">
        <v>82</v>
      </c>
      <c r="AW286" s="15" t="s">
        <v>30</v>
      </c>
      <c r="AX286" s="15" t="s">
        <v>75</v>
      </c>
      <c r="AY286" s="308" t="s">
        <v>172</v>
      </c>
    </row>
    <row r="287" s="13" customFormat="1">
      <c r="A287" s="13"/>
      <c r="B287" s="258"/>
      <c r="C287" s="259"/>
      <c r="D287" s="260" t="s">
        <v>180</v>
      </c>
      <c r="E287" s="261" t="s">
        <v>1</v>
      </c>
      <c r="F287" s="262" t="s">
        <v>474</v>
      </c>
      <c r="G287" s="259"/>
      <c r="H287" s="263">
        <v>1.1879999999999999</v>
      </c>
      <c r="I287" s="264"/>
      <c r="J287" s="259"/>
      <c r="K287" s="259"/>
      <c r="L287" s="265"/>
      <c r="M287" s="266"/>
      <c r="N287" s="267"/>
      <c r="O287" s="267"/>
      <c r="P287" s="267"/>
      <c r="Q287" s="267"/>
      <c r="R287" s="267"/>
      <c r="S287" s="267"/>
      <c r="T287" s="26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9" t="s">
        <v>180</v>
      </c>
      <c r="AU287" s="269" t="s">
        <v>84</v>
      </c>
      <c r="AV287" s="13" t="s">
        <v>84</v>
      </c>
      <c r="AW287" s="13" t="s">
        <v>30</v>
      </c>
      <c r="AX287" s="13" t="s">
        <v>75</v>
      </c>
      <c r="AY287" s="269" t="s">
        <v>172</v>
      </c>
    </row>
    <row r="288" s="14" customFormat="1">
      <c r="A288" s="14"/>
      <c r="B288" s="270"/>
      <c r="C288" s="271"/>
      <c r="D288" s="260" t="s">
        <v>180</v>
      </c>
      <c r="E288" s="272" t="s">
        <v>1</v>
      </c>
      <c r="F288" s="273" t="s">
        <v>181</v>
      </c>
      <c r="G288" s="271"/>
      <c r="H288" s="274">
        <v>1.1879999999999999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180</v>
      </c>
      <c r="AU288" s="280" t="s">
        <v>84</v>
      </c>
      <c r="AV288" s="14" t="s">
        <v>179</v>
      </c>
      <c r="AW288" s="14" t="s">
        <v>30</v>
      </c>
      <c r="AX288" s="14" t="s">
        <v>82</v>
      </c>
      <c r="AY288" s="280" t="s">
        <v>172</v>
      </c>
    </row>
    <row r="289" s="2" customFormat="1" ht="33" customHeight="1">
      <c r="A289" s="40"/>
      <c r="B289" s="41"/>
      <c r="C289" s="245" t="s">
        <v>279</v>
      </c>
      <c r="D289" s="245" t="s">
        <v>175</v>
      </c>
      <c r="E289" s="246" t="s">
        <v>475</v>
      </c>
      <c r="F289" s="247" t="s">
        <v>476</v>
      </c>
      <c r="G289" s="248" t="s">
        <v>342</v>
      </c>
      <c r="H289" s="249">
        <v>0.435</v>
      </c>
      <c r="I289" s="250"/>
      <c r="J289" s="251">
        <f>ROUND(I289*H289,2)</f>
        <v>0</v>
      </c>
      <c r="K289" s="252"/>
      <c r="L289" s="43"/>
      <c r="M289" s="253" t="s">
        <v>1</v>
      </c>
      <c r="N289" s="254" t="s">
        <v>40</v>
      </c>
      <c r="O289" s="93"/>
      <c r="P289" s="255">
        <f>O289*H289</f>
        <v>0</v>
      </c>
      <c r="Q289" s="255">
        <v>0</v>
      </c>
      <c r="R289" s="255">
        <f>Q289*H289</f>
        <v>0</v>
      </c>
      <c r="S289" s="255">
        <v>0</v>
      </c>
      <c r="T289" s="25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57" t="s">
        <v>179</v>
      </c>
      <c r="AT289" s="257" t="s">
        <v>175</v>
      </c>
      <c r="AU289" s="257" t="s">
        <v>84</v>
      </c>
      <c r="AY289" s="17" t="s">
        <v>172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82</v>
      </c>
      <c r="BK289" s="145">
        <f>ROUND(I289*H289,2)</f>
        <v>0</v>
      </c>
      <c r="BL289" s="17" t="s">
        <v>179</v>
      </c>
      <c r="BM289" s="257" t="s">
        <v>477</v>
      </c>
    </row>
    <row r="290" s="15" customFormat="1">
      <c r="A290" s="15"/>
      <c r="B290" s="299"/>
      <c r="C290" s="300"/>
      <c r="D290" s="260" t="s">
        <v>180</v>
      </c>
      <c r="E290" s="301" t="s">
        <v>1</v>
      </c>
      <c r="F290" s="302" t="s">
        <v>396</v>
      </c>
      <c r="G290" s="300"/>
      <c r="H290" s="301" t="s">
        <v>1</v>
      </c>
      <c r="I290" s="303"/>
      <c r="J290" s="300"/>
      <c r="K290" s="300"/>
      <c r="L290" s="304"/>
      <c r="M290" s="305"/>
      <c r="N290" s="306"/>
      <c r="O290" s="306"/>
      <c r="P290" s="306"/>
      <c r="Q290" s="306"/>
      <c r="R290" s="306"/>
      <c r="S290" s="306"/>
      <c r="T290" s="30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308" t="s">
        <v>180</v>
      </c>
      <c r="AU290" s="308" t="s">
        <v>84</v>
      </c>
      <c r="AV290" s="15" t="s">
        <v>82</v>
      </c>
      <c r="AW290" s="15" t="s">
        <v>30</v>
      </c>
      <c r="AX290" s="15" t="s">
        <v>75</v>
      </c>
      <c r="AY290" s="308" t="s">
        <v>172</v>
      </c>
    </row>
    <row r="291" s="13" customFormat="1">
      <c r="A291" s="13"/>
      <c r="B291" s="258"/>
      <c r="C291" s="259"/>
      <c r="D291" s="260" t="s">
        <v>180</v>
      </c>
      <c r="E291" s="261" t="s">
        <v>1</v>
      </c>
      <c r="F291" s="262" t="s">
        <v>478</v>
      </c>
      <c r="G291" s="259"/>
      <c r="H291" s="263">
        <v>0.435</v>
      </c>
      <c r="I291" s="264"/>
      <c r="J291" s="259"/>
      <c r="K291" s="259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180</v>
      </c>
      <c r="AU291" s="269" t="s">
        <v>84</v>
      </c>
      <c r="AV291" s="13" t="s">
        <v>84</v>
      </c>
      <c r="AW291" s="13" t="s">
        <v>30</v>
      </c>
      <c r="AX291" s="13" t="s">
        <v>75</v>
      </c>
      <c r="AY291" s="269" t="s">
        <v>172</v>
      </c>
    </row>
    <row r="292" s="14" customFormat="1">
      <c r="A292" s="14"/>
      <c r="B292" s="270"/>
      <c r="C292" s="271"/>
      <c r="D292" s="260" t="s">
        <v>180</v>
      </c>
      <c r="E292" s="272" t="s">
        <v>1</v>
      </c>
      <c r="F292" s="273" t="s">
        <v>181</v>
      </c>
      <c r="G292" s="271"/>
      <c r="H292" s="274">
        <v>0.435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180</v>
      </c>
      <c r="AU292" s="280" t="s">
        <v>84</v>
      </c>
      <c r="AV292" s="14" t="s">
        <v>179</v>
      </c>
      <c r="AW292" s="14" t="s">
        <v>30</v>
      </c>
      <c r="AX292" s="14" t="s">
        <v>82</v>
      </c>
      <c r="AY292" s="280" t="s">
        <v>172</v>
      </c>
    </row>
    <row r="293" s="2" customFormat="1" ht="24.15" customHeight="1">
      <c r="A293" s="40"/>
      <c r="B293" s="41"/>
      <c r="C293" s="245" t="s">
        <v>479</v>
      </c>
      <c r="D293" s="245" t="s">
        <v>175</v>
      </c>
      <c r="E293" s="246" t="s">
        <v>480</v>
      </c>
      <c r="F293" s="247" t="s">
        <v>481</v>
      </c>
      <c r="G293" s="248" t="s">
        <v>342</v>
      </c>
      <c r="H293" s="249">
        <v>0.59399999999999997</v>
      </c>
      <c r="I293" s="250"/>
      <c r="J293" s="251">
        <f>ROUND(I293*H293,2)</f>
        <v>0</v>
      </c>
      <c r="K293" s="252"/>
      <c r="L293" s="43"/>
      <c r="M293" s="253" t="s">
        <v>1</v>
      </c>
      <c r="N293" s="254" t="s">
        <v>40</v>
      </c>
      <c r="O293" s="93"/>
      <c r="P293" s="255">
        <f>O293*H293</f>
        <v>0</v>
      </c>
      <c r="Q293" s="255">
        <v>0</v>
      </c>
      <c r="R293" s="255">
        <f>Q293*H293</f>
        <v>0</v>
      </c>
      <c r="S293" s="255">
        <v>0</v>
      </c>
      <c r="T293" s="25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57" t="s">
        <v>179</v>
      </c>
      <c r="AT293" s="257" t="s">
        <v>175</v>
      </c>
      <c r="AU293" s="257" t="s">
        <v>84</v>
      </c>
      <c r="AY293" s="17" t="s">
        <v>172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82</v>
      </c>
      <c r="BK293" s="145">
        <f>ROUND(I293*H293,2)</f>
        <v>0</v>
      </c>
      <c r="BL293" s="17" t="s">
        <v>179</v>
      </c>
      <c r="BM293" s="257" t="s">
        <v>482</v>
      </c>
    </row>
    <row r="294" s="15" customFormat="1">
      <c r="A294" s="15"/>
      <c r="B294" s="299"/>
      <c r="C294" s="300"/>
      <c r="D294" s="260" t="s">
        <v>180</v>
      </c>
      <c r="E294" s="301" t="s">
        <v>1</v>
      </c>
      <c r="F294" s="302" t="s">
        <v>483</v>
      </c>
      <c r="G294" s="300"/>
      <c r="H294" s="301" t="s">
        <v>1</v>
      </c>
      <c r="I294" s="303"/>
      <c r="J294" s="300"/>
      <c r="K294" s="300"/>
      <c r="L294" s="304"/>
      <c r="M294" s="305"/>
      <c r="N294" s="306"/>
      <c r="O294" s="306"/>
      <c r="P294" s="306"/>
      <c r="Q294" s="306"/>
      <c r="R294" s="306"/>
      <c r="S294" s="306"/>
      <c r="T294" s="30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308" t="s">
        <v>180</v>
      </c>
      <c r="AU294" s="308" t="s">
        <v>84</v>
      </c>
      <c r="AV294" s="15" t="s">
        <v>82</v>
      </c>
      <c r="AW294" s="15" t="s">
        <v>30</v>
      </c>
      <c r="AX294" s="15" t="s">
        <v>75</v>
      </c>
      <c r="AY294" s="308" t="s">
        <v>172</v>
      </c>
    </row>
    <row r="295" s="15" customFormat="1">
      <c r="A295" s="15"/>
      <c r="B295" s="299"/>
      <c r="C295" s="300"/>
      <c r="D295" s="260" t="s">
        <v>180</v>
      </c>
      <c r="E295" s="301" t="s">
        <v>1</v>
      </c>
      <c r="F295" s="302" t="s">
        <v>429</v>
      </c>
      <c r="G295" s="300"/>
      <c r="H295" s="301" t="s">
        <v>1</v>
      </c>
      <c r="I295" s="303"/>
      <c r="J295" s="300"/>
      <c r="K295" s="300"/>
      <c r="L295" s="304"/>
      <c r="M295" s="305"/>
      <c r="N295" s="306"/>
      <c r="O295" s="306"/>
      <c r="P295" s="306"/>
      <c r="Q295" s="306"/>
      <c r="R295" s="306"/>
      <c r="S295" s="306"/>
      <c r="T295" s="30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308" t="s">
        <v>180</v>
      </c>
      <c r="AU295" s="308" t="s">
        <v>84</v>
      </c>
      <c r="AV295" s="15" t="s">
        <v>82</v>
      </c>
      <c r="AW295" s="15" t="s">
        <v>30</v>
      </c>
      <c r="AX295" s="15" t="s">
        <v>75</v>
      </c>
      <c r="AY295" s="308" t="s">
        <v>172</v>
      </c>
    </row>
    <row r="296" s="13" customFormat="1">
      <c r="A296" s="13"/>
      <c r="B296" s="258"/>
      <c r="C296" s="259"/>
      <c r="D296" s="260" t="s">
        <v>180</v>
      </c>
      <c r="E296" s="261" t="s">
        <v>1</v>
      </c>
      <c r="F296" s="262" t="s">
        <v>484</v>
      </c>
      <c r="G296" s="259"/>
      <c r="H296" s="263">
        <v>0.59399999999999997</v>
      </c>
      <c r="I296" s="264"/>
      <c r="J296" s="259"/>
      <c r="K296" s="259"/>
      <c r="L296" s="265"/>
      <c r="M296" s="266"/>
      <c r="N296" s="267"/>
      <c r="O296" s="267"/>
      <c r="P296" s="267"/>
      <c r="Q296" s="267"/>
      <c r="R296" s="267"/>
      <c r="S296" s="267"/>
      <c r="T296" s="26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9" t="s">
        <v>180</v>
      </c>
      <c r="AU296" s="269" t="s">
        <v>84</v>
      </c>
      <c r="AV296" s="13" t="s">
        <v>84</v>
      </c>
      <c r="AW296" s="13" t="s">
        <v>30</v>
      </c>
      <c r="AX296" s="13" t="s">
        <v>75</v>
      </c>
      <c r="AY296" s="269" t="s">
        <v>172</v>
      </c>
    </row>
    <row r="297" s="14" customFormat="1">
      <c r="A297" s="14"/>
      <c r="B297" s="270"/>
      <c r="C297" s="271"/>
      <c r="D297" s="260" t="s">
        <v>180</v>
      </c>
      <c r="E297" s="272" t="s">
        <v>1</v>
      </c>
      <c r="F297" s="273" t="s">
        <v>181</v>
      </c>
      <c r="G297" s="271"/>
      <c r="H297" s="274">
        <v>0.59399999999999997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180</v>
      </c>
      <c r="AU297" s="280" t="s">
        <v>84</v>
      </c>
      <c r="AV297" s="14" t="s">
        <v>179</v>
      </c>
      <c r="AW297" s="14" t="s">
        <v>30</v>
      </c>
      <c r="AX297" s="14" t="s">
        <v>82</v>
      </c>
      <c r="AY297" s="280" t="s">
        <v>172</v>
      </c>
    </row>
    <row r="298" s="2" customFormat="1" ht="16.5" customHeight="1">
      <c r="A298" s="40"/>
      <c r="B298" s="41"/>
      <c r="C298" s="245" t="s">
        <v>485</v>
      </c>
      <c r="D298" s="245" t="s">
        <v>175</v>
      </c>
      <c r="E298" s="246" t="s">
        <v>486</v>
      </c>
      <c r="F298" s="247" t="s">
        <v>487</v>
      </c>
      <c r="G298" s="248" t="s">
        <v>368</v>
      </c>
      <c r="H298" s="249">
        <v>0.025999999999999999</v>
      </c>
      <c r="I298" s="250"/>
      <c r="J298" s="251">
        <f>ROUND(I298*H298,2)</f>
        <v>0</v>
      </c>
      <c r="K298" s="252"/>
      <c r="L298" s="43"/>
      <c r="M298" s="253" t="s">
        <v>1</v>
      </c>
      <c r="N298" s="254" t="s">
        <v>40</v>
      </c>
      <c r="O298" s="93"/>
      <c r="P298" s="255">
        <f>O298*H298</f>
        <v>0</v>
      </c>
      <c r="Q298" s="255">
        <v>0</v>
      </c>
      <c r="R298" s="255">
        <f>Q298*H298</f>
        <v>0</v>
      </c>
      <c r="S298" s="255">
        <v>0</v>
      </c>
      <c r="T298" s="25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57" t="s">
        <v>179</v>
      </c>
      <c r="AT298" s="257" t="s">
        <v>175</v>
      </c>
      <c r="AU298" s="257" t="s">
        <v>84</v>
      </c>
      <c r="AY298" s="17" t="s">
        <v>172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7" t="s">
        <v>82</v>
      </c>
      <c r="BK298" s="145">
        <f>ROUND(I298*H298,2)</f>
        <v>0</v>
      </c>
      <c r="BL298" s="17" t="s">
        <v>179</v>
      </c>
      <c r="BM298" s="257" t="s">
        <v>488</v>
      </c>
    </row>
    <row r="299" s="15" customFormat="1">
      <c r="A299" s="15"/>
      <c r="B299" s="299"/>
      <c r="C299" s="300"/>
      <c r="D299" s="260" t="s">
        <v>180</v>
      </c>
      <c r="E299" s="301" t="s">
        <v>1</v>
      </c>
      <c r="F299" s="302" t="s">
        <v>396</v>
      </c>
      <c r="G299" s="300"/>
      <c r="H299" s="301" t="s">
        <v>1</v>
      </c>
      <c r="I299" s="303"/>
      <c r="J299" s="300"/>
      <c r="K299" s="300"/>
      <c r="L299" s="304"/>
      <c r="M299" s="305"/>
      <c r="N299" s="306"/>
      <c r="O299" s="306"/>
      <c r="P299" s="306"/>
      <c r="Q299" s="306"/>
      <c r="R299" s="306"/>
      <c r="S299" s="306"/>
      <c r="T299" s="30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308" t="s">
        <v>180</v>
      </c>
      <c r="AU299" s="308" t="s">
        <v>84</v>
      </c>
      <c r="AV299" s="15" t="s">
        <v>82</v>
      </c>
      <c r="AW299" s="15" t="s">
        <v>30</v>
      </c>
      <c r="AX299" s="15" t="s">
        <v>75</v>
      </c>
      <c r="AY299" s="308" t="s">
        <v>172</v>
      </c>
    </row>
    <row r="300" s="13" customFormat="1">
      <c r="A300" s="13"/>
      <c r="B300" s="258"/>
      <c r="C300" s="259"/>
      <c r="D300" s="260" t="s">
        <v>180</v>
      </c>
      <c r="E300" s="261" t="s">
        <v>1</v>
      </c>
      <c r="F300" s="262" t="s">
        <v>489</v>
      </c>
      <c r="G300" s="259"/>
      <c r="H300" s="263">
        <v>0.025999999999999999</v>
      </c>
      <c r="I300" s="264"/>
      <c r="J300" s="259"/>
      <c r="K300" s="259"/>
      <c r="L300" s="265"/>
      <c r="M300" s="266"/>
      <c r="N300" s="267"/>
      <c r="O300" s="267"/>
      <c r="P300" s="267"/>
      <c r="Q300" s="267"/>
      <c r="R300" s="267"/>
      <c r="S300" s="267"/>
      <c r="T300" s="26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9" t="s">
        <v>180</v>
      </c>
      <c r="AU300" s="269" t="s">
        <v>84</v>
      </c>
      <c r="AV300" s="13" t="s">
        <v>84</v>
      </c>
      <c r="AW300" s="13" t="s">
        <v>30</v>
      </c>
      <c r="AX300" s="13" t="s">
        <v>75</v>
      </c>
      <c r="AY300" s="269" t="s">
        <v>172</v>
      </c>
    </row>
    <row r="301" s="14" customFormat="1">
      <c r="A301" s="14"/>
      <c r="B301" s="270"/>
      <c r="C301" s="271"/>
      <c r="D301" s="260" t="s">
        <v>180</v>
      </c>
      <c r="E301" s="272" t="s">
        <v>1</v>
      </c>
      <c r="F301" s="273" t="s">
        <v>181</v>
      </c>
      <c r="G301" s="271"/>
      <c r="H301" s="274">
        <v>0.025999999999999999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0" t="s">
        <v>180</v>
      </c>
      <c r="AU301" s="280" t="s">
        <v>84</v>
      </c>
      <c r="AV301" s="14" t="s">
        <v>179</v>
      </c>
      <c r="AW301" s="14" t="s">
        <v>30</v>
      </c>
      <c r="AX301" s="14" t="s">
        <v>82</v>
      </c>
      <c r="AY301" s="280" t="s">
        <v>172</v>
      </c>
    </row>
    <row r="302" s="12" customFormat="1" ht="22.8" customHeight="1">
      <c r="A302" s="12"/>
      <c r="B302" s="229"/>
      <c r="C302" s="230"/>
      <c r="D302" s="231" t="s">
        <v>74</v>
      </c>
      <c r="E302" s="243" t="s">
        <v>186</v>
      </c>
      <c r="F302" s="243" t="s">
        <v>187</v>
      </c>
      <c r="G302" s="230"/>
      <c r="H302" s="230"/>
      <c r="I302" s="233"/>
      <c r="J302" s="244">
        <f>BK302</f>
        <v>0</v>
      </c>
      <c r="K302" s="230"/>
      <c r="L302" s="235"/>
      <c r="M302" s="236"/>
      <c r="N302" s="237"/>
      <c r="O302" s="237"/>
      <c r="P302" s="238">
        <f>SUM(P303:P314)</f>
        <v>0</v>
      </c>
      <c r="Q302" s="237"/>
      <c r="R302" s="238">
        <f>SUM(R303:R314)</f>
        <v>0</v>
      </c>
      <c r="S302" s="237"/>
      <c r="T302" s="239">
        <f>SUM(T303:T314)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40" t="s">
        <v>82</v>
      </c>
      <c r="AT302" s="241" t="s">
        <v>74</v>
      </c>
      <c r="AU302" s="241" t="s">
        <v>82</v>
      </c>
      <c r="AY302" s="240" t="s">
        <v>172</v>
      </c>
      <c r="BK302" s="242">
        <f>SUM(BK303:BK314)</f>
        <v>0</v>
      </c>
    </row>
    <row r="303" s="2" customFormat="1" ht="24.15" customHeight="1">
      <c r="A303" s="40"/>
      <c r="B303" s="41"/>
      <c r="C303" s="245" t="s">
        <v>284</v>
      </c>
      <c r="D303" s="245" t="s">
        <v>175</v>
      </c>
      <c r="E303" s="246" t="s">
        <v>490</v>
      </c>
      <c r="F303" s="247" t="s">
        <v>491</v>
      </c>
      <c r="G303" s="248" t="s">
        <v>342</v>
      </c>
      <c r="H303" s="249">
        <v>2.484</v>
      </c>
      <c r="I303" s="250"/>
      <c r="J303" s="251">
        <f>ROUND(I303*H303,2)</f>
        <v>0</v>
      </c>
      <c r="K303" s="252"/>
      <c r="L303" s="43"/>
      <c r="M303" s="253" t="s">
        <v>1</v>
      </c>
      <c r="N303" s="254" t="s">
        <v>40</v>
      </c>
      <c r="O303" s="93"/>
      <c r="P303" s="255">
        <f>O303*H303</f>
        <v>0</v>
      </c>
      <c r="Q303" s="255">
        <v>0</v>
      </c>
      <c r="R303" s="255">
        <f>Q303*H303</f>
        <v>0</v>
      </c>
      <c r="S303" s="255">
        <v>0</v>
      </c>
      <c r="T303" s="25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57" t="s">
        <v>179</v>
      </c>
      <c r="AT303" s="257" t="s">
        <v>175</v>
      </c>
      <c r="AU303" s="257" t="s">
        <v>84</v>
      </c>
      <c r="AY303" s="17" t="s">
        <v>172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7" t="s">
        <v>82</v>
      </c>
      <c r="BK303" s="145">
        <f>ROUND(I303*H303,2)</f>
        <v>0</v>
      </c>
      <c r="BL303" s="17" t="s">
        <v>179</v>
      </c>
      <c r="BM303" s="257" t="s">
        <v>492</v>
      </c>
    </row>
    <row r="304" s="15" customFormat="1">
      <c r="A304" s="15"/>
      <c r="B304" s="299"/>
      <c r="C304" s="300"/>
      <c r="D304" s="260" t="s">
        <v>180</v>
      </c>
      <c r="E304" s="301" t="s">
        <v>1</v>
      </c>
      <c r="F304" s="302" t="s">
        <v>493</v>
      </c>
      <c r="G304" s="300"/>
      <c r="H304" s="301" t="s">
        <v>1</v>
      </c>
      <c r="I304" s="303"/>
      <c r="J304" s="300"/>
      <c r="K304" s="300"/>
      <c r="L304" s="304"/>
      <c r="M304" s="305"/>
      <c r="N304" s="306"/>
      <c r="O304" s="306"/>
      <c r="P304" s="306"/>
      <c r="Q304" s="306"/>
      <c r="R304" s="306"/>
      <c r="S304" s="306"/>
      <c r="T304" s="30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308" t="s">
        <v>180</v>
      </c>
      <c r="AU304" s="308" t="s">
        <v>84</v>
      </c>
      <c r="AV304" s="15" t="s">
        <v>82</v>
      </c>
      <c r="AW304" s="15" t="s">
        <v>30</v>
      </c>
      <c r="AX304" s="15" t="s">
        <v>75</v>
      </c>
      <c r="AY304" s="308" t="s">
        <v>172</v>
      </c>
    </row>
    <row r="305" s="13" customFormat="1">
      <c r="A305" s="13"/>
      <c r="B305" s="258"/>
      <c r="C305" s="259"/>
      <c r="D305" s="260" t="s">
        <v>180</v>
      </c>
      <c r="E305" s="261" t="s">
        <v>1</v>
      </c>
      <c r="F305" s="262" t="s">
        <v>494</v>
      </c>
      <c r="G305" s="259"/>
      <c r="H305" s="263">
        <v>2.484</v>
      </c>
      <c r="I305" s="264"/>
      <c r="J305" s="259"/>
      <c r="K305" s="259"/>
      <c r="L305" s="265"/>
      <c r="M305" s="266"/>
      <c r="N305" s="267"/>
      <c r="O305" s="267"/>
      <c r="P305" s="267"/>
      <c r="Q305" s="267"/>
      <c r="R305" s="267"/>
      <c r="S305" s="267"/>
      <c r="T305" s="26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9" t="s">
        <v>180</v>
      </c>
      <c r="AU305" s="269" t="s">
        <v>84</v>
      </c>
      <c r="AV305" s="13" t="s">
        <v>84</v>
      </c>
      <c r="AW305" s="13" t="s">
        <v>30</v>
      </c>
      <c r="AX305" s="13" t="s">
        <v>75</v>
      </c>
      <c r="AY305" s="269" t="s">
        <v>172</v>
      </c>
    </row>
    <row r="306" s="14" customFormat="1">
      <c r="A306" s="14"/>
      <c r="B306" s="270"/>
      <c r="C306" s="271"/>
      <c r="D306" s="260" t="s">
        <v>180</v>
      </c>
      <c r="E306" s="272" t="s">
        <v>1</v>
      </c>
      <c r="F306" s="273" t="s">
        <v>181</v>
      </c>
      <c r="G306" s="271"/>
      <c r="H306" s="274">
        <v>2.484</v>
      </c>
      <c r="I306" s="275"/>
      <c r="J306" s="271"/>
      <c r="K306" s="271"/>
      <c r="L306" s="276"/>
      <c r="M306" s="277"/>
      <c r="N306" s="278"/>
      <c r="O306" s="278"/>
      <c r="P306" s="278"/>
      <c r="Q306" s="278"/>
      <c r="R306" s="278"/>
      <c r="S306" s="278"/>
      <c r="T306" s="27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0" t="s">
        <v>180</v>
      </c>
      <c r="AU306" s="280" t="s">
        <v>84</v>
      </c>
      <c r="AV306" s="14" t="s">
        <v>179</v>
      </c>
      <c r="AW306" s="14" t="s">
        <v>30</v>
      </c>
      <c r="AX306" s="14" t="s">
        <v>82</v>
      </c>
      <c r="AY306" s="280" t="s">
        <v>172</v>
      </c>
    </row>
    <row r="307" s="2" customFormat="1" ht="24.15" customHeight="1">
      <c r="A307" s="40"/>
      <c r="B307" s="41"/>
      <c r="C307" s="245" t="s">
        <v>213</v>
      </c>
      <c r="D307" s="245" t="s">
        <v>175</v>
      </c>
      <c r="E307" s="246" t="s">
        <v>495</v>
      </c>
      <c r="F307" s="247" t="s">
        <v>496</v>
      </c>
      <c r="G307" s="248" t="s">
        <v>342</v>
      </c>
      <c r="H307" s="249">
        <v>14.300000000000001</v>
      </c>
      <c r="I307" s="250"/>
      <c r="J307" s="251">
        <f>ROUND(I307*H307,2)</f>
        <v>0</v>
      </c>
      <c r="K307" s="252"/>
      <c r="L307" s="43"/>
      <c r="M307" s="253" t="s">
        <v>1</v>
      </c>
      <c r="N307" s="254" t="s">
        <v>40</v>
      </c>
      <c r="O307" s="93"/>
      <c r="P307" s="255">
        <f>O307*H307</f>
        <v>0</v>
      </c>
      <c r="Q307" s="255">
        <v>0</v>
      </c>
      <c r="R307" s="255">
        <f>Q307*H307</f>
        <v>0</v>
      </c>
      <c r="S307" s="255">
        <v>0</v>
      </c>
      <c r="T307" s="25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57" t="s">
        <v>179</v>
      </c>
      <c r="AT307" s="257" t="s">
        <v>175</v>
      </c>
      <c r="AU307" s="257" t="s">
        <v>84</v>
      </c>
      <c r="AY307" s="17" t="s">
        <v>172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7" t="s">
        <v>82</v>
      </c>
      <c r="BK307" s="145">
        <f>ROUND(I307*H307,2)</f>
        <v>0</v>
      </c>
      <c r="BL307" s="17" t="s">
        <v>179</v>
      </c>
      <c r="BM307" s="257" t="s">
        <v>497</v>
      </c>
    </row>
    <row r="308" s="15" customFormat="1">
      <c r="A308" s="15"/>
      <c r="B308" s="299"/>
      <c r="C308" s="300"/>
      <c r="D308" s="260" t="s">
        <v>180</v>
      </c>
      <c r="E308" s="301" t="s">
        <v>1</v>
      </c>
      <c r="F308" s="302" t="s">
        <v>498</v>
      </c>
      <c r="G308" s="300"/>
      <c r="H308" s="301" t="s">
        <v>1</v>
      </c>
      <c r="I308" s="303"/>
      <c r="J308" s="300"/>
      <c r="K308" s="300"/>
      <c r="L308" s="304"/>
      <c r="M308" s="305"/>
      <c r="N308" s="306"/>
      <c r="O308" s="306"/>
      <c r="P308" s="306"/>
      <c r="Q308" s="306"/>
      <c r="R308" s="306"/>
      <c r="S308" s="306"/>
      <c r="T308" s="30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308" t="s">
        <v>180</v>
      </c>
      <c r="AU308" s="308" t="s">
        <v>84</v>
      </c>
      <c r="AV308" s="15" t="s">
        <v>82</v>
      </c>
      <c r="AW308" s="15" t="s">
        <v>30</v>
      </c>
      <c r="AX308" s="15" t="s">
        <v>75</v>
      </c>
      <c r="AY308" s="308" t="s">
        <v>172</v>
      </c>
    </row>
    <row r="309" s="13" customFormat="1">
      <c r="A309" s="13"/>
      <c r="B309" s="258"/>
      <c r="C309" s="259"/>
      <c r="D309" s="260" t="s">
        <v>180</v>
      </c>
      <c r="E309" s="261" t="s">
        <v>1</v>
      </c>
      <c r="F309" s="262" t="s">
        <v>499</v>
      </c>
      <c r="G309" s="259"/>
      <c r="H309" s="263">
        <v>14.300000000000001</v>
      </c>
      <c r="I309" s="264"/>
      <c r="J309" s="259"/>
      <c r="K309" s="259"/>
      <c r="L309" s="265"/>
      <c r="M309" s="266"/>
      <c r="N309" s="267"/>
      <c r="O309" s="267"/>
      <c r="P309" s="267"/>
      <c r="Q309" s="267"/>
      <c r="R309" s="267"/>
      <c r="S309" s="267"/>
      <c r="T309" s="26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9" t="s">
        <v>180</v>
      </c>
      <c r="AU309" s="269" t="s">
        <v>84</v>
      </c>
      <c r="AV309" s="13" t="s">
        <v>84</v>
      </c>
      <c r="AW309" s="13" t="s">
        <v>30</v>
      </c>
      <c r="AX309" s="13" t="s">
        <v>75</v>
      </c>
      <c r="AY309" s="269" t="s">
        <v>172</v>
      </c>
    </row>
    <row r="310" s="14" customFormat="1">
      <c r="A310" s="14"/>
      <c r="B310" s="270"/>
      <c r="C310" s="271"/>
      <c r="D310" s="260" t="s">
        <v>180</v>
      </c>
      <c r="E310" s="272" t="s">
        <v>1</v>
      </c>
      <c r="F310" s="273" t="s">
        <v>181</v>
      </c>
      <c r="G310" s="271"/>
      <c r="H310" s="274">
        <v>14.300000000000001</v>
      </c>
      <c r="I310" s="275"/>
      <c r="J310" s="271"/>
      <c r="K310" s="271"/>
      <c r="L310" s="276"/>
      <c r="M310" s="277"/>
      <c r="N310" s="278"/>
      <c r="O310" s="278"/>
      <c r="P310" s="278"/>
      <c r="Q310" s="278"/>
      <c r="R310" s="278"/>
      <c r="S310" s="278"/>
      <c r="T310" s="27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0" t="s">
        <v>180</v>
      </c>
      <c r="AU310" s="280" t="s">
        <v>84</v>
      </c>
      <c r="AV310" s="14" t="s">
        <v>179</v>
      </c>
      <c r="AW310" s="14" t="s">
        <v>30</v>
      </c>
      <c r="AX310" s="14" t="s">
        <v>82</v>
      </c>
      <c r="AY310" s="280" t="s">
        <v>172</v>
      </c>
    </row>
    <row r="311" s="2" customFormat="1" ht="33" customHeight="1">
      <c r="A311" s="40"/>
      <c r="B311" s="41"/>
      <c r="C311" s="245" t="s">
        <v>188</v>
      </c>
      <c r="D311" s="245" t="s">
        <v>175</v>
      </c>
      <c r="E311" s="246" t="s">
        <v>500</v>
      </c>
      <c r="F311" s="247" t="s">
        <v>501</v>
      </c>
      <c r="G311" s="248" t="s">
        <v>273</v>
      </c>
      <c r="H311" s="249">
        <v>36.799999999999997</v>
      </c>
      <c r="I311" s="250"/>
      <c r="J311" s="251">
        <f>ROUND(I311*H311,2)</f>
        <v>0</v>
      </c>
      <c r="K311" s="252"/>
      <c r="L311" s="43"/>
      <c r="M311" s="253" t="s">
        <v>1</v>
      </c>
      <c r="N311" s="254" t="s">
        <v>40</v>
      </c>
      <c r="O311" s="93"/>
      <c r="P311" s="255">
        <f>O311*H311</f>
        <v>0</v>
      </c>
      <c r="Q311" s="255">
        <v>0</v>
      </c>
      <c r="R311" s="255">
        <f>Q311*H311</f>
        <v>0</v>
      </c>
      <c r="S311" s="255">
        <v>0</v>
      </c>
      <c r="T311" s="25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57" t="s">
        <v>179</v>
      </c>
      <c r="AT311" s="257" t="s">
        <v>175</v>
      </c>
      <c r="AU311" s="257" t="s">
        <v>84</v>
      </c>
      <c r="AY311" s="17" t="s">
        <v>172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7" t="s">
        <v>82</v>
      </c>
      <c r="BK311" s="145">
        <f>ROUND(I311*H311,2)</f>
        <v>0</v>
      </c>
      <c r="BL311" s="17" t="s">
        <v>179</v>
      </c>
      <c r="BM311" s="257" t="s">
        <v>502</v>
      </c>
    </row>
    <row r="312" s="15" customFormat="1">
      <c r="A312" s="15"/>
      <c r="B312" s="299"/>
      <c r="C312" s="300"/>
      <c r="D312" s="260" t="s">
        <v>180</v>
      </c>
      <c r="E312" s="301" t="s">
        <v>1</v>
      </c>
      <c r="F312" s="302" t="s">
        <v>503</v>
      </c>
      <c r="G312" s="300"/>
      <c r="H312" s="301" t="s">
        <v>1</v>
      </c>
      <c r="I312" s="303"/>
      <c r="J312" s="300"/>
      <c r="K312" s="300"/>
      <c r="L312" s="304"/>
      <c r="M312" s="305"/>
      <c r="N312" s="306"/>
      <c r="O312" s="306"/>
      <c r="P312" s="306"/>
      <c r="Q312" s="306"/>
      <c r="R312" s="306"/>
      <c r="S312" s="306"/>
      <c r="T312" s="30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308" t="s">
        <v>180</v>
      </c>
      <c r="AU312" s="308" t="s">
        <v>84</v>
      </c>
      <c r="AV312" s="15" t="s">
        <v>82</v>
      </c>
      <c r="AW312" s="15" t="s">
        <v>30</v>
      </c>
      <c r="AX312" s="15" t="s">
        <v>75</v>
      </c>
      <c r="AY312" s="308" t="s">
        <v>172</v>
      </c>
    </row>
    <row r="313" s="13" customFormat="1">
      <c r="A313" s="13"/>
      <c r="B313" s="258"/>
      <c r="C313" s="259"/>
      <c r="D313" s="260" t="s">
        <v>180</v>
      </c>
      <c r="E313" s="261" t="s">
        <v>1</v>
      </c>
      <c r="F313" s="262" t="s">
        <v>504</v>
      </c>
      <c r="G313" s="259"/>
      <c r="H313" s="263">
        <v>36.799999999999997</v>
      </c>
      <c r="I313" s="264"/>
      <c r="J313" s="259"/>
      <c r="K313" s="259"/>
      <c r="L313" s="265"/>
      <c r="M313" s="266"/>
      <c r="N313" s="267"/>
      <c r="O313" s="267"/>
      <c r="P313" s="267"/>
      <c r="Q313" s="267"/>
      <c r="R313" s="267"/>
      <c r="S313" s="267"/>
      <c r="T313" s="26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9" t="s">
        <v>180</v>
      </c>
      <c r="AU313" s="269" t="s">
        <v>84</v>
      </c>
      <c r="AV313" s="13" t="s">
        <v>84</v>
      </c>
      <c r="AW313" s="13" t="s">
        <v>30</v>
      </c>
      <c r="AX313" s="13" t="s">
        <v>75</v>
      </c>
      <c r="AY313" s="269" t="s">
        <v>172</v>
      </c>
    </row>
    <row r="314" s="14" customFormat="1">
      <c r="A314" s="14"/>
      <c r="B314" s="270"/>
      <c r="C314" s="271"/>
      <c r="D314" s="260" t="s">
        <v>180</v>
      </c>
      <c r="E314" s="272" t="s">
        <v>1</v>
      </c>
      <c r="F314" s="273" t="s">
        <v>181</v>
      </c>
      <c r="G314" s="271"/>
      <c r="H314" s="274">
        <v>36.799999999999997</v>
      </c>
      <c r="I314" s="275"/>
      <c r="J314" s="271"/>
      <c r="K314" s="271"/>
      <c r="L314" s="276"/>
      <c r="M314" s="277"/>
      <c r="N314" s="278"/>
      <c r="O314" s="278"/>
      <c r="P314" s="278"/>
      <c r="Q314" s="278"/>
      <c r="R314" s="278"/>
      <c r="S314" s="278"/>
      <c r="T314" s="27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0" t="s">
        <v>180</v>
      </c>
      <c r="AU314" s="280" t="s">
        <v>84</v>
      </c>
      <c r="AV314" s="14" t="s">
        <v>179</v>
      </c>
      <c r="AW314" s="14" t="s">
        <v>30</v>
      </c>
      <c r="AX314" s="14" t="s">
        <v>82</v>
      </c>
      <c r="AY314" s="280" t="s">
        <v>172</v>
      </c>
    </row>
    <row r="315" s="12" customFormat="1" ht="22.8" customHeight="1">
      <c r="A315" s="12"/>
      <c r="B315" s="229"/>
      <c r="C315" s="230"/>
      <c r="D315" s="231" t="s">
        <v>74</v>
      </c>
      <c r="E315" s="243" t="s">
        <v>505</v>
      </c>
      <c r="F315" s="243" t="s">
        <v>506</v>
      </c>
      <c r="G315" s="230"/>
      <c r="H315" s="230"/>
      <c r="I315" s="233"/>
      <c r="J315" s="244">
        <f>BK315</f>
        <v>0</v>
      </c>
      <c r="K315" s="230"/>
      <c r="L315" s="235"/>
      <c r="M315" s="236"/>
      <c r="N315" s="237"/>
      <c r="O315" s="237"/>
      <c r="P315" s="238">
        <f>SUM(P316:P321)</f>
        <v>0</v>
      </c>
      <c r="Q315" s="237"/>
      <c r="R315" s="238">
        <f>SUM(R316:R321)</f>
        <v>0</v>
      </c>
      <c r="S315" s="237"/>
      <c r="T315" s="239">
        <f>SUM(T316:T321)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40" t="s">
        <v>82</v>
      </c>
      <c r="AT315" s="241" t="s">
        <v>74</v>
      </c>
      <c r="AU315" s="241" t="s">
        <v>82</v>
      </c>
      <c r="AY315" s="240" t="s">
        <v>172</v>
      </c>
      <c r="BK315" s="242">
        <f>SUM(BK316:BK321)</f>
        <v>0</v>
      </c>
    </row>
    <row r="316" s="2" customFormat="1" ht="33" customHeight="1">
      <c r="A316" s="40"/>
      <c r="B316" s="41"/>
      <c r="C316" s="245" t="s">
        <v>247</v>
      </c>
      <c r="D316" s="245" t="s">
        <v>175</v>
      </c>
      <c r="E316" s="246" t="s">
        <v>507</v>
      </c>
      <c r="F316" s="247" t="s">
        <v>508</v>
      </c>
      <c r="G316" s="248" t="s">
        <v>368</v>
      </c>
      <c r="H316" s="249">
        <v>39.030000000000001</v>
      </c>
      <c r="I316" s="250"/>
      <c r="J316" s="251">
        <f>ROUND(I316*H316,2)</f>
        <v>0</v>
      </c>
      <c r="K316" s="252"/>
      <c r="L316" s="43"/>
      <c r="M316" s="253" t="s">
        <v>1</v>
      </c>
      <c r="N316" s="254" t="s">
        <v>40</v>
      </c>
      <c r="O316" s="93"/>
      <c r="P316" s="255">
        <f>O316*H316</f>
        <v>0</v>
      </c>
      <c r="Q316" s="255">
        <v>0</v>
      </c>
      <c r="R316" s="255">
        <f>Q316*H316</f>
        <v>0</v>
      </c>
      <c r="S316" s="255">
        <v>0</v>
      </c>
      <c r="T316" s="25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57" t="s">
        <v>179</v>
      </c>
      <c r="AT316" s="257" t="s">
        <v>175</v>
      </c>
      <c r="AU316" s="257" t="s">
        <v>84</v>
      </c>
      <c r="AY316" s="17" t="s">
        <v>172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7" t="s">
        <v>82</v>
      </c>
      <c r="BK316" s="145">
        <f>ROUND(I316*H316,2)</f>
        <v>0</v>
      </c>
      <c r="BL316" s="17" t="s">
        <v>179</v>
      </c>
      <c r="BM316" s="257" t="s">
        <v>509</v>
      </c>
    </row>
    <row r="317" s="2" customFormat="1" ht="24.15" customHeight="1">
      <c r="A317" s="40"/>
      <c r="B317" s="41"/>
      <c r="C317" s="245" t="s">
        <v>203</v>
      </c>
      <c r="D317" s="245" t="s">
        <v>175</v>
      </c>
      <c r="E317" s="246" t="s">
        <v>510</v>
      </c>
      <c r="F317" s="247" t="s">
        <v>511</v>
      </c>
      <c r="G317" s="248" t="s">
        <v>368</v>
      </c>
      <c r="H317" s="249">
        <v>39.030000000000001</v>
      </c>
      <c r="I317" s="250"/>
      <c r="J317" s="251">
        <f>ROUND(I317*H317,2)</f>
        <v>0</v>
      </c>
      <c r="K317" s="252"/>
      <c r="L317" s="43"/>
      <c r="M317" s="253" t="s">
        <v>1</v>
      </c>
      <c r="N317" s="254" t="s">
        <v>40</v>
      </c>
      <c r="O317" s="93"/>
      <c r="P317" s="255">
        <f>O317*H317</f>
        <v>0</v>
      </c>
      <c r="Q317" s="255">
        <v>0</v>
      </c>
      <c r="R317" s="255">
        <f>Q317*H317</f>
        <v>0</v>
      </c>
      <c r="S317" s="255">
        <v>0</v>
      </c>
      <c r="T317" s="25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57" t="s">
        <v>179</v>
      </c>
      <c r="AT317" s="257" t="s">
        <v>175</v>
      </c>
      <c r="AU317" s="257" t="s">
        <v>84</v>
      </c>
      <c r="AY317" s="17" t="s">
        <v>172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7" t="s">
        <v>82</v>
      </c>
      <c r="BK317" s="145">
        <f>ROUND(I317*H317,2)</f>
        <v>0</v>
      </c>
      <c r="BL317" s="17" t="s">
        <v>179</v>
      </c>
      <c r="BM317" s="257" t="s">
        <v>512</v>
      </c>
    </row>
    <row r="318" s="2" customFormat="1" ht="24.15" customHeight="1">
      <c r="A318" s="40"/>
      <c r="B318" s="41"/>
      <c r="C318" s="245" t="s">
        <v>210</v>
      </c>
      <c r="D318" s="245" t="s">
        <v>175</v>
      </c>
      <c r="E318" s="246" t="s">
        <v>513</v>
      </c>
      <c r="F318" s="247" t="s">
        <v>514</v>
      </c>
      <c r="G318" s="248" t="s">
        <v>368</v>
      </c>
      <c r="H318" s="249">
        <v>195.15000000000001</v>
      </c>
      <c r="I318" s="250"/>
      <c r="J318" s="251">
        <f>ROUND(I318*H318,2)</f>
        <v>0</v>
      </c>
      <c r="K318" s="252"/>
      <c r="L318" s="43"/>
      <c r="M318" s="253" t="s">
        <v>1</v>
      </c>
      <c r="N318" s="254" t="s">
        <v>40</v>
      </c>
      <c r="O318" s="93"/>
      <c r="P318" s="255">
        <f>O318*H318</f>
        <v>0</v>
      </c>
      <c r="Q318" s="255">
        <v>0</v>
      </c>
      <c r="R318" s="255">
        <f>Q318*H318</f>
        <v>0</v>
      </c>
      <c r="S318" s="255">
        <v>0</v>
      </c>
      <c r="T318" s="25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57" t="s">
        <v>179</v>
      </c>
      <c r="AT318" s="257" t="s">
        <v>175</v>
      </c>
      <c r="AU318" s="257" t="s">
        <v>84</v>
      </c>
      <c r="AY318" s="17" t="s">
        <v>172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7" t="s">
        <v>82</v>
      </c>
      <c r="BK318" s="145">
        <f>ROUND(I318*H318,2)</f>
        <v>0</v>
      </c>
      <c r="BL318" s="17" t="s">
        <v>179</v>
      </c>
      <c r="BM318" s="257" t="s">
        <v>515</v>
      </c>
    </row>
    <row r="319" s="13" customFormat="1">
      <c r="A319" s="13"/>
      <c r="B319" s="258"/>
      <c r="C319" s="259"/>
      <c r="D319" s="260" t="s">
        <v>180</v>
      </c>
      <c r="E319" s="261" t="s">
        <v>1</v>
      </c>
      <c r="F319" s="262" t="s">
        <v>516</v>
      </c>
      <c r="G319" s="259"/>
      <c r="H319" s="263">
        <v>195.15000000000001</v>
      </c>
      <c r="I319" s="264"/>
      <c r="J319" s="259"/>
      <c r="K319" s="259"/>
      <c r="L319" s="265"/>
      <c r="M319" s="266"/>
      <c r="N319" s="267"/>
      <c r="O319" s="267"/>
      <c r="P319" s="267"/>
      <c r="Q319" s="267"/>
      <c r="R319" s="267"/>
      <c r="S319" s="267"/>
      <c r="T319" s="26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9" t="s">
        <v>180</v>
      </c>
      <c r="AU319" s="269" t="s">
        <v>84</v>
      </c>
      <c r="AV319" s="13" t="s">
        <v>84</v>
      </c>
      <c r="AW319" s="13" t="s">
        <v>30</v>
      </c>
      <c r="AX319" s="13" t="s">
        <v>75</v>
      </c>
      <c r="AY319" s="269" t="s">
        <v>172</v>
      </c>
    </row>
    <row r="320" s="14" customFormat="1">
      <c r="A320" s="14"/>
      <c r="B320" s="270"/>
      <c r="C320" s="271"/>
      <c r="D320" s="260" t="s">
        <v>180</v>
      </c>
      <c r="E320" s="272" t="s">
        <v>1</v>
      </c>
      <c r="F320" s="273" t="s">
        <v>181</v>
      </c>
      <c r="G320" s="271"/>
      <c r="H320" s="274">
        <v>195.15000000000001</v>
      </c>
      <c r="I320" s="275"/>
      <c r="J320" s="271"/>
      <c r="K320" s="271"/>
      <c r="L320" s="276"/>
      <c r="M320" s="277"/>
      <c r="N320" s="278"/>
      <c r="O320" s="278"/>
      <c r="P320" s="278"/>
      <c r="Q320" s="278"/>
      <c r="R320" s="278"/>
      <c r="S320" s="278"/>
      <c r="T320" s="27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0" t="s">
        <v>180</v>
      </c>
      <c r="AU320" s="280" t="s">
        <v>84</v>
      </c>
      <c r="AV320" s="14" t="s">
        <v>179</v>
      </c>
      <c r="AW320" s="14" t="s">
        <v>30</v>
      </c>
      <c r="AX320" s="14" t="s">
        <v>82</v>
      </c>
      <c r="AY320" s="280" t="s">
        <v>172</v>
      </c>
    </row>
    <row r="321" s="2" customFormat="1" ht="49.05" customHeight="1">
      <c r="A321" s="40"/>
      <c r="B321" s="41"/>
      <c r="C321" s="245" t="s">
        <v>304</v>
      </c>
      <c r="D321" s="245" t="s">
        <v>175</v>
      </c>
      <c r="E321" s="246" t="s">
        <v>517</v>
      </c>
      <c r="F321" s="247" t="s">
        <v>518</v>
      </c>
      <c r="G321" s="248" t="s">
        <v>368</v>
      </c>
      <c r="H321" s="249">
        <v>39.030000000000001</v>
      </c>
      <c r="I321" s="250"/>
      <c r="J321" s="251">
        <f>ROUND(I321*H321,2)</f>
        <v>0</v>
      </c>
      <c r="K321" s="252"/>
      <c r="L321" s="43"/>
      <c r="M321" s="253" t="s">
        <v>1</v>
      </c>
      <c r="N321" s="254" t="s">
        <v>40</v>
      </c>
      <c r="O321" s="93"/>
      <c r="P321" s="255">
        <f>O321*H321</f>
        <v>0</v>
      </c>
      <c r="Q321" s="255">
        <v>0</v>
      </c>
      <c r="R321" s="255">
        <f>Q321*H321</f>
        <v>0</v>
      </c>
      <c r="S321" s="255">
        <v>0</v>
      </c>
      <c r="T321" s="25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57" t="s">
        <v>179</v>
      </c>
      <c r="AT321" s="257" t="s">
        <v>175</v>
      </c>
      <c r="AU321" s="257" t="s">
        <v>84</v>
      </c>
      <c r="AY321" s="17" t="s">
        <v>172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7" t="s">
        <v>82</v>
      </c>
      <c r="BK321" s="145">
        <f>ROUND(I321*H321,2)</f>
        <v>0</v>
      </c>
      <c r="BL321" s="17" t="s">
        <v>179</v>
      </c>
      <c r="BM321" s="257" t="s">
        <v>519</v>
      </c>
    </row>
    <row r="322" s="12" customFormat="1" ht="22.8" customHeight="1">
      <c r="A322" s="12"/>
      <c r="B322" s="229"/>
      <c r="C322" s="230"/>
      <c r="D322" s="231" t="s">
        <v>74</v>
      </c>
      <c r="E322" s="243" t="s">
        <v>520</v>
      </c>
      <c r="F322" s="243" t="s">
        <v>521</v>
      </c>
      <c r="G322" s="230"/>
      <c r="H322" s="230"/>
      <c r="I322" s="233"/>
      <c r="J322" s="244">
        <f>BK322</f>
        <v>0</v>
      </c>
      <c r="K322" s="230"/>
      <c r="L322" s="235"/>
      <c r="M322" s="236"/>
      <c r="N322" s="237"/>
      <c r="O322" s="237"/>
      <c r="P322" s="238">
        <f>P323</f>
        <v>0</v>
      </c>
      <c r="Q322" s="237"/>
      <c r="R322" s="238">
        <f>R323</f>
        <v>0</v>
      </c>
      <c r="S322" s="237"/>
      <c r="T322" s="239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40" t="s">
        <v>82</v>
      </c>
      <c r="AT322" s="241" t="s">
        <v>74</v>
      </c>
      <c r="AU322" s="241" t="s">
        <v>82</v>
      </c>
      <c r="AY322" s="240" t="s">
        <v>172</v>
      </c>
      <c r="BK322" s="242">
        <f>BK323</f>
        <v>0</v>
      </c>
    </row>
    <row r="323" s="2" customFormat="1" ht="21.75" customHeight="1">
      <c r="A323" s="40"/>
      <c r="B323" s="41"/>
      <c r="C323" s="245" t="s">
        <v>254</v>
      </c>
      <c r="D323" s="245" t="s">
        <v>175</v>
      </c>
      <c r="E323" s="246" t="s">
        <v>522</v>
      </c>
      <c r="F323" s="247" t="s">
        <v>523</v>
      </c>
      <c r="G323" s="248" t="s">
        <v>368</v>
      </c>
      <c r="H323" s="249">
        <v>182.75200000000001</v>
      </c>
      <c r="I323" s="250"/>
      <c r="J323" s="251">
        <f>ROUND(I323*H323,2)</f>
        <v>0</v>
      </c>
      <c r="K323" s="252"/>
      <c r="L323" s="43"/>
      <c r="M323" s="253" t="s">
        <v>1</v>
      </c>
      <c r="N323" s="254" t="s">
        <v>40</v>
      </c>
      <c r="O323" s="93"/>
      <c r="P323" s="255">
        <f>O323*H323</f>
        <v>0</v>
      </c>
      <c r="Q323" s="255">
        <v>0</v>
      </c>
      <c r="R323" s="255">
        <f>Q323*H323</f>
        <v>0</v>
      </c>
      <c r="S323" s="255">
        <v>0</v>
      </c>
      <c r="T323" s="25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57" t="s">
        <v>179</v>
      </c>
      <c r="AT323" s="257" t="s">
        <v>175</v>
      </c>
      <c r="AU323" s="257" t="s">
        <v>84</v>
      </c>
      <c r="AY323" s="17" t="s">
        <v>172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7" t="s">
        <v>82</v>
      </c>
      <c r="BK323" s="145">
        <f>ROUND(I323*H323,2)</f>
        <v>0</v>
      </c>
      <c r="BL323" s="17" t="s">
        <v>179</v>
      </c>
      <c r="BM323" s="257" t="s">
        <v>524</v>
      </c>
    </row>
    <row r="324" s="12" customFormat="1" ht="25.92" customHeight="1">
      <c r="A324" s="12"/>
      <c r="B324" s="229"/>
      <c r="C324" s="230"/>
      <c r="D324" s="231" t="s">
        <v>74</v>
      </c>
      <c r="E324" s="232" t="s">
        <v>193</v>
      </c>
      <c r="F324" s="232" t="s">
        <v>194</v>
      </c>
      <c r="G324" s="230"/>
      <c r="H324" s="230"/>
      <c r="I324" s="233"/>
      <c r="J324" s="234">
        <f>BK324</f>
        <v>0</v>
      </c>
      <c r="K324" s="230"/>
      <c r="L324" s="235"/>
      <c r="M324" s="236"/>
      <c r="N324" s="237"/>
      <c r="O324" s="237"/>
      <c r="P324" s="238">
        <f>P325+P342+P358+P384+P395+P410+P424+P434+P465+P474</f>
        <v>0</v>
      </c>
      <c r="Q324" s="237"/>
      <c r="R324" s="238">
        <f>R325+R342+R358+R384+R395+R410+R424+R434+R465+R474</f>
        <v>0</v>
      </c>
      <c r="S324" s="237"/>
      <c r="T324" s="239">
        <f>T325+T342+T358+T384+T395+T410+T424+T434+T465+T474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40" t="s">
        <v>84</v>
      </c>
      <c r="AT324" s="241" t="s">
        <v>74</v>
      </c>
      <c r="AU324" s="241" t="s">
        <v>75</v>
      </c>
      <c r="AY324" s="240" t="s">
        <v>172</v>
      </c>
      <c r="BK324" s="242">
        <f>BK325+BK342+BK358+BK384+BK395+BK410+BK424+BK434+BK465+BK474</f>
        <v>0</v>
      </c>
    </row>
    <row r="325" s="12" customFormat="1" ht="22.8" customHeight="1">
      <c r="A325" s="12"/>
      <c r="B325" s="229"/>
      <c r="C325" s="230"/>
      <c r="D325" s="231" t="s">
        <v>74</v>
      </c>
      <c r="E325" s="243" t="s">
        <v>525</v>
      </c>
      <c r="F325" s="243" t="s">
        <v>526</v>
      </c>
      <c r="G325" s="230"/>
      <c r="H325" s="230"/>
      <c r="I325" s="233"/>
      <c r="J325" s="244">
        <f>BK325</f>
        <v>0</v>
      </c>
      <c r="K325" s="230"/>
      <c r="L325" s="235"/>
      <c r="M325" s="236"/>
      <c r="N325" s="237"/>
      <c r="O325" s="237"/>
      <c r="P325" s="238">
        <f>SUM(P326:P341)</f>
        <v>0</v>
      </c>
      <c r="Q325" s="237"/>
      <c r="R325" s="238">
        <f>SUM(R326:R341)</f>
        <v>0</v>
      </c>
      <c r="S325" s="237"/>
      <c r="T325" s="239">
        <f>SUM(T326:T341)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40" t="s">
        <v>84</v>
      </c>
      <c r="AT325" s="241" t="s">
        <v>74</v>
      </c>
      <c r="AU325" s="241" t="s">
        <v>82</v>
      </c>
      <c r="AY325" s="240" t="s">
        <v>172</v>
      </c>
      <c r="BK325" s="242">
        <f>SUM(BK326:BK341)</f>
        <v>0</v>
      </c>
    </row>
    <row r="326" s="2" customFormat="1" ht="24.15" customHeight="1">
      <c r="A326" s="40"/>
      <c r="B326" s="41"/>
      <c r="C326" s="245" t="s">
        <v>527</v>
      </c>
      <c r="D326" s="245" t="s">
        <v>175</v>
      </c>
      <c r="E326" s="246" t="s">
        <v>528</v>
      </c>
      <c r="F326" s="247" t="s">
        <v>529</v>
      </c>
      <c r="G326" s="248" t="s">
        <v>184</v>
      </c>
      <c r="H326" s="249">
        <v>19.800000000000001</v>
      </c>
      <c r="I326" s="250"/>
      <c r="J326" s="251">
        <f>ROUND(I326*H326,2)</f>
        <v>0</v>
      </c>
      <c r="K326" s="252"/>
      <c r="L326" s="43"/>
      <c r="M326" s="253" t="s">
        <v>1</v>
      </c>
      <c r="N326" s="254" t="s">
        <v>40</v>
      </c>
      <c r="O326" s="93"/>
      <c r="P326" s="255">
        <f>O326*H326</f>
        <v>0</v>
      </c>
      <c r="Q326" s="255">
        <v>0</v>
      </c>
      <c r="R326" s="255">
        <f>Q326*H326</f>
        <v>0</v>
      </c>
      <c r="S326" s="255">
        <v>0</v>
      </c>
      <c r="T326" s="25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57" t="s">
        <v>200</v>
      </c>
      <c r="AT326" s="257" t="s">
        <v>175</v>
      </c>
      <c r="AU326" s="257" t="s">
        <v>84</v>
      </c>
      <c r="AY326" s="17" t="s">
        <v>172</v>
      </c>
      <c r="BE326" s="145">
        <f>IF(N326="základní",J326,0)</f>
        <v>0</v>
      </c>
      <c r="BF326" s="145">
        <f>IF(N326="snížená",J326,0)</f>
        <v>0</v>
      </c>
      <c r="BG326" s="145">
        <f>IF(N326="zákl. přenesená",J326,0)</f>
        <v>0</v>
      </c>
      <c r="BH326" s="145">
        <f>IF(N326="sníž. přenesená",J326,0)</f>
        <v>0</v>
      </c>
      <c r="BI326" s="145">
        <f>IF(N326="nulová",J326,0)</f>
        <v>0</v>
      </c>
      <c r="BJ326" s="17" t="s">
        <v>82</v>
      </c>
      <c r="BK326" s="145">
        <f>ROUND(I326*H326,2)</f>
        <v>0</v>
      </c>
      <c r="BL326" s="17" t="s">
        <v>200</v>
      </c>
      <c r="BM326" s="257" t="s">
        <v>530</v>
      </c>
    </row>
    <row r="327" s="15" customFormat="1">
      <c r="A327" s="15"/>
      <c r="B327" s="299"/>
      <c r="C327" s="300"/>
      <c r="D327" s="260" t="s">
        <v>180</v>
      </c>
      <c r="E327" s="301" t="s">
        <v>1</v>
      </c>
      <c r="F327" s="302" t="s">
        <v>473</v>
      </c>
      <c r="G327" s="300"/>
      <c r="H327" s="301" t="s">
        <v>1</v>
      </c>
      <c r="I327" s="303"/>
      <c r="J327" s="300"/>
      <c r="K327" s="300"/>
      <c r="L327" s="304"/>
      <c r="M327" s="305"/>
      <c r="N327" s="306"/>
      <c r="O327" s="306"/>
      <c r="P327" s="306"/>
      <c r="Q327" s="306"/>
      <c r="R327" s="306"/>
      <c r="S327" s="306"/>
      <c r="T327" s="30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308" t="s">
        <v>180</v>
      </c>
      <c r="AU327" s="308" t="s">
        <v>84</v>
      </c>
      <c r="AV327" s="15" t="s">
        <v>82</v>
      </c>
      <c r="AW327" s="15" t="s">
        <v>30</v>
      </c>
      <c r="AX327" s="15" t="s">
        <v>75</v>
      </c>
      <c r="AY327" s="308" t="s">
        <v>172</v>
      </c>
    </row>
    <row r="328" s="15" customFormat="1">
      <c r="A328" s="15"/>
      <c r="B328" s="299"/>
      <c r="C328" s="300"/>
      <c r="D328" s="260" t="s">
        <v>180</v>
      </c>
      <c r="E328" s="301" t="s">
        <v>1</v>
      </c>
      <c r="F328" s="302" t="s">
        <v>429</v>
      </c>
      <c r="G328" s="300"/>
      <c r="H328" s="301" t="s">
        <v>1</v>
      </c>
      <c r="I328" s="303"/>
      <c r="J328" s="300"/>
      <c r="K328" s="300"/>
      <c r="L328" s="304"/>
      <c r="M328" s="305"/>
      <c r="N328" s="306"/>
      <c r="O328" s="306"/>
      <c r="P328" s="306"/>
      <c r="Q328" s="306"/>
      <c r="R328" s="306"/>
      <c r="S328" s="306"/>
      <c r="T328" s="30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308" t="s">
        <v>180</v>
      </c>
      <c r="AU328" s="308" t="s">
        <v>84</v>
      </c>
      <c r="AV328" s="15" t="s">
        <v>82</v>
      </c>
      <c r="AW328" s="15" t="s">
        <v>30</v>
      </c>
      <c r="AX328" s="15" t="s">
        <v>75</v>
      </c>
      <c r="AY328" s="308" t="s">
        <v>172</v>
      </c>
    </row>
    <row r="329" s="13" customFormat="1">
      <c r="A329" s="13"/>
      <c r="B329" s="258"/>
      <c r="C329" s="259"/>
      <c r="D329" s="260" t="s">
        <v>180</v>
      </c>
      <c r="E329" s="261" t="s">
        <v>1</v>
      </c>
      <c r="F329" s="262" t="s">
        <v>531</v>
      </c>
      <c r="G329" s="259"/>
      <c r="H329" s="263">
        <v>19.800000000000001</v>
      </c>
      <c r="I329" s="264"/>
      <c r="J329" s="259"/>
      <c r="K329" s="259"/>
      <c r="L329" s="265"/>
      <c r="M329" s="266"/>
      <c r="N329" s="267"/>
      <c r="O329" s="267"/>
      <c r="P329" s="267"/>
      <c r="Q329" s="267"/>
      <c r="R329" s="267"/>
      <c r="S329" s="267"/>
      <c r="T329" s="26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9" t="s">
        <v>180</v>
      </c>
      <c r="AU329" s="269" t="s">
        <v>84</v>
      </c>
      <c r="AV329" s="13" t="s">
        <v>84</v>
      </c>
      <c r="AW329" s="13" t="s">
        <v>30</v>
      </c>
      <c r="AX329" s="13" t="s">
        <v>75</v>
      </c>
      <c r="AY329" s="269" t="s">
        <v>172</v>
      </c>
    </row>
    <row r="330" s="14" customFormat="1">
      <c r="A330" s="14"/>
      <c r="B330" s="270"/>
      <c r="C330" s="271"/>
      <c r="D330" s="260" t="s">
        <v>180</v>
      </c>
      <c r="E330" s="272" t="s">
        <v>1</v>
      </c>
      <c r="F330" s="273" t="s">
        <v>181</v>
      </c>
      <c r="G330" s="271"/>
      <c r="H330" s="274">
        <v>19.800000000000001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0" t="s">
        <v>180</v>
      </c>
      <c r="AU330" s="280" t="s">
        <v>84</v>
      </c>
      <c r="AV330" s="14" t="s">
        <v>179</v>
      </c>
      <c r="AW330" s="14" t="s">
        <v>30</v>
      </c>
      <c r="AX330" s="14" t="s">
        <v>82</v>
      </c>
      <c r="AY330" s="280" t="s">
        <v>172</v>
      </c>
    </row>
    <row r="331" s="2" customFormat="1" ht="24.15" customHeight="1">
      <c r="A331" s="40"/>
      <c r="B331" s="41"/>
      <c r="C331" s="281" t="s">
        <v>532</v>
      </c>
      <c r="D331" s="281" t="s">
        <v>207</v>
      </c>
      <c r="E331" s="282" t="s">
        <v>533</v>
      </c>
      <c r="F331" s="283" t="s">
        <v>534</v>
      </c>
      <c r="G331" s="284" t="s">
        <v>184</v>
      </c>
      <c r="H331" s="285">
        <v>20.789999999999999</v>
      </c>
      <c r="I331" s="286"/>
      <c r="J331" s="287">
        <f>ROUND(I331*H331,2)</f>
        <v>0</v>
      </c>
      <c r="K331" s="288"/>
      <c r="L331" s="289"/>
      <c r="M331" s="290" t="s">
        <v>1</v>
      </c>
      <c r="N331" s="291" t="s">
        <v>40</v>
      </c>
      <c r="O331" s="93"/>
      <c r="P331" s="255">
        <f>O331*H331</f>
        <v>0</v>
      </c>
      <c r="Q331" s="255">
        <v>0</v>
      </c>
      <c r="R331" s="255">
        <f>Q331*H331</f>
        <v>0</v>
      </c>
      <c r="S331" s="255">
        <v>0</v>
      </c>
      <c r="T331" s="25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57" t="s">
        <v>210</v>
      </c>
      <c r="AT331" s="257" t="s">
        <v>207</v>
      </c>
      <c r="AU331" s="257" t="s">
        <v>84</v>
      </c>
      <c r="AY331" s="17" t="s">
        <v>172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7" t="s">
        <v>82</v>
      </c>
      <c r="BK331" s="145">
        <f>ROUND(I331*H331,2)</f>
        <v>0</v>
      </c>
      <c r="BL331" s="17" t="s">
        <v>200</v>
      </c>
      <c r="BM331" s="257" t="s">
        <v>535</v>
      </c>
    </row>
    <row r="332" s="13" customFormat="1">
      <c r="A332" s="13"/>
      <c r="B332" s="258"/>
      <c r="C332" s="259"/>
      <c r="D332" s="260" t="s">
        <v>180</v>
      </c>
      <c r="E332" s="261" t="s">
        <v>1</v>
      </c>
      <c r="F332" s="262" t="s">
        <v>536</v>
      </c>
      <c r="G332" s="259"/>
      <c r="H332" s="263">
        <v>20.789999999999999</v>
      </c>
      <c r="I332" s="264"/>
      <c r="J332" s="259"/>
      <c r="K332" s="259"/>
      <c r="L332" s="265"/>
      <c r="M332" s="266"/>
      <c r="N332" s="267"/>
      <c r="O332" s="267"/>
      <c r="P332" s="267"/>
      <c r="Q332" s="267"/>
      <c r="R332" s="267"/>
      <c r="S332" s="267"/>
      <c r="T332" s="26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9" t="s">
        <v>180</v>
      </c>
      <c r="AU332" s="269" t="s">
        <v>84</v>
      </c>
      <c r="AV332" s="13" t="s">
        <v>84</v>
      </c>
      <c r="AW332" s="13" t="s">
        <v>30</v>
      </c>
      <c r="AX332" s="13" t="s">
        <v>75</v>
      </c>
      <c r="AY332" s="269" t="s">
        <v>172</v>
      </c>
    </row>
    <row r="333" s="14" customFormat="1">
      <c r="A333" s="14"/>
      <c r="B333" s="270"/>
      <c r="C333" s="271"/>
      <c r="D333" s="260" t="s">
        <v>180</v>
      </c>
      <c r="E333" s="272" t="s">
        <v>1</v>
      </c>
      <c r="F333" s="273" t="s">
        <v>181</v>
      </c>
      <c r="G333" s="271"/>
      <c r="H333" s="274">
        <v>20.789999999999999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80" t="s">
        <v>180</v>
      </c>
      <c r="AU333" s="280" t="s">
        <v>84</v>
      </c>
      <c r="AV333" s="14" t="s">
        <v>179</v>
      </c>
      <c r="AW333" s="14" t="s">
        <v>30</v>
      </c>
      <c r="AX333" s="14" t="s">
        <v>82</v>
      </c>
      <c r="AY333" s="280" t="s">
        <v>172</v>
      </c>
    </row>
    <row r="334" s="2" customFormat="1" ht="24.15" customHeight="1">
      <c r="A334" s="40"/>
      <c r="B334" s="41"/>
      <c r="C334" s="245" t="s">
        <v>537</v>
      </c>
      <c r="D334" s="245" t="s">
        <v>175</v>
      </c>
      <c r="E334" s="246" t="s">
        <v>538</v>
      </c>
      <c r="F334" s="247" t="s">
        <v>539</v>
      </c>
      <c r="G334" s="248" t="s">
        <v>184</v>
      </c>
      <c r="H334" s="249">
        <v>19.800000000000001</v>
      </c>
      <c r="I334" s="250"/>
      <c r="J334" s="251">
        <f>ROUND(I334*H334,2)</f>
        <v>0</v>
      </c>
      <c r="K334" s="252"/>
      <c r="L334" s="43"/>
      <c r="M334" s="253" t="s">
        <v>1</v>
      </c>
      <c r="N334" s="254" t="s">
        <v>40</v>
      </c>
      <c r="O334" s="93"/>
      <c r="P334" s="255">
        <f>O334*H334</f>
        <v>0</v>
      </c>
      <c r="Q334" s="255">
        <v>0</v>
      </c>
      <c r="R334" s="255">
        <f>Q334*H334</f>
        <v>0</v>
      </c>
      <c r="S334" s="255">
        <v>0</v>
      </c>
      <c r="T334" s="25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57" t="s">
        <v>200</v>
      </c>
      <c r="AT334" s="257" t="s">
        <v>175</v>
      </c>
      <c r="AU334" s="257" t="s">
        <v>84</v>
      </c>
      <c r="AY334" s="17" t="s">
        <v>172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7" t="s">
        <v>82</v>
      </c>
      <c r="BK334" s="145">
        <f>ROUND(I334*H334,2)</f>
        <v>0</v>
      </c>
      <c r="BL334" s="17" t="s">
        <v>200</v>
      </c>
      <c r="BM334" s="257" t="s">
        <v>540</v>
      </c>
    </row>
    <row r="335" s="15" customFormat="1">
      <c r="A335" s="15"/>
      <c r="B335" s="299"/>
      <c r="C335" s="300"/>
      <c r="D335" s="260" t="s">
        <v>180</v>
      </c>
      <c r="E335" s="301" t="s">
        <v>1</v>
      </c>
      <c r="F335" s="302" t="s">
        <v>473</v>
      </c>
      <c r="G335" s="300"/>
      <c r="H335" s="301" t="s">
        <v>1</v>
      </c>
      <c r="I335" s="303"/>
      <c r="J335" s="300"/>
      <c r="K335" s="300"/>
      <c r="L335" s="304"/>
      <c r="M335" s="305"/>
      <c r="N335" s="306"/>
      <c r="O335" s="306"/>
      <c r="P335" s="306"/>
      <c r="Q335" s="306"/>
      <c r="R335" s="306"/>
      <c r="S335" s="306"/>
      <c r="T335" s="30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308" t="s">
        <v>180</v>
      </c>
      <c r="AU335" s="308" t="s">
        <v>84</v>
      </c>
      <c r="AV335" s="15" t="s">
        <v>82</v>
      </c>
      <c r="AW335" s="15" t="s">
        <v>30</v>
      </c>
      <c r="AX335" s="15" t="s">
        <v>75</v>
      </c>
      <c r="AY335" s="308" t="s">
        <v>172</v>
      </c>
    </row>
    <row r="336" s="15" customFormat="1">
      <c r="A336" s="15"/>
      <c r="B336" s="299"/>
      <c r="C336" s="300"/>
      <c r="D336" s="260" t="s">
        <v>180</v>
      </c>
      <c r="E336" s="301" t="s">
        <v>1</v>
      </c>
      <c r="F336" s="302" t="s">
        <v>429</v>
      </c>
      <c r="G336" s="300"/>
      <c r="H336" s="301" t="s">
        <v>1</v>
      </c>
      <c r="I336" s="303"/>
      <c r="J336" s="300"/>
      <c r="K336" s="300"/>
      <c r="L336" s="304"/>
      <c r="M336" s="305"/>
      <c r="N336" s="306"/>
      <c r="O336" s="306"/>
      <c r="P336" s="306"/>
      <c r="Q336" s="306"/>
      <c r="R336" s="306"/>
      <c r="S336" s="306"/>
      <c r="T336" s="30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308" t="s">
        <v>180</v>
      </c>
      <c r="AU336" s="308" t="s">
        <v>84</v>
      </c>
      <c r="AV336" s="15" t="s">
        <v>82</v>
      </c>
      <c r="AW336" s="15" t="s">
        <v>30</v>
      </c>
      <c r="AX336" s="15" t="s">
        <v>75</v>
      </c>
      <c r="AY336" s="308" t="s">
        <v>172</v>
      </c>
    </row>
    <row r="337" s="13" customFormat="1">
      <c r="A337" s="13"/>
      <c r="B337" s="258"/>
      <c r="C337" s="259"/>
      <c r="D337" s="260" t="s">
        <v>180</v>
      </c>
      <c r="E337" s="261" t="s">
        <v>1</v>
      </c>
      <c r="F337" s="262" t="s">
        <v>531</v>
      </c>
      <c r="G337" s="259"/>
      <c r="H337" s="263">
        <v>19.800000000000001</v>
      </c>
      <c r="I337" s="264"/>
      <c r="J337" s="259"/>
      <c r="K337" s="259"/>
      <c r="L337" s="265"/>
      <c r="M337" s="266"/>
      <c r="N337" s="267"/>
      <c r="O337" s="267"/>
      <c r="P337" s="267"/>
      <c r="Q337" s="267"/>
      <c r="R337" s="267"/>
      <c r="S337" s="267"/>
      <c r="T337" s="26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9" t="s">
        <v>180</v>
      </c>
      <c r="AU337" s="269" t="s">
        <v>84</v>
      </c>
      <c r="AV337" s="13" t="s">
        <v>84</v>
      </c>
      <c r="AW337" s="13" t="s">
        <v>30</v>
      </c>
      <c r="AX337" s="13" t="s">
        <v>75</v>
      </c>
      <c r="AY337" s="269" t="s">
        <v>172</v>
      </c>
    </row>
    <row r="338" s="14" customFormat="1">
      <c r="A338" s="14"/>
      <c r="B338" s="270"/>
      <c r="C338" s="271"/>
      <c r="D338" s="260" t="s">
        <v>180</v>
      </c>
      <c r="E338" s="272" t="s">
        <v>1</v>
      </c>
      <c r="F338" s="273" t="s">
        <v>181</v>
      </c>
      <c r="G338" s="271"/>
      <c r="H338" s="274">
        <v>19.800000000000001</v>
      </c>
      <c r="I338" s="275"/>
      <c r="J338" s="271"/>
      <c r="K338" s="271"/>
      <c r="L338" s="276"/>
      <c r="M338" s="277"/>
      <c r="N338" s="278"/>
      <c r="O338" s="278"/>
      <c r="P338" s="278"/>
      <c r="Q338" s="278"/>
      <c r="R338" s="278"/>
      <c r="S338" s="278"/>
      <c r="T338" s="27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80" t="s">
        <v>180</v>
      </c>
      <c r="AU338" s="280" t="s">
        <v>84</v>
      </c>
      <c r="AV338" s="14" t="s">
        <v>179</v>
      </c>
      <c r="AW338" s="14" t="s">
        <v>30</v>
      </c>
      <c r="AX338" s="14" t="s">
        <v>82</v>
      </c>
      <c r="AY338" s="280" t="s">
        <v>172</v>
      </c>
    </row>
    <row r="339" s="2" customFormat="1" ht="24.15" customHeight="1">
      <c r="A339" s="40"/>
      <c r="B339" s="41"/>
      <c r="C339" s="281" t="s">
        <v>541</v>
      </c>
      <c r="D339" s="281" t="s">
        <v>207</v>
      </c>
      <c r="E339" s="282" t="s">
        <v>542</v>
      </c>
      <c r="F339" s="283" t="s">
        <v>543</v>
      </c>
      <c r="G339" s="284" t="s">
        <v>184</v>
      </c>
      <c r="H339" s="285">
        <v>21.780000000000001</v>
      </c>
      <c r="I339" s="286"/>
      <c r="J339" s="287">
        <f>ROUND(I339*H339,2)</f>
        <v>0</v>
      </c>
      <c r="K339" s="288"/>
      <c r="L339" s="289"/>
      <c r="M339" s="290" t="s">
        <v>1</v>
      </c>
      <c r="N339" s="291" t="s">
        <v>40</v>
      </c>
      <c r="O339" s="93"/>
      <c r="P339" s="255">
        <f>O339*H339</f>
        <v>0</v>
      </c>
      <c r="Q339" s="255">
        <v>0</v>
      </c>
      <c r="R339" s="255">
        <f>Q339*H339</f>
        <v>0</v>
      </c>
      <c r="S339" s="255">
        <v>0</v>
      </c>
      <c r="T339" s="25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57" t="s">
        <v>210</v>
      </c>
      <c r="AT339" s="257" t="s">
        <v>207</v>
      </c>
      <c r="AU339" s="257" t="s">
        <v>84</v>
      </c>
      <c r="AY339" s="17" t="s">
        <v>172</v>
      </c>
      <c r="BE339" s="145">
        <f>IF(N339="základní",J339,0)</f>
        <v>0</v>
      </c>
      <c r="BF339" s="145">
        <f>IF(N339="snížená",J339,0)</f>
        <v>0</v>
      </c>
      <c r="BG339" s="145">
        <f>IF(N339="zákl. přenesená",J339,0)</f>
        <v>0</v>
      </c>
      <c r="BH339" s="145">
        <f>IF(N339="sníž. přenesená",J339,0)</f>
        <v>0</v>
      </c>
      <c r="BI339" s="145">
        <f>IF(N339="nulová",J339,0)</f>
        <v>0</v>
      </c>
      <c r="BJ339" s="17" t="s">
        <v>82</v>
      </c>
      <c r="BK339" s="145">
        <f>ROUND(I339*H339,2)</f>
        <v>0</v>
      </c>
      <c r="BL339" s="17" t="s">
        <v>200</v>
      </c>
      <c r="BM339" s="257" t="s">
        <v>544</v>
      </c>
    </row>
    <row r="340" s="13" customFormat="1">
      <c r="A340" s="13"/>
      <c r="B340" s="258"/>
      <c r="C340" s="259"/>
      <c r="D340" s="260" t="s">
        <v>180</v>
      </c>
      <c r="E340" s="261" t="s">
        <v>1</v>
      </c>
      <c r="F340" s="262" t="s">
        <v>545</v>
      </c>
      <c r="G340" s="259"/>
      <c r="H340" s="263">
        <v>21.780000000000001</v>
      </c>
      <c r="I340" s="264"/>
      <c r="J340" s="259"/>
      <c r="K340" s="259"/>
      <c r="L340" s="265"/>
      <c r="M340" s="266"/>
      <c r="N340" s="267"/>
      <c r="O340" s="267"/>
      <c r="P340" s="267"/>
      <c r="Q340" s="267"/>
      <c r="R340" s="267"/>
      <c r="S340" s="267"/>
      <c r="T340" s="26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9" t="s">
        <v>180</v>
      </c>
      <c r="AU340" s="269" t="s">
        <v>84</v>
      </c>
      <c r="AV340" s="13" t="s">
        <v>84</v>
      </c>
      <c r="AW340" s="13" t="s">
        <v>30</v>
      </c>
      <c r="AX340" s="13" t="s">
        <v>75</v>
      </c>
      <c r="AY340" s="269" t="s">
        <v>172</v>
      </c>
    </row>
    <row r="341" s="14" customFormat="1">
      <c r="A341" s="14"/>
      <c r="B341" s="270"/>
      <c r="C341" s="271"/>
      <c r="D341" s="260" t="s">
        <v>180</v>
      </c>
      <c r="E341" s="272" t="s">
        <v>1</v>
      </c>
      <c r="F341" s="273" t="s">
        <v>181</v>
      </c>
      <c r="G341" s="271"/>
      <c r="H341" s="274">
        <v>21.780000000000001</v>
      </c>
      <c r="I341" s="275"/>
      <c r="J341" s="271"/>
      <c r="K341" s="271"/>
      <c r="L341" s="276"/>
      <c r="M341" s="277"/>
      <c r="N341" s="278"/>
      <c r="O341" s="278"/>
      <c r="P341" s="278"/>
      <c r="Q341" s="278"/>
      <c r="R341" s="278"/>
      <c r="S341" s="278"/>
      <c r="T341" s="27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0" t="s">
        <v>180</v>
      </c>
      <c r="AU341" s="280" t="s">
        <v>84</v>
      </c>
      <c r="AV341" s="14" t="s">
        <v>179</v>
      </c>
      <c r="AW341" s="14" t="s">
        <v>30</v>
      </c>
      <c r="AX341" s="14" t="s">
        <v>82</v>
      </c>
      <c r="AY341" s="280" t="s">
        <v>172</v>
      </c>
    </row>
    <row r="342" s="12" customFormat="1" ht="22.8" customHeight="1">
      <c r="A342" s="12"/>
      <c r="B342" s="229"/>
      <c r="C342" s="230"/>
      <c r="D342" s="231" t="s">
        <v>74</v>
      </c>
      <c r="E342" s="243" t="s">
        <v>546</v>
      </c>
      <c r="F342" s="243" t="s">
        <v>547</v>
      </c>
      <c r="G342" s="230"/>
      <c r="H342" s="230"/>
      <c r="I342" s="233"/>
      <c r="J342" s="244">
        <f>BK342</f>
        <v>0</v>
      </c>
      <c r="K342" s="230"/>
      <c r="L342" s="235"/>
      <c r="M342" s="236"/>
      <c r="N342" s="237"/>
      <c r="O342" s="237"/>
      <c r="P342" s="238">
        <f>SUM(P343:P357)</f>
        <v>0</v>
      </c>
      <c r="Q342" s="237"/>
      <c r="R342" s="238">
        <f>SUM(R343:R357)</f>
        <v>0</v>
      </c>
      <c r="S342" s="237"/>
      <c r="T342" s="239">
        <f>SUM(T343:T357)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40" t="s">
        <v>84</v>
      </c>
      <c r="AT342" s="241" t="s">
        <v>74</v>
      </c>
      <c r="AU342" s="241" t="s">
        <v>82</v>
      </c>
      <c r="AY342" s="240" t="s">
        <v>172</v>
      </c>
      <c r="BK342" s="242">
        <f>SUM(BK343:BK357)</f>
        <v>0</v>
      </c>
    </row>
    <row r="343" s="2" customFormat="1" ht="21.75" customHeight="1">
      <c r="A343" s="40"/>
      <c r="B343" s="41"/>
      <c r="C343" s="245" t="s">
        <v>548</v>
      </c>
      <c r="D343" s="245" t="s">
        <v>175</v>
      </c>
      <c r="E343" s="246" t="s">
        <v>549</v>
      </c>
      <c r="F343" s="247" t="s">
        <v>550</v>
      </c>
      <c r="G343" s="248" t="s">
        <v>273</v>
      </c>
      <c r="H343" s="249">
        <v>15</v>
      </c>
      <c r="I343" s="250"/>
      <c r="J343" s="251">
        <f>ROUND(I343*H343,2)</f>
        <v>0</v>
      </c>
      <c r="K343" s="252"/>
      <c r="L343" s="43"/>
      <c r="M343" s="253" t="s">
        <v>1</v>
      </c>
      <c r="N343" s="254" t="s">
        <v>40</v>
      </c>
      <c r="O343" s="93"/>
      <c r="P343" s="255">
        <f>O343*H343</f>
        <v>0</v>
      </c>
      <c r="Q343" s="255">
        <v>0</v>
      </c>
      <c r="R343" s="255">
        <f>Q343*H343</f>
        <v>0</v>
      </c>
      <c r="S343" s="255">
        <v>0</v>
      </c>
      <c r="T343" s="25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57" t="s">
        <v>200</v>
      </c>
      <c r="AT343" s="257" t="s">
        <v>175</v>
      </c>
      <c r="AU343" s="257" t="s">
        <v>84</v>
      </c>
      <c r="AY343" s="17" t="s">
        <v>172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7" t="s">
        <v>82</v>
      </c>
      <c r="BK343" s="145">
        <f>ROUND(I343*H343,2)</f>
        <v>0</v>
      </c>
      <c r="BL343" s="17" t="s">
        <v>200</v>
      </c>
      <c r="BM343" s="257" t="s">
        <v>551</v>
      </c>
    </row>
    <row r="344" s="13" customFormat="1">
      <c r="A344" s="13"/>
      <c r="B344" s="258"/>
      <c r="C344" s="259"/>
      <c r="D344" s="260" t="s">
        <v>180</v>
      </c>
      <c r="E344" s="261" t="s">
        <v>1</v>
      </c>
      <c r="F344" s="262" t="s">
        <v>268</v>
      </c>
      <c r="G344" s="259"/>
      <c r="H344" s="263">
        <v>15</v>
      </c>
      <c r="I344" s="264"/>
      <c r="J344" s="259"/>
      <c r="K344" s="259"/>
      <c r="L344" s="265"/>
      <c r="M344" s="266"/>
      <c r="N344" s="267"/>
      <c r="O344" s="267"/>
      <c r="P344" s="267"/>
      <c r="Q344" s="267"/>
      <c r="R344" s="267"/>
      <c r="S344" s="267"/>
      <c r="T344" s="26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9" t="s">
        <v>180</v>
      </c>
      <c r="AU344" s="269" t="s">
        <v>84</v>
      </c>
      <c r="AV344" s="13" t="s">
        <v>84</v>
      </c>
      <c r="AW344" s="13" t="s">
        <v>30</v>
      </c>
      <c r="AX344" s="13" t="s">
        <v>75</v>
      </c>
      <c r="AY344" s="269" t="s">
        <v>172</v>
      </c>
    </row>
    <row r="345" s="14" customFormat="1">
      <c r="A345" s="14"/>
      <c r="B345" s="270"/>
      <c r="C345" s="271"/>
      <c r="D345" s="260" t="s">
        <v>180</v>
      </c>
      <c r="E345" s="272" t="s">
        <v>1</v>
      </c>
      <c r="F345" s="273" t="s">
        <v>181</v>
      </c>
      <c r="G345" s="271"/>
      <c r="H345" s="274">
        <v>15</v>
      </c>
      <c r="I345" s="275"/>
      <c r="J345" s="271"/>
      <c r="K345" s="271"/>
      <c r="L345" s="276"/>
      <c r="M345" s="277"/>
      <c r="N345" s="278"/>
      <c r="O345" s="278"/>
      <c r="P345" s="278"/>
      <c r="Q345" s="278"/>
      <c r="R345" s="278"/>
      <c r="S345" s="278"/>
      <c r="T345" s="27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0" t="s">
        <v>180</v>
      </c>
      <c r="AU345" s="280" t="s">
        <v>84</v>
      </c>
      <c r="AV345" s="14" t="s">
        <v>179</v>
      </c>
      <c r="AW345" s="14" t="s">
        <v>30</v>
      </c>
      <c r="AX345" s="14" t="s">
        <v>82</v>
      </c>
      <c r="AY345" s="280" t="s">
        <v>172</v>
      </c>
    </row>
    <row r="346" s="2" customFormat="1" ht="24.15" customHeight="1">
      <c r="A346" s="40"/>
      <c r="B346" s="41"/>
      <c r="C346" s="245" t="s">
        <v>544</v>
      </c>
      <c r="D346" s="245" t="s">
        <v>175</v>
      </c>
      <c r="E346" s="246" t="s">
        <v>552</v>
      </c>
      <c r="F346" s="247" t="s">
        <v>553</v>
      </c>
      <c r="G346" s="248" t="s">
        <v>273</v>
      </c>
      <c r="H346" s="249">
        <v>4.7999999999999998</v>
      </c>
      <c r="I346" s="250"/>
      <c r="J346" s="251">
        <f>ROUND(I346*H346,2)</f>
        <v>0</v>
      </c>
      <c r="K346" s="252"/>
      <c r="L346" s="43"/>
      <c r="M346" s="253" t="s">
        <v>1</v>
      </c>
      <c r="N346" s="254" t="s">
        <v>40</v>
      </c>
      <c r="O346" s="93"/>
      <c r="P346" s="255">
        <f>O346*H346</f>
        <v>0</v>
      </c>
      <c r="Q346" s="255">
        <v>0</v>
      </c>
      <c r="R346" s="255">
        <f>Q346*H346</f>
        <v>0</v>
      </c>
      <c r="S346" s="255">
        <v>0</v>
      </c>
      <c r="T346" s="25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57" t="s">
        <v>200</v>
      </c>
      <c r="AT346" s="257" t="s">
        <v>175</v>
      </c>
      <c r="AU346" s="257" t="s">
        <v>84</v>
      </c>
      <c r="AY346" s="17" t="s">
        <v>172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7" t="s">
        <v>82</v>
      </c>
      <c r="BK346" s="145">
        <f>ROUND(I346*H346,2)</f>
        <v>0</v>
      </c>
      <c r="BL346" s="17" t="s">
        <v>200</v>
      </c>
      <c r="BM346" s="257" t="s">
        <v>554</v>
      </c>
    </row>
    <row r="347" s="13" customFormat="1">
      <c r="A347" s="13"/>
      <c r="B347" s="258"/>
      <c r="C347" s="259"/>
      <c r="D347" s="260" t="s">
        <v>180</v>
      </c>
      <c r="E347" s="261" t="s">
        <v>1</v>
      </c>
      <c r="F347" s="262" t="s">
        <v>555</v>
      </c>
      <c r="G347" s="259"/>
      <c r="H347" s="263">
        <v>4.7999999999999998</v>
      </c>
      <c r="I347" s="264"/>
      <c r="J347" s="259"/>
      <c r="K347" s="259"/>
      <c r="L347" s="265"/>
      <c r="M347" s="266"/>
      <c r="N347" s="267"/>
      <c r="O347" s="267"/>
      <c r="P347" s="267"/>
      <c r="Q347" s="267"/>
      <c r="R347" s="267"/>
      <c r="S347" s="267"/>
      <c r="T347" s="26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9" t="s">
        <v>180</v>
      </c>
      <c r="AU347" s="269" t="s">
        <v>84</v>
      </c>
      <c r="AV347" s="13" t="s">
        <v>84</v>
      </c>
      <c r="AW347" s="13" t="s">
        <v>30</v>
      </c>
      <c r="AX347" s="13" t="s">
        <v>75</v>
      </c>
      <c r="AY347" s="269" t="s">
        <v>172</v>
      </c>
    </row>
    <row r="348" s="14" customFormat="1">
      <c r="A348" s="14"/>
      <c r="B348" s="270"/>
      <c r="C348" s="271"/>
      <c r="D348" s="260" t="s">
        <v>180</v>
      </c>
      <c r="E348" s="272" t="s">
        <v>1</v>
      </c>
      <c r="F348" s="273" t="s">
        <v>181</v>
      </c>
      <c r="G348" s="271"/>
      <c r="H348" s="274">
        <v>4.7999999999999998</v>
      </c>
      <c r="I348" s="275"/>
      <c r="J348" s="271"/>
      <c r="K348" s="271"/>
      <c r="L348" s="276"/>
      <c r="M348" s="277"/>
      <c r="N348" s="278"/>
      <c r="O348" s="278"/>
      <c r="P348" s="278"/>
      <c r="Q348" s="278"/>
      <c r="R348" s="278"/>
      <c r="S348" s="278"/>
      <c r="T348" s="27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0" t="s">
        <v>180</v>
      </c>
      <c r="AU348" s="280" t="s">
        <v>84</v>
      </c>
      <c r="AV348" s="14" t="s">
        <v>179</v>
      </c>
      <c r="AW348" s="14" t="s">
        <v>30</v>
      </c>
      <c r="AX348" s="14" t="s">
        <v>82</v>
      </c>
      <c r="AY348" s="280" t="s">
        <v>172</v>
      </c>
    </row>
    <row r="349" s="2" customFormat="1" ht="21.75" customHeight="1">
      <c r="A349" s="40"/>
      <c r="B349" s="41"/>
      <c r="C349" s="245" t="s">
        <v>556</v>
      </c>
      <c r="D349" s="245" t="s">
        <v>175</v>
      </c>
      <c r="E349" s="246" t="s">
        <v>557</v>
      </c>
      <c r="F349" s="247" t="s">
        <v>558</v>
      </c>
      <c r="G349" s="248" t="s">
        <v>273</v>
      </c>
      <c r="H349" s="249">
        <v>5</v>
      </c>
      <c r="I349" s="250"/>
      <c r="J349" s="251">
        <f>ROUND(I349*H349,2)</f>
        <v>0</v>
      </c>
      <c r="K349" s="252"/>
      <c r="L349" s="43"/>
      <c r="M349" s="253" t="s">
        <v>1</v>
      </c>
      <c r="N349" s="254" t="s">
        <v>40</v>
      </c>
      <c r="O349" s="93"/>
      <c r="P349" s="255">
        <f>O349*H349</f>
        <v>0</v>
      </c>
      <c r="Q349" s="255">
        <v>0</v>
      </c>
      <c r="R349" s="255">
        <f>Q349*H349</f>
        <v>0</v>
      </c>
      <c r="S349" s="255">
        <v>0</v>
      </c>
      <c r="T349" s="25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57" t="s">
        <v>200</v>
      </c>
      <c r="AT349" s="257" t="s">
        <v>175</v>
      </c>
      <c r="AU349" s="257" t="s">
        <v>84</v>
      </c>
      <c r="AY349" s="17" t="s">
        <v>172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7" t="s">
        <v>82</v>
      </c>
      <c r="BK349" s="145">
        <f>ROUND(I349*H349,2)</f>
        <v>0</v>
      </c>
      <c r="BL349" s="17" t="s">
        <v>200</v>
      </c>
      <c r="BM349" s="257" t="s">
        <v>559</v>
      </c>
    </row>
    <row r="350" s="13" customFormat="1">
      <c r="A350" s="13"/>
      <c r="B350" s="258"/>
      <c r="C350" s="259"/>
      <c r="D350" s="260" t="s">
        <v>180</v>
      </c>
      <c r="E350" s="261" t="s">
        <v>1</v>
      </c>
      <c r="F350" s="262" t="s">
        <v>352</v>
      </c>
      <c r="G350" s="259"/>
      <c r="H350" s="263">
        <v>5</v>
      </c>
      <c r="I350" s="264"/>
      <c r="J350" s="259"/>
      <c r="K350" s="259"/>
      <c r="L350" s="265"/>
      <c r="M350" s="266"/>
      <c r="N350" s="267"/>
      <c r="O350" s="267"/>
      <c r="P350" s="267"/>
      <c r="Q350" s="267"/>
      <c r="R350" s="267"/>
      <c r="S350" s="267"/>
      <c r="T350" s="26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9" t="s">
        <v>180</v>
      </c>
      <c r="AU350" s="269" t="s">
        <v>84</v>
      </c>
      <c r="AV350" s="13" t="s">
        <v>84</v>
      </c>
      <c r="AW350" s="13" t="s">
        <v>30</v>
      </c>
      <c r="AX350" s="13" t="s">
        <v>75</v>
      </c>
      <c r="AY350" s="269" t="s">
        <v>172</v>
      </c>
    </row>
    <row r="351" s="14" customFormat="1">
      <c r="A351" s="14"/>
      <c r="B351" s="270"/>
      <c r="C351" s="271"/>
      <c r="D351" s="260" t="s">
        <v>180</v>
      </c>
      <c r="E351" s="272" t="s">
        <v>1</v>
      </c>
      <c r="F351" s="273" t="s">
        <v>181</v>
      </c>
      <c r="G351" s="271"/>
      <c r="H351" s="274">
        <v>5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80" t="s">
        <v>180</v>
      </c>
      <c r="AU351" s="280" t="s">
        <v>84</v>
      </c>
      <c r="AV351" s="14" t="s">
        <v>179</v>
      </c>
      <c r="AW351" s="14" t="s">
        <v>30</v>
      </c>
      <c r="AX351" s="14" t="s">
        <v>82</v>
      </c>
      <c r="AY351" s="280" t="s">
        <v>172</v>
      </c>
    </row>
    <row r="352" s="2" customFormat="1" ht="16.5" customHeight="1">
      <c r="A352" s="40"/>
      <c r="B352" s="41"/>
      <c r="C352" s="245" t="s">
        <v>560</v>
      </c>
      <c r="D352" s="245" t="s">
        <v>175</v>
      </c>
      <c r="E352" s="246" t="s">
        <v>561</v>
      </c>
      <c r="F352" s="247" t="s">
        <v>562</v>
      </c>
      <c r="G352" s="248" t="s">
        <v>178</v>
      </c>
      <c r="H352" s="249">
        <v>4</v>
      </c>
      <c r="I352" s="250"/>
      <c r="J352" s="251">
        <f>ROUND(I352*H352,2)</f>
        <v>0</v>
      </c>
      <c r="K352" s="252"/>
      <c r="L352" s="43"/>
      <c r="M352" s="253" t="s">
        <v>1</v>
      </c>
      <c r="N352" s="254" t="s">
        <v>40</v>
      </c>
      <c r="O352" s="93"/>
      <c r="P352" s="255">
        <f>O352*H352</f>
        <v>0</v>
      </c>
      <c r="Q352" s="255">
        <v>0</v>
      </c>
      <c r="R352" s="255">
        <f>Q352*H352</f>
        <v>0</v>
      </c>
      <c r="S352" s="255">
        <v>0</v>
      </c>
      <c r="T352" s="25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57" t="s">
        <v>200</v>
      </c>
      <c r="AT352" s="257" t="s">
        <v>175</v>
      </c>
      <c r="AU352" s="257" t="s">
        <v>84</v>
      </c>
      <c r="AY352" s="17" t="s">
        <v>172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7" t="s">
        <v>82</v>
      </c>
      <c r="BK352" s="145">
        <f>ROUND(I352*H352,2)</f>
        <v>0</v>
      </c>
      <c r="BL352" s="17" t="s">
        <v>200</v>
      </c>
      <c r="BM352" s="257" t="s">
        <v>563</v>
      </c>
    </row>
    <row r="353" s="2" customFormat="1" ht="21.75" customHeight="1">
      <c r="A353" s="40"/>
      <c r="B353" s="41"/>
      <c r="C353" s="245" t="s">
        <v>551</v>
      </c>
      <c r="D353" s="245" t="s">
        <v>175</v>
      </c>
      <c r="E353" s="246" t="s">
        <v>564</v>
      </c>
      <c r="F353" s="247" t="s">
        <v>565</v>
      </c>
      <c r="G353" s="248" t="s">
        <v>178</v>
      </c>
      <c r="H353" s="249">
        <v>1</v>
      </c>
      <c r="I353" s="250"/>
      <c r="J353" s="251">
        <f>ROUND(I353*H353,2)</f>
        <v>0</v>
      </c>
      <c r="K353" s="252"/>
      <c r="L353" s="43"/>
      <c r="M353" s="253" t="s">
        <v>1</v>
      </c>
      <c r="N353" s="254" t="s">
        <v>40</v>
      </c>
      <c r="O353" s="93"/>
      <c r="P353" s="255">
        <f>O353*H353</f>
        <v>0</v>
      </c>
      <c r="Q353" s="255">
        <v>0</v>
      </c>
      <c r="R353" s="255">
        <f>Q353*H353</f>
        <v>0</v>
      </c>
      <c r="S353" s="255">
        <v>0</v>
      </c>
      <c r="T353" s="25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57" t="s">
        <v>200</v>
      </c>
      <c r="AT353" s="257" t="s">
        <v>175</v>
      </c>
      <c r="AU353" s="257" t="s">
        <v>84</v>
      </c>
      <c r="AY353" s="17" t="s">
        <v>172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7" t="s">
        <v>82</v>
      </c>
      <c r="BK353" s="145">
        <f>ROUND(I353*H353,2)</f>
        <v>0</v>
      </c>
      <c r="BL353" s="17" t="s">
        <v>200</v>
      </c>
      <c r="BM353" s="257" t="s">
        <v>469</v>
      </c>
    </row>
    <row r="354" s="13" customFormat="1">
      <c r="A354" s="13"/>
      <c r="B354" s="258"/>
      <c r="C354" s="259"/>
      <c r="D354" s="260" t="s">
        <v>180</v>
      </c>
      <c r="E354" s="261" t="s">
        <v>1</v>
      </c>
      <c r="F354" s="262" t="s">
        <v>82</v>
      </c>
      <c r="G354" s="259"/>
      <c r="H354" s="263">
        <v>1</v>
      </c>
      <c r="I354" s="264"/>
      <c r="J354" s="259"/>
      <c r="K354" s="259"/>
      <c r="L354" s="265"/>
      <c r="M354" s="266"/>
      <c r="N354" s="267"/>
      <c r="O354" s="267"/>
      <c r="P354" s="267"/>
      <c r="Q354" s="267"/>
      <c r="R354" s="267"/>
      <c r="S354" s="267"/>
      <c r="T354" s="26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9" t="s">
        <v>180</v>
      </c>
      <c r="AU354" s="269" t="s">
        <v>84</v>
      </c>
      <c r="AV354" s="13" t="s">
        <v>84</v>
      </c>
      <c r="AW354" s="13" t="s">
        <v>30</v>
      </c>
      <c r="AX354" s="13" t="s">
        <v>75</v>
      </c>
      <c r="AY354" s="269" t="s">
        <v>172</v>
      </c>
    </row>
    <row r="355" s="14" customFormat="1">
      <c r="A355" s="14"/>
      <c r="B355" s="270"/>
      <c r="C355" s="271"/>
      <c r="D355" s="260" t="s">
        <v>180</v>
      </c>
      <c r="E355" s="272" t="s">
        <v>1</v>
      </c>
      <c r="F355" s="273" t="s">
        <v>181</v>
      </c>
      <c r="G355" s="271"/>
      <c r="H355" s="274">
        <v>1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0" t="s">
        <v>180</v>
      </c>
      <c r="AU355" s="280" t="s">
        <v>84</v>
      </c>
      <c r="AV355" s="14" t="s">
        <v>179</v>
      </c>
      <c r="AW355" s="14" t="s">
        <v>30</v>
      </c>
      <c r="AX355" s="14" t="s">
        <v>82</v>
      </c>
      <c r="AY355" s="280" t="s">
        <v>172</v>
      </c>
    </row>
    <row r="356" s="2" customFormat="1" ht="21.75" customHeight="1">
      <c r="A356" s="40"/>
      <c r="B356" s="41"/>
      <c r="C356" s="245" t="s">
        <v>566</v>
      </c>
      <c r="D356" s="245" t="s">
        <v>175</v>
      </c>
      <c r="E356" s="246" t="s">
        <v>567</v>
      </c>
      <c r="F356" s="247" t="s">
        <v>568</v>
      </c>
      <c r="G356" s="248" t="s">
        <v>273</v>
      </c>
      <c r="H356" s="249">
        <v>25</v>
      </c>
      <c r="I356" s="250"/>
      <c r="J356" s="251">
        <f>ROUND(I356*H356,2)</f>
        <v>0</v>
      </c>
      <c r="K356" s="252"/>
      <c r="L356" s="43"/>
      <c r="M356" s="253" t="s">
        <v>1</v>
      </c>
      <c r="N356" s="254" t="s">
        <v>40</v>
      </c>
      <c r="O356" s="93"/>
      <c r="P356" s="255">
        <f>O356*H356</f>
        <v>0</v>
      </c>
      <c r="Q356" s="255">
        <v>0</v>
      </c>
      <c r="R356" s="255">
        <f>Q356*H356</f>
        <v>0</v>
      </c>
      <c r="S356" s="255">
        <v>0</v>
      </c>
      <c r="T356" s="25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57" t="s">
        <v>200</v>
      </c>
      <c r="AT356" s="257" t="s">
        <v>175</v>
      </c>
      <c r="AU356" s="257" t="s">
        <v>84</v>
      </c>
      <c r="AY356" s="17" t="s">
        <v>172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7" t="s">
        <v>82</v>
      </c>
      <c r="BK356" s="145">
        <f>ROUND(I356*H356,2)</f>
        <v>0</v>
      </c>
      <c r="BL356" s="17" t="s">
        <v>200</v>
      </c>
      <c r="BM356" s="257" t="s">
        <v>532</v>
      </c>
    </row>
    <row r="357" s="2" customFormat="1" ht="24.15" customHeight="1">
      <c r="A357" s="40"/>
      <c r="B357" s="41"/>
      <c r="C357" s="245" t="s">
        <v>569</v>
      </c>
      <c r="D357" s="245" t="s">
        <v>175</v>
      </c>
      <c r="E357" s="246" t="s">
        <v>570</v>
      </c>
      <c r="F357" s="247" t="s">
        <v>571</v>
      </c>
      <c r="G357" s="248" t="s">
        <v>283</v>
      </c>
      <c r="H357" s="295"/>
      <c r="I357" s="250"/>
      <c r="J357" s="251">
        <f>ROUND(I357*H357,2)</f>
        <v>0</v>
      </c>
      <c r="K357" s="252"/>
      <c r="L357" s="43"/>
      <c r="M357" s="253" t="s">
        <v>1</v>
      </c>
      <c r="N357" s="254" t="s">
        <v>40</v>
      </c>
      <c r="O357" s="93"/>
      <c r="P357" s="255">
        <f>O357*H357</f>
        <v>0</v>
      </c>
      <c r="Q357" s="255">
        <v>0</v>
      </c>
      <c r="R357" s="255">
        <f>Q357*H357</f>
        <v>0</v>
      </c>
      <c r="S357" s="255">
        <v>0</v>
      </c>
      <c r="T357" s="25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57" t="s">
        <v>200</v>
      </c>
      <c r="AT357" s="257" t="s">
        <v>175</v>
      </c>
      <c r="AU357" s="257" t="s">
        <v>84</v>
      </c>
      <c r="AY357" s="17" t="s">
        <v>172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7" t="s">
        <v>82</v>
      </c>
      <c r="BK357" s="145">
        <f>ROUND(I357*H357,2)</f>
        <v>0</v>
      </c>
      <c r="BL357" s="17" t="s">
        <v>200</v>
      </c>
      <c r="BM357" s="257" t="s">
        <v>541</v>
      </c>
    </row>
    <row r="358" s="12" customFormat="1" ht="22.8" customHeight="1">
      <c r="A358" s="12"/>
      <c r="B358" s="229"/>
      <c r="C358" s="230"/>
      <c r="D358" s="231" t="s">
        <v>74</v>
      </c>
      <c r="E358" s="243" t="s">
        <v>572</v>
      </c>
      <c r="F358" s="243" t="s">
        <v>573</v>
      </c>
      <c r="G358" s="230"/>
      <c r="H358" s="230"/>
      <c r="I358" s="233"/>
      <c r="J358" s="244">
        <f>BK358</f>
        <v>0</v>
      </c>
      <c r="K358" s="230"/>
      <c r="L358" s="235"/>
      <c r="M358" s="236"/>
      <c r="N358" s="237"/>
      <c r="O358" s="237"/>
      <c r="P358" s="238">
        <f>SUM(P359:P383)</f>
        <v>0</v>
      </c>
      <c r="Q358" s="237"/>
      <c r="R358" s="238">
        <f>SUM(R359:R383)</f>
        <v>0</v>
      </c>
      <c r="S358" s="237"/>
      <c r="T358" s="239">
        <f>SUM(T359:T383)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40" t="s">
        <v>84</v>
      </c>
      <c r="AT358" s="241" t="s">
        <v>74</v>
      </c>
      <c r="AU358" s="241" t="s">
        <v>82</v>
      </c>
      <c r="AY358" s="240" t="s">
        <v>172</v>
      </c>
      <c r="BK358" s="242">
        <f>SUM(BK359:BK383)</f>
        <v>0</v>
      </c>
    </row>
    <row r="359" s="2" customFormat="1" ht="24.15" customHeight="1">
      <c r="A359" s="40"/>
      <c r="B359" s="41"/>
      <c r="C359" s="245" t="s">
        <v>515</v>
      </c>
      <c r="D359" s="245" t="s">
        <v>175</v>
      </c>
      <c r="E359" s="246" t="s">
        <v>574</v>
      </c>
      <c r="F359" s="247" t="s">
        <v>575</v>
      </c>
      <c r="G359" s="248" t="s">
        <v>273</v>
      </c>
      <c r="H359" s="249">
        <v>15</v>
      </c>
      <c r="I359" s="250"/>
      <c r="J359" s="251">
        <f>ROUND(I359*H359,2)</f>
        <v>0</v>
      </c>
      <c r="K359" s="252"/>
      <c r="L359" s="43"/>
      <c r="M359" s="253" t="s">
        <v>1</v>
      </c>
      <c r="N359" s="254" t="s">
        <v>40</v>
      </c>
      <c r="O359" s="93"/>
      <c r="P359" s="255">
        <f>O359*H359</f>
        <v>0</v>
      </c>
      <c r="Q359" s="255">
        <v>0</v>
      </c>
      <c r="R359" s="255">
        <f>Q359*H359</f>
        <v>0</v>
      </c>
      <c r="S359" s="255">
        <v>0</v>
      </c>
      <c r="T359" s="25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57" t="s">
        <v>200</v>
      </c>
      <c r="AT359" s="257" t="s">
        <v>175</v>
      </c>
      <c r="AU359" s="257" t="s">
        <v>84</v>
      </c>
      <c r="AY359" s="17" t="s">
        <v>172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7" t="s">
        <v>82</v>
      </c>
      <c r="BK359" s="145">
        <f>ROUND(I359*H359,2)</f>
        <v>0</v>
      </c>
      <c r="BL359" s="17" t="s">
        <v>200</v>
      </c>
      <c r="BM359" s="257" t="s">
        <v>576</v>
      </c>
    </row>
    <row r="360" s="15" customFormat="1">
      <c r="A360" s="15"/>
      <c r="B360" s="299"/>
      <c r="C360" s="300"/>
      <c r="D360" s="260" t="s">
        <v>180</v>
      </c>
      <c r="E360" s="301" t="s">
        <v>1</v>
      </c>
      <c r="F360" s="302" t="s">
        <v>577</v>
      </c>
      <c r="G360" s="300"/>
      <c r="H360" s="301" t="s">
        <v>1</v>
      </c>
      <c r="I360" s="303"/>
      <c r="J360" s="300"/>
      <c r="K360" s="300"/>
      <c r="L360" s="304"/>
      <c r="M360" s="305"/>
      <c r="N360" s="306"/>
      <c r="O360" s="306"/>
      <c r="P360" s="306"/>
      <c r="Q360" s="306"/>
      <c r="R360" s="306"/>
      <c r="S360" s="306"/>
      <c r="T360" s="30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308" t="s">
        <v>180</v>
      </c>
      <c r="AU360" s="308" t="s">
        <v>84</v>
      </c>
      <c r="AV360" s="15" t="s">
        <v>82</v>
      </c>
      <c r="AW360" s="15" t="s">
        <v>30</v>
      </c>
      <c r="AX360" s="15" t="s">
        <v>75</v>
      </c>
      <c r="AY360" s="308" t="s">
        <v>172</v>
      </c>
    </row>
    <row r="361" s="13" customFormat="1">
      <c r="A361" s="13"/>
      <c r="B361" s="258"/>
      <c r="C361" s="259"/>
      <c r="D361" s="260" t="s">
        <v>180</v>
      </c>
      <c r="E361" s="261" t="s">
        <v>1</v>
      </c>
      <c r="F361" s="262" t="s">
        <v>268</v>
      </c>
      <c r="G361" s="259"/>
      <c r="H361" s="263">
        <v>15</v>
      </c>
      <c r="I361" s="264"/>
      <c r="J361" s="259"/>
      <c r="K361" s="259"/>
      <c r="L361" s="265"/>
      <c r="M361" s="266"/>
      <c r="N361" s="267"/>
      <c r="O361" s="267"/>
      <c r="P361" s="267"/>
      <c r="Q361" s="267"/>
      <c r="R361" s="267"/>
      <c r="S361" s="267"/>
      <c r="T361" s="26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9" t="s">
        <v>180</v>
      </c>
      <c r="AU361" s="269" t="s">
        <v>84</v>
      </c>
      <c r="AV361" s="13" t="s">
        <v>84</v>
      </c>
      <c r="AW361" s="13" t="s">
        <v>30</v>
      </c>
      <c r="AX361" s="13" t="s">
        <v>75</v>
      </c>
      <c r="AY361" s="269" t="s">
        <v>172</v>
      </c>
    </row>
    <row r="362" s="14" customFormat="1">
      <c r="A362" s="14"/>
      <c r="B362" s="270"/>
      <c r="C362" s="271"/>
      <c r="D362" s="260" t="s">
        <v>180</v>
      </c>
      <c r="E362" s="272" t="s">
        <v>1</v>
      </c>
      <c r="F362" s="273" t="s">
        <v>181</v>
      </c>
      <c r="G362" s="271"/>
      <c r="H362" s="274">
        <v>15</v>
      </c>
      <c r="I362" s="275"/>
      <c r="J362" s="271"/>
      <c r="K362" s="271"/>
      <c r="L362" s="276"/>
      <c r="M362" s="277"/>
      <c r="N362" s="278"/>
      <c r="O362" s="278"/>
      <c r="P362" s="278"/>
      <c r="Q362" s="278"/>
      <c r="R362" s="278"/>
      <c r="S362" s="278"/>
      <c r="T362" s="27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0" t="s">
        <v>180</v>
      </c>
      <c r="AU362" s="280" t="s">
        <v>84</v>
      </c>
      <c r="AV362" s="14" t="s">
        <v>179</v>
      </c>
      <c r="AW362" s="14" t="s">
        <v>30</v>
      </c>
      <c r="AX362" s="14" t="s">
        <v>82</v>
      </c>
      <c r="AY362" s="280" t="s">
        <v>172</v>
      </c>
    </row>
    <row r="363" s="2" customFormat="1" ht="24.15" customHeight="1">
      <c r="A363" s="40"/>
      <c r="B363" s="41"/>
      <c r="C363" s="245" t="s">
        <v>578</v>
      </c>
      <c r="D363" s="245" t="s">
        <v>175</v>
      </c>
      <c r="E363" s="246" t="s">
        <v>579</v>
      </c>
      <c r="F363" s="247" t="s">
        <v>580</v>
      </c>
      <c r="G363" s="248" t="s">
        <v>273</v>
      </c>
      <c r="H363" s="249">
        <v>30</v>
      </c>
      <c r="I363" s="250"/>
      <c r="J363" s="251">
        <f>ROUND(I363*H363,2)</f>
        <v>0</v>
      </c>
      <c r="K363" s="252"/>
      <c r="L363" s="43"/>
      <c r="M363" s="253" t="s">
        <v>1</v>
      </c>
      <c r="N363" s="254" t="s">
        <v>40</v>
      </c>
      <c r="O363" s="93"/>
      <c r="P363" s="255">
        <f>O363*H363</f>
        <v>0</v>
      </c>
      <c r="Q363" s="255">
        <v>0</v>
      </c>
      <c r="R363" s="255">
        <f>Q363*H363</f>
        <v>0</v>
      </c>
      <c r="S363" s="255">
        <v>0</v>
      </c>
      <c r="T363" s="25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57" t="s">
        <v>200</v>
      </c>
      <c r="AT363" s="257" t="s">
        <v>175</v>
      </c>
      <c r="AU363" s="257" t="s">
        <v>84</v>
      </c>
      <c r="AY363" s="17" t="s">
        <v>172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7" t="s">
        <v>82</v>
      </c>
      <c r="BK363" s="145">
        <f>ROUND(I363*H363,2)</f>
        <v>0</v>
      </c>
      <c r="BL363" s="17" t="s">
        <v>200</v>
      </c>
      <c r="BM363" s="257" t="s">
        <v>378</v>
      </c>
    </row>
    <row r="364" s="15" customFormat="1">
      <c r="A364" s="15"/>
      <c r="B364" s="299"/>
      <c r="C364" s="300"/>
      <c r="D364" s="260" t="s">
        <v>180</v>
      </c>
      <c r="E364" s="301" t="s">
        <v>1</v>
      </c>
      <c r="F364" s="302" t="s">
        <v>581</v>
      </c>
      <c r="G364" s="300"/>
      <c r="H364" s="301" t="s">
        <v>1</v>
      </c>
      <c r="I364" s="303"/>
      <c r="J364" s="300"/>
      <c r="K364" s="300"/>
      <c r="L364" s="304"/>
      <c r="M364" s="305"/>
      <c r="N364" s="306"/>
      <c r="O364" s="306"/>
      <c r="P364" s="306"/>
      <c r="Q364" s="306"/>
      <c r="R364" s="306"/>
      <c r="S364" s="306"/>
      <c r="T364" s="30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308" t="s">
        <v>180</v>
      </c>
      <c r="AU364" s="308" t="s">
        <v>84</v>
      </c>
      <c r="AV364" s="15" t="s">
        <v>82</v>
      </c>
      <c r="AW364" s="15" t="s">
        <v>30</v>
      </c>
      <c r="AX364" s="15" t="s">
        <v>75</v>
      </c>
      <c r="AY364" s="308" t="s">
        <v>172</v>
      </c>
    </row>
    <row r="365" s="13" customFormat="1">
      <c r="A365" s="13"/>
      <c r="B365" s="258"/>
      <c r="C365" s="259"/>
      <c r="D365" s="260" t="s">
        <v>180</v>
      </c>
      <c r="E365" s="261" t="s">
        <v>1</v>
      </c>
      <c r="F365" s="262" t="s">
        <v>582</v>
      </c>
      <c r="G365" s="259"/>
      <c r="H365" s="263">
        <v>30</v>
      </c>
      <c r="I365" s="264"/>
      <c r="J365" s="259"/>
      <c r="K365" s="259"/>
      <c r="L365" s="265"/>
      <c r="M365" s="266"/>
      <c r="N365" s="267"/>
      <c r="O365" s="267"/>
      <c r="P365" s="267"/>
      <c r="Q365" s="267"/>
      <c r="R365" s="267"/>
      <c r="S365" s="267"/>
      <c r="T365" s="26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9" t="s">
        <v>180</v>
      </c>
      <c r="AU365" s="269" t="s">
        <v>84</v>
      </c>
      <c r="AV365" s="13" t="s">
        <v>84</v>
      </c>
      <c r="AW365" s="13" t="s">
        <v>30</v>
      </c>
      <c r="AX365" s="13" t="s">
        <v>75</v>
      </c>
      <c r="AY365" s="269" t="s">
        <v>172</v>
      </c>
    </row>
    <row r="366" s="14" customFormat="1">
      <c r="A366" s="14"/>
      <c r="B366" s="270"/>
      <c r="C366" s="271"/>
      <c r="D366" s="260" t="s">
        <v>180</v>
      </c>
      <c r="E366" s="272" t="s">
        <v>1</v>
      </c>
      <c r="F366" s="273" t="s">
        <v>181</v>
      </c>
      <c r="G366" s="271"/>
      <c r="H366" s="274">
        <v>30</v>
      </c>
      <c r="I366" s="275"/>
      <c r="J366" s="271"/>
      <c r="K366" s="271"/>
      <c r="L366" s="276"/>
      <c r="M366" s="277"/>
      <c r="N366" s="278"/>
      <c r="O366" s="278"/>
      <c r="P366" s="278"/>
      <c r="Q366" s="278"/>
      <c r="R366" s="278"/>
      <c r="S366" s="278"/>
      <c r="T366" s="27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80" t="s">
        <v>180</v>
      </c>
      <c r="AU366" s="280" t="s">
        <v>84</v>
      </c>
      <c r="AV366" s="14" t="s">
        <v>179</v>
      </c>
      <c r="AW366" s="14" t="s">
        <v>30</v>
      </c>
      <c r="AX366" s="14" t="s">
        <v>82</v>
      </c>
      <c r="AY366" s="280" t="s">
        <v>172</v>
      </c>
    </row>
    <row r="367" s="2" customFormat="1" ht="24.15" customHeight="1">
      <c r="A367" s="40"/>
      <c r="B367" s="41"/>
      <c r="C367" s="245" t="s">
        <v>583</v>
      </c>
      <c r="D367" s="245" t="s">
        <v>175</v>
      </c>
      <c r="E367" s="246" t="s">
        <v>584</v>
      </c>
      <c r="F367" s="247" t="s">
        <v>585</v>
      </c>
      <c r="G367" s="248" t="s">
        <v>273</v>
      </c>
      <c r="H367" s="249">
        <v>24</v>
      </c>
      <c r="I367" s="250"/>
      <c r="J367" s="251">
        <f>ROUND(I367*H367,2)</f>
        <v>0</v>
      </c>
      <c r="K367" s="252"/>
      <c r="L367" s="43"/>
      <c r="M367" s="253" t="s">
        <v>1</v>
      </c>
      <c r="N367" s="254" t="s">
        <v>40</v>
      </c>
      <c r="O367" s="93"/>
      <c r="P367" s="255">
        <f>O367*H367</f>
        <v>0</v>
      </c>
      <c r="Q367" s="255">
        <v>0</v>
      </c>
      <c r="R367" s="255">
        <f>Q367*H367</f>
        <v>0</v>
      </c>
      <c r="S367" s="255">
        <v>0</v>
      </c>
      <c r="T367" s="25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57" t="s">
        <v>200</v>
      </c>
      <c r="AT367" s="257" t="s">
        <v>175</v>
      </c>
      <c r="AU367" s="257" t="s">
        <v>84</v>
      </c>
      <c r="AY367" s="17" t="s">
        <v>172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7" t="s">
        <v>82</v>
      </c>
      <c r="BK367" s="145">
        <f>ROUND(I367*H367,2)</f>
        <v>0</v>
      </c>
      <c r="BL367" s="17" t="s">
        <v>200</v>
      </c>
      <c r="BM367" s="257" t="s">
        <v>586</v>
      </c>
    </row>
    <row r="368" s="15" customFormat="1">
      <c r="A368" s="15"/>
      <c r="B368" s="299"/>
      <c r="C368" s="300"/>
      <c r="D368" s="260" t="s">
        <v>180</v>
      </c>
      <c r="E368" s="301" t="s">
        <v>1</v>
      </c>
      <c r="F368" s="302" t="s">
        <v>587</v>
      </c>
      <c r="G368" s="300"/>
      <c r="H368" s="301" t="s">
        <v>1</v>
      </c>
      <c r="I368" s="303"/>
      <c r="J368" s="300"/>
      <c r="K368" s="300"/>
      <c r="L368" s="304"/>
      <c r="M368" s="305"/>
      <c r="N368" s="306"/>
      <c r="O368" s="306"/>
      <c r="P368" s="306"/>
      <c r="Q368" s="306"/>
      <c r="R368" s="306"/>
      <c r="S368" s="306"/>
      <c r="T368" s="30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308" t="s">
        <v>180</v>
      </c>
      <c r="AU368" s="308" t="s">
        <v>84</v>
      </c>
      <c r="AV368" s="15" t="s">
        <v>82</v>
      </c>
      <c r="AW368" s="15" t="s">
        <v>30</v>
      </c>
      <c r="AX368" s="15" t="s">
        <v>75</v>
      </c>
      <c r="AY368" s="308" t="s">
        <v>172</v>
      </c>
    </row>
    <row r="369" s="13" customFormat="1">
      <c r="A369" s="13"/>
      <c r="B369" s="258"/>
      <c r="C369" s="259"/>
      <c r="D369" s="260" t="s">
        <v>180</v>
      </c>
      <c r="E369" s="261" t="s">
        <v>1</v>
      </c>
      <c r="F369" s="262" t="s">
        <v>588</v>
      </c>
      <c r="G369" s="259"/>
      <c r="H369" s="263">
        <v>24</v>
      </c>
      <c r="I369" s="264"/>
      <c r="J369" s="259"/>
      <c r="K369" s="259"/>
      <c r="L369" s="265"/>
      <c r="M369" s="266"/>
      <c r="N369" s="267"/>
      <c r="O369" s="267"/>
      <c r="P369" s="267"/>
      <c r="Q369" s="267"/>
      <c r="R369" s="267"/>
      <c r="S369" s="267"/>
      <c r="T369" s="26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9" t="s">
        <v>180</v>
      </c>
      <c r="AU369" s="269" t="s">
        <v>84</v>
      </c>
      <c r="AV369" s="13" t="s">
        <v>84</v>
      </c>
      <c r="AW369" s="13" t="s">
        <v>30</v>
      </c>
      <c r="AX369" s="13" t="s">
        <v>75</v>
      </c>
      <c r="AY369" s="269" t="s">
        <v>172</v>
      </c>
    </row>
    <row r="370" s="14" customFormat="1">
      <c r="A370" s="14"/>
      <c r="B370" s="270"/>
      <c r="C370" s="271"/>
      <c r="D370" s="260" t="s">
        <v>180</v>
      </c>
      <c r="E370" s="272" t="s">
        <v>1</v>
      </c>
      <c r="F370" s="273" t="s">
        <v>181</v>
      </c>
      <c r="G370" s="271"/>
      <c r="H370" s="274">
        <v>24</v>
      </c>
      <c r="I370" s="275"/>
      <c r="J370" s="271"/>
      <c r="K370" s="271"/>
      <c r="L370" s="276"/>
      <c r="M370" s="277"/>
      <c r="N370" s="278"/>
      <c r="O370" s="278"/>
      <c r="P370" s="278"/>
      <c r="Q370" s="278"/>
      <c r="R370" s="278"/>
      <c r="S370" s="278"/>
      <c r="T370" s="27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80" t="s">
        <v>180</v>
      </c>
      <c r="AU370" s="280" t="s">
        <v>84</v>
      </c>
      <c r="AV370" s="14" t="s">
        <v>179</v>
      </c>
      <c r="AW370" s="14" t="s">
        <v>30</v>
      </c>
      <c r="AX370" s="14" t="s">
        <v>82</v>
      </c>
      <c r="AY370" s="280" t="s">
        <v>172</v>
      </c>
    </row>
    <row r="371" s="2" customFormat="1" ht="37.8" customHeight="1">
      <c r="A371" s="40"/>
      <c r="B371" s="41"/>
      <c r="C371" s="245" t="s">
        <v>519</v>
      </c>
      <c r="D371" s="245" t="s">
        <v>175</v>
      </c>
      <c r="E371" s="246" t="s">
        <v>589</v>
      </c>
      <c r="F371" s="247" t="s">
        <v>590</v>
      </c>
      <c r="G371" s="248" t="s">
        <v>273</v>
      </c>
      <c r="H371" s="249">
        <v>69</v>
      </c>
      <c r="I371" s="250"/>
      <c r="J371" s="251">
        <f>ROUND(I371*H371,2)</f>
        <v>0</v>
      </c>
      <c r="K371" s="252"/>
      <c r="L371" s="43"/>
      <c r="M371" s="253" t="s">
        <v>1</v>
      </c>
      <c r="N371" s="254" t="s">
        <v>40</v>
      </c>
      <c r="O371" s="93"/>
      <c r="P371" s="255">
        <f>O371*H371</f>
        <v>0</v>
      </c>
      <c r="Q371" s="255">
        <v>0</v>
      </c>
      <c r="R371" s="255">
        <f>Q371*H371</f>
        <v>0</v>
      </c>
      <c r="S371" s="255">
        <v>0</v>
      </c>
      <c r="T371" s="25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57" t="s">
        <v>200</v>
      </c>
      <c r="AT371" s="257" t="s">
        <v>175</v>
      </c>
      <c r="AU371" s="257" t="s">
        <v>84</v>
      </c>
      <c r="AY371" s="17" t="s">
        <v>172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7" t="s">
        <v>82</v>
      </c>
      <c r="BK371" s="145">
        <f>ROUND(I371*H371,2)</f>
        <v>0</v>
      </c>
      <c r="BL371" s="17" t="s">
        <v>200</v>
      </c>
      <c r="BM371" s="257" t="s">
        <v>409</v>
      </c>
    </row>
    <row r="372" s="13" customFormat="1">
      <c r="A372" s="13"/>
      <c r="B372" s="258"/>
      <c r="C372" s="259"/>
      <c r="D372" s="260" t="s">
        <v>180</v>
      </c>
      <c r="E372" s="261" t="s">
        <v>1</v>
      </c>
      <c r="F372" s="262" t="s">
        <v>591</v>
      </c>
      <c r="G372" s="259"/>
      <c r="H372" s="263">
        <v>69</v>
      </c>
      <c r="I372" s="264"/>
      <c r="J372" s="259"/>
      <c r="K372" s="259"/>
      <c r="L372" s="265"/>
      <c r="M372" s="266"/>
      <c r="N372" s="267"/>
      <c r="O372" s="267"/>
      <c r="P372" s="267"/>
      <c r="Q372" s="267"/>
      <c r="R372" s="267"/>
      <c r="S372" s="267"/>
      <c r="T372" s="26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9" t="s">
        <v>180</v>
      </c>
      <c r="AU372" s="269" t="s">
        <v>84</v>
      </c>
      <c r="AV372" s="13" t="s">
        <v>84</v>
      </c>
      <c r="AW372" s="13" t="s">
        <v>30</v>
      </c>
      <c r="AX372" s="13" t="s">
        <v>75</v>
      </c>
      <c r="AY372" s="269" t="s">
        <v>172</v>
      </c>
    </row>
    <row r="373" s="14" customFormat="1">
      <c r="A373" s="14"/>
      <c r="B373" s="270"/>
      <c r="C373" s="271"/>
      <c r="D373" s="260" t="s">
        <v>180</v>
      </c>
      <c r="E373" s="272" t="s">
        <v>1</v>
      </c>
      <c r="F373" s="273" t="s">
        <v>181</v>
      </c>
      <c r="G373" s="271"/>
      <c r="H373" s="274">
        <v>69</v>
      </c>
      <c r="I373" s="275"/>
      <c r="J373" s="271"/>
      <c r="K373" s="271"/>
      <c r="L373" s="276"/>
      <c r="M373" s="277"/>
      <c r="N373" s="278"/>
      <c r="O373" s="278"/>
      <c r="P373" s="278"/>
      <c r="Q373" s="278"/>
      <c r="R373" s="278"/>
      <c r="S373" s="278"/>
      <c r="T373" s="27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0" t="s">
        <v>180</v>
      </c>
      <c r="AU373" s="280" t="s">
        <v>84</v>
      </c>
      <c r="AV373" s="14" t="s">
        <v>179</v>
      </c>
      <c r="AW373" s="14" t="s">
        <v>30</v>
      </c>
      <c r="AX373" s="14" t="s">
        <v>82</v>
      </c>
      <c r="AY373" s="280" t="s">
        <v>172</v>
      </c>
    </row>
    <row r="374" s="2" customFormat="1" ht="16.5" customHeight="1">
      <c r="A374" s="40"/>
      <c r="B374" s="41"/>
      <c r="C374" s="245" t="s">
        <v>592</v>
      </c>
      <c r="D374" s="245" t="s">
        <v>175</v>
      </c>
      <c r="E374" s="246" t="s">
        <v>593</v>
      </c>
      <c r="F374" s="247" t="s">
        <v>594</v>
      </c>
      <c r="G374" s="248" t="s">
        <v>178</v>
      </c>
      <c r="H374" s="249">
        <v>8</v>
      </c>
      <c r="I374" s="250"/>
      <c r="J374" s="251">
        <f>ROUND(I374*H374,2)</f>
        <v>0</v>
      </c>
      <c r="K374" s="252"/>
      <c r="L374" s="43"/>
      <c r="M374" s="253" t="s">
        <v>1</v>
      </c>
      <c r="N374" s="254" t="s">
        <v>40</v>
      </c>
      <c r="O374" s="93"/>
      <c r="P374" s="255">
        <f>O374*H374</f>
        <v>0</v>
      </c>
      <c r="Q374" s="255">
        <v>0</v>
      </c>
      <c r="R374" s="255">
        <f>Q374*H374</f>
        <v>0</v>
      </c>
      <c r="S374" s="255">
        <v>0</v>
      </c>
      <c r="T374" s="25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57" t="s">
        <v>200</v>
      </c>
      <c r="AT374" s="257" t="s">
        <v>175</v>
      </c>
      <c r="AU374" s="257" t="s">
        <v>84</v>
      </c>
      <c r="AY374" s="17" t="s">
        <v>172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7" t="s">
        <v>82</v>
      </c>
      <c r="BK374" s="145">
        <f>ROUND(I374*H374,2)</f>
        <v>0</v>
      </c>
      <c r="BL374" s="17" t="s">
        <v>200</v>
      </c>
      <c r="BM374" s="257" t="s">
        <v>566</v>
      </c>
    </row>
    <row r="375" s="13" customFormat="1">
      <c r="A375" s="13"/>
      <c r="B375" s="258"/>
      <c r="C375" s="259"/>
      <c r="D375" s="260" t="s">
        <v>180</v>
      </c>
      <c r="E375" s="261" t="s">
        <v>1</v>
      </c>
      <c r="F375" s="262" t="s">
        <v>595</v>
      </c>
      <c r="G375" s="259"/>
      <c r="H375" s="263">
        <v>8</v>
      </c>
      <c r="I375" s="264"/>
      <c r="J375" s="259"/>
      <c r="K375" s="259"/>
      <c r="L375" s="265"/>
      <c r="M375" s="266"/>
      <c r="N375" s="267"/>
      <c r="O375" s="267"/>
      <c r="P375" s="267"/>
      <c r="Q375" s="267"/>
      <c r="R375" s="267"/>
      <c r="S375" s="267"/>
      <c r="T375" s="26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9" t="s">
        <v>180</v>
      </c>
      <c r="AU375" s="269" t="s">
        <v>84</v>
      </c>
      <c r="AV375" s="13" t="s">
        <v>84</v>
      </c>
      <c r="AW375" s="13" t="s">
        <v>30</v>
      </c>
      <c r="AX375" s="13" t="s">
        <v>75</v>
      </c>
      <c r="AY375" s="269" t="s">
        <v>172</v>
      </c>
    </row>
    <row r="376" s="14" customFormat="1">
      <c r="A376" s="14"/>
      <c r="B376" s="270"/>
      <c r="C376" s="271"/>
      <c r="D376" s="260" t="s">
        <v>180</v>
      </c>
      <c r="E376" s="272" t="s">
        <v>1</v>
      </c>
      <c r="F376" s="273" t="s">
        <v>181</v>
      </c>
      <c r="G376" s="271"/>
      <c r="H376" s="274">
        <v>8</v>
      </c>
      <c r="I376" s="275"/>
      <c r="J376" s="271"/>
      <c r="K376" s="271"/>
      <c r="L376" s="276"/>
      <c r="M376" s="277"/>
      <c r="N376" s="278"/>
      <c r="O376" s="278"/>
      <c r="P376" s="278"/>
      <c r="Q376" s="278"/>
      <c r="R376" s="278"/>
      <c r="S376" s="278"/>
      <c r="T376" s="27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0" t="s">
        <v>180</v>
      </c>
      <c r="AU376" s="280" t="s">
        <v>84</v>
      </c>
      <c r="AV376" s="14" t="s">
        <v>179</v>
      </c>
      <c r="AW376" s="14" t="s">
        <v>30</v>
      </c>
      <c r="AX376" s="14" t="s">
        <v>82</v>
      </c>
      <c r="AY376" s="280" t="s">
        <v>172</v>
      </c>
    </row>
    <row r="377" s="2" customFormat="1" ht="16.5" customHeight="1">
      <c r="A377" s="40"/>
      <c r="B377" s="41"/>
      <c r="C377" s="245" t="s">
        <v>524</v>
      </c>
      <c r="D377" s="245" t="s">
        <v>175</v>
      </c>
      <c r="E377" s="246" t="s">
        <v>596</v>
      </c>
      <c r="F377" s="247" t="s">
        <v>597</v>
      </c>
      <c r="G377" s="248" t="s">
        <v>178</v>
      </c>
      <c r="H377" s="249">
        <v>2</v>
      </c>
      <c r="I377" s="250"/>
      <c r="J377" s="251">
        <f>ROUND(I377*H377,2)</f>
        <v>0</v>
      </c>
      <c r="K377" s="252"/>
      <c r="L377" s="43"/>
      <c r="M377" s="253" t="s">
        <v>1</v>
      </c>
      <c r="N377" s="254" t="s">
        <v>40</v>
      </c>
      <c r="O377" s="93"/>
      <c r="P377" s="255">
        <f>O377*H377</f>
        <v>0</v>
      </c>
      <c r="Q377" s="255">
        <v>0</v>
      </c>
      <c r="R377" s="255">
        <f>Q377*H377</f>
        <v>0</v>
      </c>
      <c r="S377" s="255">
        <v>0</v>
      </c>
      <c r="T377" s="25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57" t="s">
        <v>200</v>
      </c>
      <c r="AT377" s="257" t="s">
        <v>175</v>
      </c>
      <c r="AU377" s="257" t="s">
        <v>84</v>
      </c>
      <c r="AY377" s="17" t="s">
        <v>172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7" t="s">
        <v>82</v>
      </c>
      <c r="BK377" s="145">
        <f>ROUND(I377*H377,2)</f>
        <v>0</v>
      </c>
      <c r="BL377" s="17" t="s">
        <v>200</v>
      </c>
      <c r="BM377" s="257" t="s">
        <v>598</v>
      </c>
    </row>
    <row r="378" s="13" customFormat="1">
      <c r="A378" s="13"/>
      <c r="B378" s="258"/>
      <c r="C378" s="259"/>
      <c r="D378" s="260" t="s">
        <v>180</v>
      </c>
      <c r="E378" s="261" t="s">
        <v>1</v>
      </c>
      <c r="F378" s="262" t="s">
        <v>84</v>
      </c>
      <c r="G378" s="259"/>
      <c r="H378" s="263">
        <v>2</v>
      </c>
      <c r="I378" s="264"/>
      <c r="J378" s="259"/>
      <c r="K378" s="259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180</v>
      </c>
      <c r="AU378" s="269" t="s">
        <v>84</v>
      </c>
      <c r="AV378" s="13" t="s">
        <v>84</v>
      </c>
      <c r="AW378" s="13" t="s">
        <v>30</v>
      </c>
      <c r="AX378" s="13" t="s">
        <v>75</v>
      </c>
      <c r="AY378" s="269" t="s">
        <v>172</v>
      </c>
    </row>
    <row r="379" s="14" customFormat="1">
      <c r="A379" s="14"/>
      <c r="B379" s="270"/>
      <c r="C379" s="271"/>
      <c r="D379" s="260" t="s">
        <v>180</v>
      </c>
      <c r="E379" s="272" t="s">
        <v>1</v>
      </c>
      <c r="F379" s="273" t="s">
        <v>181</v>
      </c>
      <c r="G379" s="271"/>
      <c r="H379" s="274">
        <v>2</v>
      </c>
      <c r="I379" s="275"/>
      <c r="J379" s="271"/>
      <c r="K379" s="271"/>
      <c r="L379" s="276"/>
      <c r="M379" s="277"/>
      <c r="N379" s="278"/>
      <c r="O379" s="278"/>
      <c r="P379" s="278"/>
      <c r="Q379" s="278"/>
      <c r="R379" s="278"/>
      <c r="S379" s="278"/>
      <c r="T379" s="27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80" t="s">
        <v>180</v>
      </c>
      <c r="AU379" s="280" t="s">
        <v>84</v>
      </c>
      <c r="AV379" s="14" t="s">
        <v>179</v>
      </c>
      <c r="AW379" s="14" t="s">
        <v>30</v>
      </c>
      <c r="AX379" s="14" t="s">
        <v>82</v>
      </c>
      <c r="AY379" s="280" t="s">
        <v>172</v>
      </c>
    </row>
    <row r="380" s="2" customFormat="1" ht="24.15" customHeight="1">
      <c r="A380" s="40"/>
      <c r="B380" s="41"/>
      <c r="C380" s="245" t="s">
        <v>599</v>
      </c>
      <c r="D380" s="245" t="s">
        <v>175</v>
      </c>
      <c r="E380" s="246" t="s">
        <v>600</v>
      </c>
      <c r="F380" s="247" t="s">
        <v>601</v>
      </c>
      <c r="G380" s="248" t="s">
        <v>273</v>
      </c>
      <c r="H380" s="249">
        <v>69</v>
      </c>
      <c r="I380" s="250"/>
      <c r="J380" s="251">
        <f>ROUND(I380*H380,2)</f>
        <v>0</v>
      </c>
      <c r="K380" s="252"/>
      <c r="L380" s="43"/>
      <c r="M380" s="253" t="s">
        <v>1</v>
      </c>
      <c r="N380" s="254" t="s">
        <v>40</v>
      </c>
      <c r="O380" s="93"/>
      <c r="P380" s="255">
        <f>O380*H380</f>
        <v>0</v>
      </c>
      <c r="Q380" s="255">
        <v>0</v>
      </c>
      <c r="R380" s="255">
        <f>Q380*H380</f>
        <v>0</v>
      </c>
      <c r="S380" s="255">
        <v>0</v>
      </c>
      <c r="T380" s="25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57" t="s">
        <v>200</v>
      </c>
      <c r="AT380" s="257" t="s">
        <v>175</v>
      </c>
      <c r="AU380" s="257" t="s">
        <v>84</v>
      </c>
      <c r="AY380" s="17" t="s">
        <v>172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7" t="s">
        <v>82</v>
      </c>
      <c r="BK380" s="145">
        <f>ROUND(I380*H380,2)</f>
        <v>0</v>
      </c>
      <c r="BL380" s="17" t="s">
        <v>200</v>
      </c>
      <c r="BM380" s="257" t="s">
        <v>602</v>
      </c>
    </row>
    <row r="381" s="13" customFormat="1">
      <c r="A381" s="13"/>
      <c r="B381" s="258"/>
      <c r="C381" s="259"/>
      <c r="D381" s="260" t="s">
        <v>180</v>
      </c>
      <c r="E381" s="261" t="s">
        <v>1</v>
      </c>
      <c r="F381" s="262" t="s">
        <v>603</v>
      </c>
      <c r="G381" s="259"/>
      <c r="H381" s="263">
        <v>69</v>
      </c>
      <c r="I381" s="264"/>
      <c r="J381" s="259"/>
      <c r="K381" s="259"/>
      <c r="L381" s="265"/>
      <c r="M381" s="266"/>
      <c r="N381" s="267"/>
      <c r="O381" s="267"/>
      <c r="P381" s="267"/>
      <c r="Q381" s="267"/>
      <c r="R381" s="267"/>
      <c r="S381" s="267"/>
      <c r="T381" s="26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9" t="s">
        <v>180</v>
      </c>
      <c r="AU381" s="269" t="s">
        <v>84</v>
      </c>
      <c r="AV381" s="13" t="s">
        <v>84</v>
      </c>
      <c r="AW381" s="13" t="s">
        <v>30</v>
      </c>
      <c r="AX381" s="13" t="s">
        <v>75</v>
      </c>
      <c r="AY381" s="269" t="s">
        <v>172</v>
      </c>
    </row>
    <row r="382" s="14" customFormat="1">
      <c r="A382" s="14"/>
      <c r="B382" s="270"/>
      <c r="C382" s="271"/>
      <c r="D382" s="260" t="s">
        <v>180</v>
      </c>
      <c r="E382" s="272" t="s">
        <v>1</v>
      </c>
      <c r="F382" s="273" t="s">
        <v>181</v>
      </c>
      <c r="G382" s="271"/>
      <c r="H382" s="274">
        <v>69</v>
      </c>
      <c r="I382" s="275"/>
      <c r="J382" s="271"/>
      <c r="K382" s="271"/>
      <c r="L382" s="276"/>
      <c r="M382" s="277"/>
      <c r="N382" s="278"/>
      <c r="O382" s="278"/>
      <c r="P382" s="278"/>
      <c r="Q382" s="278"/>
      <c r="R382" s="278"/>
      <c r="S382" s="278"/>
      <c r="T382" s="27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0" t="s">
        <v>180</v>
      </c>
      <c r="AU382" s="280" t="s">
        <v>84</v>
      </c>
      <c r="AV382" s="14" t="s">
        <v>179</v>
      </c>
      <c r="AW382" s="14" t="s">
        <v>30</v>
      </c>
      <c r="AX382" s="14" t="s">
        <v>82</v>
      </c>
      <c r="AY382" s="280" t="s">
        <v>172</v>
      </c>
    </row>
    <row r="383" s="2" customFormat="1" ht="24.15" customHeight="1">
      <c r="A383" s="40"/>
      <c r="B383" s="41"/>
      <c r="C383" s="245" t="s">
        <v>530</v>
      </c>
      <c r="D383" s="245" t="s">
        <v>175</v>
      </c>
      <c r="E383" s="246" t="s">
        <v>604</v>
      </c>
      <c r="F383" s="247" t="s">
        <v>605</v>
      </c>
      <c r="G383" s="248" t="s">
        <v>283</v>
      </c>
      <c r="H383" s="295"/>
      <c r="I383" s="250"/>
      <c r="J383" s="251">
        <f>ROUND(I383*H383,2)</f>
        <v>0</v>
      </c>
      <c r="K383" s="252"/>
      <c r="L383" s="43"/>
      <c r="M383" s="253" t="s">
        <v>1</v>
      </c>
      <c r="N383" s="254" t="s">
        <v>40</v>
      </c>
      <c r="O383" s="93"/>
      <c r="P383" s="255">
        <f>O383*H383</f>
        <v>0</v>
      </c>
      <c r="Q383" s="255">
        <v>0</v>
      </c>
      <c r="R383" s="255">
        <f>Q383*H383</f>
        <v>0</v>
      </c>
      <c r="S383" s="255">
        <v>0</v>
      </c>
      <c r="T383" s="25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57" t="s">
        <v>200</v>
      </c>
      <c r="AT383" s="257" t="s">
        <v>175</v>
      </c>
      <c r="AU383" s="257" t="s">
        <v>84</v>
      </c>
      <c r="AY383" s="17" t="s">
        <v>172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7" t="s">
        <v>82</v>
      </c>
      <c r="BK383" s="145">
        <f>ROUND(I383*H383,2)</f>
        <v>0</v>
      </c>
      <c r="BL383" s="17" t="s">
        <v>200</v>
      </c>
      <c r="BM383" s="257" t="s">
        <v>606</v>
      </c>
    </row>
    <row r="384" s="12" customFormat="1" ht="22.8" customHeight="1">
      <c r="A384" s="12"/>
      <c r="B384" s="229"/>
      <c r="C384" s="230"/>
      <c r="D384" s="231" t="s">
        <v>74</v>
      </c>
      <c r="E384" s="243" t="s">
        <v>607</v>
      </c>
      <c r="F384" s="243" t="s">
        <v>608</v>
      </c>
      <c r="G384" s="230"/>
      <c r="H384" s="230"/>
      <c r="I384" s="233"/>
      <c r="J384" s="244">
        <f>BK384</f>
        <v>0</v>
      </c>
      <c r="K384" s="230"/>
      <c r="L384" s="235"/>
      <c r="M384" s="236"/>
      <c r="N384" s="237"/>
      <c r="O384" s="237"/>
      <c r="P384" s="238">
        <f>SUM(P385:P394)</f>
        <v>0</v>
      </c>
      <c r="Q384" s="237"/>
      <c r="R384" s="238">
        <f>SUM(R385:R394)</f>
        <v>0</v>
      </c>
      <c r="S384" s="237"/>
      <c r="T384" s="239">
        <f>SUM(T385:T394)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40" t="s">
        <v>84</v>
      </c>
      <c r="AT384" s="241" t="s">
        <v>74</v>
      </c>
      <c r="AU384" s="241" t="s">
        <v>82</v>
      </c>
      <c r="AY384" s="240" t="s">
        <v>172</v>
      </c>
      <c r="BK384" s="242">
        <f>SUM(BK385:BK394)</f>
        <v>0</v>
      </c>
    </row>
    <row r="385" s="2" customFormat="1" ht="21.75" customHeight="1">
      <c r="A385" s="40"/>
      <c r="B385" s="41"/>
      <c r="C385" s="245" t="s">
        <v>554</v>
      </c>
      <c r="D385" s="245" t="s">
        <v>175</v>
      </c>
      <c r="E385" s="246" t="s">
        <v>609</v>
      </c>
      <c r="F385" s="247" t="s">
        <v>610</v>
      </c>
      <c r="G385" s="248" t="s">
        <v>611</v>
      </c>
      <c r="H385" s="249">
        <v>4</v>
      </c>
      <c r="I385" s="250"/>
      <c r="J385" s="251">
        <f>ROUND(I385*H385,2)</f>
        <v>0</v>
      </c>
      <c r="K385" s="252"/>
      <c r="L385" s="43"/>
      <c r="M385" s="253" t="s">
        <v>1</v>
      </c>
      <c r="N385" s="254" t="s">
        <v>40</v>
      </c>
      <c r="O385" s="93"/>
      <c r="P385" s="255">
        <f>O385*H385</f>
        <v>0</v>
      </c>
      <c r="Q385" s="255">
        <v>0</v>
      </c>
      <c r="R385" s="255">
        <f>Q385*H385</f>
        <v>0</v>
      </c>
      <c r="S385" s="255">
        <v>0</v>
      </c>
      <c r="T385" s="25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57" t="s">
        <v>200</v>
      </c>
      <c r="AT385" s="257" t="s">
        <v>175</v>
      </c>
      <c r="AU385" s="257" t="s">
        <v>84</v>
      </c>
      <c r="AY385" s="17" t="s">
        <v>172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7" t="s">
        <v>82</v>
      </c>
      <c r="BK385" s="145">
        <f>ROUND(I385*H385,2)</f>
        <v>0</v>
      </c>
      <c r="BL385" s="17" t="s">
        <v>200</v>
      </c>
      <c r="BM385" s="257" t="s">
        <v>383</v>
      </c>
    </row>
    <row r="386" s="13" customFormat="1">
      <c r="A386" s="13"/>
      <c r="B386" s="258"/>
      <c r="C386" s="259"/>
      <c r="D386" s="260" t="s">
        <v>180</v>
      </c>
      <c r="E386" s="261" t="s">
        <v>1</v>
      </c>
      <c r="F386" s="262" t="s">
        <v>179</v>
      </c>
      <c r="G386" s="259"/>
      <c r="H386" s="263">
        <v>4</v>
      </c>
      <c r="I386" s="264"/>
      <c r="J386" s="259"/>
      <c r="K386" s="259"/>
      <c r="L386" s="265"/>
      <c r="M386" s="266"/>
      <c r="N386" s="267"/>
      <c r="O386" s="267"/>
      <c r="P386" s="267"/>
      <c r="Q386" s="267"/>
      <c r="R386" s="267"/>
      <c r="S386" s="267"/>
      <c r="T386" s="26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9" t="s">
        <v>180</v>
      </c>
      <c r="AU386" s="269" t="s">
        <v>84</v>
      </c>
      <c r="AV386" s="13" t="s">
        <v>84</v>
      </c>
      <c r="AW386" s="13" t="s">
        <v>30</v>
      </c>
      <c r="AX386" s="13" t="s">
        <v>75</v>
      </c>
      <c r="AY386" s="269" t="s">
        <v>172</v>
      </c>
    </row>
    <row r="387" s="14" customFormat="1">
      <c r="A387" s="14"/>
      <c r="B387" s="270"/>
      <c r="C387" s="271"/>
      <c r="D387" s="260" t="s">
        <v>180</v>
      </c>
      <c r="E387" s="272" t="s">
        <v>1</v>
      </c>
      <c r="F387" s="273" t="s">
        <v>181</v>
      </c>
      <c r="G387" s="271"/>
      <c r="H387" s="274">
        <v>4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80" t="s">
        <v>180</v>
      </c>
      <c r="AU387" s="280" t="s">
        <v>84</v>
      </c>
      <c r="AV387" s="14" t="s">
        <v>179</v>
      </c>
      <c r="AW387" s="14" t="s">
        <v>30</v>
      </c>
      <c r="AX387" s="14" t="s">
        <v>82</v>
      </c>
      <c r="AY387" s="280" t="s">
        <v>172</v>
      </c>
    </row>
    <row r="388" s="2" customFormat="1" ht="16.5" customHeight="1">
      <c r="A388" s="40"/>
      <c r="B388" s="41"/>
      <c r="C388" s="281" t="s">
        <v>612</v>
      </c>
      <c r="D388" s="281" t="s">
        <v>207</v>
      </c>
      <c r="E388" s="282" t="s">
        <v>613</v>
      </c>
      <c r="F388" s="283" t="s">
        <v>614</v>
      </c>
      <c r="G388" s="284" t="s">
        <v>178</v>
      </c>
      <c r="H388" s="285">
        <v>4</v>
      </c>
      <c r="I388" s="286"/>
      <c r="J388" s="287">
        <f>ROUND(I388*H388,2)</f>
        <v>0</v>
      </c>
      <c r="K388" s="288"/>
      <c r="L388" s="289"/>
      <c r="M388" s="290" t="s">
        <v>1</v>
      </c>
      <c r="N388" s="291" t="s">
        <v>40</v>
      </c>
      <c r="O388" s="93"/>
      <c r="P388" s="255">
        <f>O388*H388</f>
        <v>0</v>
      </c>
      <c r="Q388" s="255">
        <v>0</v>
      </c>
      <c r="R388" s="255">
        <f>Q388*H388</f>
        <v>0</v>
      </c>
      <c r="S388" s="255">
        <v>0</v>
      </c>
      <c r="T388" s="25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57" t="s">
        <v>210</v>
      </c>
      <c r="AT388" s="257" t="s">
        <v>207</v>
      </c>
      <c r="AU388" s="257" t="s">
        <v>84</v>
      </c>
      <c r="AY388" s="17" t="s">
        <v>172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7" t="s">
        <v>82</v>
      </c>
      <c r="BK388" s="145">
        <f>ROUND(I388*H388,2)</f>
        <v>0</v>
      </c>
      <c r="BL388" s="17" t="s">
        <v>200</v>
      </c>
      <c r="BM388" s="257" t="s">
        <v>615</v>
      </c>
    </row>
    <row r="389" s="2" customFormat="1" ht="24.15" customHeight="1">
      <c r="A389" s="40"/>
      <c r="B389" s="41"/>
      <c r="C389" s="245" t="s">
        <v>559</v>
      </c>
      <c r="D389" s="245" t="s">
        <v>175</v>
      </c>
      <c r="E389" s="246" t="s">
        <v>616</v>
      </c>
      <c r="F389" s="247" t="s">
        <v>617</v>
      </c>
      <c r="G389" s="248" t="s">
        <v>611</v>
      </c>
      <c r="H389" s="249">
        <v>16</v>
      </c>
      <c r="I389" s="250"/>
      <c r="J389" s="251">
        <f>ROUND(I389*H389,2)</f>
        <v>0</v>
      </c>
      <c r="K389" s="252"/>
      <c r="L389" s="43"/>
      <c r="M389" s="253" t="s">
        <v>1</v>
      </c>
      <c r="N389" s="254" t="s">
        <v>40</v>
      </c>
      <c r="O389" s="93"/>
      <c r="P389" s="255">
        <f>O389*H389</f>
        <v>0</v>
      </c>
      <c r="Q389" s="255">
        <v>0</v>
      </c>
      <c r="R389" s="255">
        <f>Q389*H389</f>
        <v>0</v>
      </c>
      <c r="S389" s="255">
        <v>0</v>
      </c>
      <c r="T389" s="25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57" t="s">
        <v>200</v>
      </c>
      <c r="AT389" s="257" t="s">
        <v>175</v>
      </c>
      <c r="AU389" s="257" t="s">
        <v>84</v>
      </c>
      <c r="AY389" s="17" t="s">
        <v>172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7" t="s">
        <v>82</v>
      </c>
      <c r="BK389" s="145">
        <f>ROUND(I389*H389,2)</f>
        <v>0</v>
      </c>
      <c r="BL389" s="17" t="s">
        <v>200</v>
      </c>
      <c r="BM389" s="257" t="s">
        <v>618</v>
      </c>
    </row>
    <row r="390" s="2" customFormat="1" ht="24.15" customHeight="1">
      <c r="A390" s="40"/>
      <c r="B390" s="41"/>
      <c r="C390" s="245" t="s">
        <v>619</v>
      </c>
      <c r="D390" s="245" t="s">
        <v>175</v>
      </c>
      <c r="E390" s="246" t="s">
        <v>620</v>
      </c>
      <c r="F390" s="247" t="s">
        <v>621</v>
      </c>
      <c r="G390" s="248" t="s">
        <v>611</v>
      </c>
      <c r="H390" s="249">
        <v>4</v>
      </c>
      <c r="I390" s="250"/>
      <c r="J390" s="251">
        <f>ROUND(I390*H390,2)</f>
        <v>0</v>
      </c>
      <c r="K390" s="252"/>
      <c r="L390" s="43"/>
      <c r="M390" s="253" t="s">
        <v>1</v>
      </c>
      <c r="N390" s="254" t="s">
        <v>40</v>
      </c>
      <c r="O390" s="93"/>
      <c r="P390" s="255">
        <f>O390*H390</f>
        <v>0</v>
      </c>
      <c r="Q390" s="255">
        <v>0</v>
      </c>
      <c r="R390" s="255">
        <f>Q390*H390</f>
        <v>0</v>
      </c>
      <c r="S390" s="255">
        <v>0</v>
      </c>
      <c r="T390" s="25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57" t="s">
        <v>200</v>
      </c>
      <c r="AT390" s="257" t="s">
        <v>175</v>
      </c>
      <c r="AU390" s="257" t="s">
        <v>84</v>
      </c>
      <c r="AY390" s="17" t="s">
        <v>172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7" t="s">
        <v>82</v>
      </c>
      <c r="BK390" s="145">
        <f>ROUND(I390*H390,2)</f>
        <v>0</v>
      </c>
      <c r="BL390" s="17" t="s">
        <v>200</v>
      </c>
      <c r="BM390" s="257" t="s">
        <v>622</v>
      </c>
    </row>
    <row r="391" s="13" customFormat="1">
      <c r="A391" s="13"/>
      <c r="B391" s="258"/>
      <c r="C391" s="259"/>
      <c r="D391" s="260" t="s">
        <v>180</v>
      </c>
      <c r="E391" s="261" t="s">
        <v>1</v>
      </c>
      <c r="F391" s="262" t="s">
        <v>179</v>
      </c>
      <c r="G391" s="259"/>
      <c r="H391" s="263">
        <v>4</v>
      </c>
      <c r="I391" s="264"/>
      <c r="J391" s="259"/>
      <c r="K391" s="259"/>
      <c r="L391" s="265"/>
      <c r="M391" s="266"/>
      <c r="N391" s="267"/>
      <c r="O391" s="267"/>
      <c r="P391" s="267"/>
      <c r="Q391" s="267"/>
      <c r="R391" s="267"/>
      <c r="S391" s="267"/>
      <c r="T391" s="26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9" t="s">
        <v>180</v>
      </c>
      <c r="AU391" s="269" t="s">
        <v>84</v>
      </c>
      <c r="AV391" s="13" t="s">
        <v>84</v>
      </c>
      <c r="AW391" s="13" t="s">
        <v>30</v>
      </c>
      <c r="AX391" s="13" t="s">
        <v>75</v>
      </c>
      <c r="AY391" s="269" t="s">
        <v>172</v>
      </c>
    </row>
    <row r="392" s="14" customFormat="1">
      <c r="A392" s="14"/>
      <c r="B392" s="270"/>
      <c r="C392" s="271"/>
      <c r="D392" s="260" t="s">
        <v>180</v>
      </c>
      <c r="E392" s="272" t="s">
        <v>1</v>
      </c>
      <c r="F392" s="273" t="s">
        <v>181</v>
      </c>
      <c r="G392" s="271"/>
      <c r="H392" s="274">
        <v>4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0" t="s">
        <v>180</v>
      </c>
      <c r="AU392" s="280" t="s">
        <v>84</v>
      </c>
      <c r="AV392" s="14" t="s">
        <v>179</v>
      </c>
      <c r="AW392" s="14" t="s">
        <v>30</v>
      </c>
      <c r="AX392" s="14" t="s">
        <v>82</v>
      </c>
      <c r="AY392" s="280" t="s">
        <v>172</v>
      </c>
    </row>
    <row r="393" s="2" customFormat="1" ht="16.5" customHeight="1">
      <c r="A393" s="40"/>
      <c r="B393" s="41"/>
      <c r="C393" s="245" t="s">
        <v>563</v>
      </c>
      <c r="D393" s="245" t="s">
        <v>175</v>
      </c>
      <c r="E393" s="246" t="s">
        <v>623</v>
      </c>
      <c r="F393" s="247" t="s">
        <v>624</v>
      </c>
      <c r="G393" s="248" t="s">
        <v>611</v>
      </c>
      <c r="H393" s="249">
        <v>4</v>
      </c>
      <c r="I393" s="250"/>
      <c r="J393" s="251">
        <f>ROUND(I393*H393,2)</f>
        <v>0</v>
      </c>
      <c r="K393" s="252"/>
      <c r="L393" s="43"/>
      <c r="M393" s="253" t="s">
        <v>1</v>
      </c>
      <c r="N393" s="254" t="s">
        <v>40</v>
      </c>
      <c r="O393" s="93"/>
      <c r="P393" s="255">
        <f>O393*H393</f>
        <v>0</v>
      </c>
      <c r="Q393" s="255">
        <v>0</v>
      </c>
      <c r="R393" s="255">
        <f>Q393*H393</f>
        <v>0</v>
      </c>
      <c r="S393" s="255">
        <v>0</v>
      </c>
      <c r="T393" s="25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57" t="s">
        <v>200</v>
      </c>
      <c r="AT393" s="257" t="s">
        <v>175</v>
      </c>
      <c r="AU393" s="257" t="s">
        <v>84</v>
      </c>
      <c r="AY393" s="17" t="s">
        <v>172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7" t="s">
        <v>82</v>
      </c>
      <c r="BK393" s="145">
        <f>ROUND(I393*H393,2)</f>
        <v>0</v>
      </c>
      <c r="BL393" s="17" t="s">
        <v>200</v>
      </c>
      <c r="BM393" s="257" t="s">
        <v>625</v>
      </c>
    </row>
    <row r="394" s="2" customFormat="1" ht="24.15" customHeight="1">
      <c r="A394" s="40"/>
      <c r="B394" s="41"/>
      <c r="C394" s="245" t="s">
        <v>540</v>
      </c>
      <c r="D394" s="245" t="s">
        <v>175</v>
      </c>
      <c r="E394" s="246" t="s">
        <v>626</v>
      </c>
      <c r="F394" s="247" t="s">
        <v>627</v>
      </c>
      <c r="G394" s="248" t="s">
        <v>283</v>
      </c>
      <c r="H394" s="295"/>
      <c r="I394" s="250"/>
      <c r="J394" s="251">
        <f>ROUND(I394*H394,2)</f>
        <v>0</v>
      </c>
      <c r="K394" s="252"/>
      <c r="L394" s="43"/>
      <c r="M394" s="253" t="s">
        <v>1</v>
      </c>
      <c r="N394" s="254" t="s">
        <v>40</v>
      </c>
      <c r="O394" s="93"/>
      <c r="P394" s="255">
        <f>O394*H394</f>
        <v>0</v>
      </c>
      <c r="Q394" s="255">
        <v>0</v>
      </c>
      <c r="R394" s="255">
        <f>Q394*H394</f>
        <v>0</v>
      </c>
      <c r="S394" s="255">
        <v>0</v>
      </c>
      <c r="T394" s="25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57" t="s">
        <v>200</v>
      </c>
      <c r="AT394" s="257" t="s">
        <v>175</v>
      </c>
      <c r="AU394" s="257" t="s">
        <v>84</v>
      </c>
      <c r="AY394" s="17" t="s">
        <v>172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7" t="s">
        <v>82</v>
      </c>
      <c r="BK394" s="145">
        <f>ROUND(I394*H394,2)</f>
        <v>0</v>
      </c>
      <c r="BL394" s="17" t="s">
        <v>200</v>
      </c>
      <c r="BM394" s="257" t="s">
        <v>628</v>
      </c>
    </row>
    <row r="395" s="12" customFormat="1" ht="22.8" customHeight="1">
      <c r="A395" s="12"/>
      <c r="B395" s="229"/>
      <c r="C395" s="230"/>
      <c r="D395" s="231" t="s">
        <v>74</v>
      </c>
      <c r="E395" s="243" t="s">
        <v>195</v>
      </c>
      <c r="F395" s="243" t="s">
        <v>196</v>
      </c>
      <c r="G395" s="230"/>
      <c r="H395" s="230"/>
      <c r="I395" s="233"/>
      <c r="J395" s="244">
        <f>BK395</f>
        <v>0</v>
      </c>
      <c r="K395" s="230"/>
      <c r="L395" s="235"/>
      <c r="M395" s="236"/>
      <c r="N395" s="237"/>
      <c r="O395" s="237"/>
      <c r="P395" s="238">
        <f>SUM(P396:P409)</f>
        <v>0</v>
      </c>
      <c r="Q395" s="237"/>
      <c r="R395" s="238">
        <f>SUM(R396:R409)</f>
        <v>0</v>
      </c>
      <c r="S395" s="237"/>
      <c r="T395" s="239">
        <f>SUM(T396:T409)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40" t="s">
        <v>84</v>
      </c>
      <c r="AT395" s="241" t="s">
        <v>74</v>
      </c>
      <c r="AU395" s="241" t="s">
        <v>82</v>
      </c>
      <c r="AY395" s="240" t="s">
        <v>172</v>
      </c>
      <c r="BK395" s="242">
        <f>SUM(BK396:BK409)</f>
        <v>0</v>
      </c>
    </row>
    <row r="396" s="2" customFormat="1" ht="24.15" customHeight="1">
      <c r="A396" s="40"/>
      <c r="B396" s="41"/>
      <c r="C396" s="245" t="s">
        <v>629</v>
      </c>
      <c r="D396" s="245" t="s">
        <v>175</v>
      </c>
      <c r="E396" s="246" t="s">
        <v>630</v>
      </c>
      <c r="F396" s="247" t="s">
        <v>631</v>
      </c>
      <c r="G396" s="248" t="s">
        <v>184</v>
      </c>
      <c r="H396" s="249">
        <v>65.420000000000002</v>
      </c>
      <c r="I396" s="250"/>
      <c r="J396" s="251">
        <f>ROUND(I396*H396,2)</f>
        <v>0</v>
      </c>
      <c r="K396" s="252"/>
      <c r="L396" s="43"/>
      <c r="M396" s="253" t="s">
        <v>1</v>
      </c>
      <c r="N396" s="254" t="s">
        <v>40</v>
      </c>
      <c r="O396" s="93"/>
      <c r="P396" s="255">
        <f>O396*H396</f>
        <v>0</v>
      </c>
      <c r="Q396" s="255">
        <v>0</v>
      </c>
      <c r="R396" s="255">
        <f>Q396*H396</f>
        <v>0</v>
      </c>
      <c r="S396" s="255">
        <v>0</v>
      </c>
      <c r="T396" s="25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57" t="s">
        <v>200</v>
      </c>
      <c r="AT396" s="257" t="s">
        <v>175</v>
      </c>
      <c r="AU396" s="257" t="s">
        <v>84</v>
      </c>
      <c r="AY396" s="17" t="s">
        <v>172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7" t="s">
        <v>82</v>
      </c>
      <c r="BK396" s="145">
        <f>ROUND(I396*H396,2)</f>
        <v>0</v>
      </c>
      <c r="BL396" s="17" t="s">
        <v>200</v>
      </c>
      <c r="BM396" s="257" t="s">
        <v>632</v>
      </c>
    </row>
    <row r="397" s="15" customFormat="1">
      <c r="A397" s="15"/>
      <c r="B397" s="299"/>
      <c r="C397" s="300"/>
      <c r="D397" s="260" t="s">
        <v>180</v>
      </c>
      <c r="E397" s="301" t="s">
        <v>1</v>
      </c>
      <c r="F397" s="302" t="s">
        <v>633</v>
      </c>
      <c r="G397" s="300"/>
      <c r="H397" s="301" t="s">
        <v>1</v>
      </c>
      <c r="I397" s="303"/>
      <c r="J397" s="300"/>
      <c r="K397" s="300"/>
      <c r="L397" s="304"/>
      <c r="M397" s="305"/>
      <c r="N397" s="306"/>
      <c r="O397" s="306"/>
      <c r="P397" s="306"/>
      <c r="Q397" s="306"/>
      <c r="R397" s="306"/>
      <c r="S397" s="306"/>
      <c r="T397" s="30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308" t="s">
        <v>180</v>
      </c>
      <c r="AU397" s="308" t="s">
        <v>84</v>
      </c>
      <c r="AV397" s="15" t="s">
        <v>82</v>
      </c>
      <c r="AW397" s="15" t="s">
        <v>30</v>
      </c>
      <c r="AX397" s="15" t="s">
        <v>75</v>
      </c>
      <c r="AY397" s="308" t="s">
        <v>172</v>
      </c>
    </row>
    <row r="398" s="13" customFormat="1">
      <c r="A398" s="13"/>
      <c r="B398" s="258"/>
      <c r="C398" s="259"/>
      <c r="D398" s="260" t="s">
        <v>180</v>
      </c>
      <c r="E398" s="261" t="s">
        <v>1</v>
      </c>
      <c r="F398" s="262" t="s">
        <v>634</v>
      </c>
      <c r="G398" s="259"/>
      <c r="H398" s="263">
        <v>65.420000000000002</v>
      </c>
      <c r="I398" s="264"/>
      <c r="J398" s="259"/>
      <c r="K398" s="259"/>
      <c r="L398" s="265"/>
      <c r="M398" s="266"/>
      <c r="N398" s="267"/>
      <c r="O398" s="267"/>
      <c r="P398" s="267"/>
      <c r="Q398" s="267"/>
      <c r="R398" s="267"/>
      <c r="S398" s="267"/>
      <c r="T398" s="26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9" t="s">
        <v>180</v>
      </c>
      <c r="AU398" s="269" t="s">
        <v>84</v>
      </c>
      <c r="AV398" s="13" t="s">
        <v>84</v>
      </c>
      <c r="AW398" s="13" t="s">
        <v>30</v>
      </c>
      <c r="AX398" s="13" t="s">
        <v>75</v>
      </c>
      <c r="AY398" s="269" t="s">
        <v>172</v>
      </c>
    </row>
    <row r="399" s="14" customFormat="1">
      <c r="A399" s="14"/>
      <c r="B399" s="270"/>
      <c r="C399" s="271"/>
      <c r="D399" s="260" t="s">
        <v>180</v>
      </c>
      <c r="E399" s="272" t="s">
        <v>1</v>
      </c>
      <c r="F399" s="273" t="s">
        <v>181</v>
      </c>
      <c r="G399" s="271"/>
      <c r="H399" s="274">
        <v>65.420000000000002</v>
      </c>
      <c r="I399" s="275"/>
      <c r="J399" s="271"/>
      <c r="K399" s="271"/>
      <c r="L399" s="276"/>
      <c r="M399" s="277"/>
      <c r="N399" s="278"/>
      <c r="O399" s="278"/>
      <c r="P399" s="278"/>
      <c r="Q399" s="278"/>
      <c r="R399" s="278"/>
      <c r="S399" s="278"/>
      <c r="T399" s="27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0" t="s">
        <v>180</v>
      </c>
      <c r="AU399" s="280" t="s">
        <v>84</v>
      </c>
      <c r="AV399" s="14" t="s">
        <v>179</v>
      </c>
      <c r="AW399" s="14" t="s">
        <v>30</v>
      </c>
      <c r="AX399" s="14" t="s">
        <v>82</v>
      </c>
      <c r="AY399" s="280" t="s">
        <v>172</v>
      </c>
    </row>
    <row r="400" s="2" customFormat="1" ht="16.5" customHeight="1">
      <c r="A400" s="40"/>
      <c r="B400" s="41"/>
      <c r="C400" s="245" t="s">
        <v>472</v>
      </c>
      <c r="D400" s="245" t="s">
        <v>175</v>
      </c>
      <c r="E400" s="246" t="s">
        <v>204</v>
      </c>
      <c r="F400" s="247" t="s">
        <v>205</v>
      </c>
      <c r="G400" s="248" t="s">
        <v>184</v>
      </c>
      <c r="H400" s="249">
        <v>65.420000000000002</v>
      </c>
      <c r="I400" s="250"/>
      <c r="J400" s="251">
        <f>ROUND(I400*H400,2)</f>
        <v>0</v>
      </c>
      <c r="K400" s="252"/>
      <c r="L400" s="43"/>
      <c r="M400" s="253" t="s">
        <v>1</v>
      </c>
      <c r="N400" s="254" t="s">
        <v>40</v>
      </c>
      <c r="O400" s="93"/>
      <c r="P400" s="255">
        <f>O400*H400</f>
        <v>0</v>
      </c>
      <c r="Q400" s="255">
        <v>0</v>
      </c>
      <c r="R400" s="255">
        <f>Q400*H400</f>
        <v>0</v>
      </c>
      <c r="S400" s="255">
        <v>0</v>
      </c>
      <c r="T400" s="25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57" t="s">
        <v>200</v>
      </c>
      <c r="AT400" s="257" t="s">
        <v>175</v>
      </c>
      <c r="AU400" s="257" t="s">
        <v>84</v>
      </c>
      <c r="AY400" s="17" t="s">
        <v>172</v>
      </c>
      <c r="BE400" s="145">
        <f>IF(N400="základní",J400,0)</f>
        <v>0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7" t="s">
        <v>82</v>
      </c>
      <c r="BK400" s="145">
        <f>ROUND(I400*H400,2)</f>
        <v>0</v>
      </c>
      <c r="BL400" s="17" t="s">
        <v>200</v>
      </c>
      <c r="BM400" s="257" t="s">
        <v>635</v>
      </c>
    </row>
    <row r="401" s="15" customFormat="1">
      <c r="A401" s="15"/>
      <c r="B401" s="299"/>
      <c r="C401" s="300"/>
      <c r="D401" s="260" t="s">
        <v>180</v>
      </c>
      <c r="E401" s="301" t="s">
        <v>1</v>
      </c>
      <c r="F401" s="302" t="s">
        <v>633</v>
      </c>
      <c r="G401" s="300"/>
      <c r="H401" s="301" t="s">
        <v>1</v>
      </c>
      <c r="I401" s="303"/>
      <c r="J401" s="300"/>
      <c r="K401" s="300"/>
      <c r="L401" s="304"/>
      <c r="M401" s="305"/>
      <c r="N401" s="306"/>
      <c r="O401" s="306"/>
      <c r="P401" s="306"/>
      <c r="Q401" s="306"/>
      <c r="R401" s="306"/>
      <c r="S401" s="306"/>
      <c r="T401" s="30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308" t="s">
        <v>180</v>
      </c>
      <c r="AU401" s="308" t="s">
        <v>84</v>
      </c>
      <c r="AV401" s="15" t="s">
        <v>82</v>
      </c>
      <c r="AW401" s="15" t="s">
        <v>30</v>
      </c>
      <c r="AX401" s="15" t="s">
        <v>75</v>
      </c>
      <c r="AY401" s="308" t="s">
        <v>172</v>
      </c>
    </row>
    <row r="402" s="13" customFormat="1">
      <c r="A402" s="13"/>
      <c r="B402" s="258"/>
      <c r="C402" s="259"/>
      <c r="D402" s="260" t="s">
        <v>180</v>
      </c>
      <c r="E402" s="261" t="s">
        <v>1</v>
      </c>
      <c r="F402" s="262" t="s">
        <v>634</v>
      </c>
      <c r="G402" s="259"/>
      <c r="H402" s="263">
        <v>65.420000000000002</v>
      </c>
      <c r="I402" s="264"/>
      <c r="J402" s="259"/>
      <c r="K402" s="259"/>
      <c r="L402" s="265"/>
      <c r="M402" s="266"/>
      <c r="N402" s="267"/>
      <c r="O402" s="267"/>
      <c r="P402" s="267"/>
      <c r="Q402" s="267"/>
      <c r="R402" s="267"/>
      <c r="S402" s="267"/>
      <c r="T402" s="26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9" t="s">
        <v>180</v>
      </c>
      <c r="AU402" s="269" t="s">
        <v>84</v>
      </c>
      <c r="AV402" s="13" t="s">
        <v>84</v>
      </c>
      <c r="AW402" s="13" t="s">
        <v>30</v>
      </c>
      <c r="AX402" s="13" t="s">
        <v>75</v>
      </c>
      <c r="AY402" s="269" t="s">
        <v>172</v>
      </c>
    </row>
    <row r="403" s="14" customFormat="1">
      <c r="A403" s="14"/>
      <c r="B403" s="270"/>
      <c r="C403" s="271"/>
      <c r="D403" s="260" t="s">
        <v>180</v>
      </c>
      <c r="E403" s="272" t="s">
        <v>1</v>
      </c>
      <c r="F403" s="273" t="s">
        <v>181</v>
      </c>
      <c r="G403" s="271"/>
      <c r="H403" s="274">
        <v>65.420000000000002</v>
      </c>
      <c r="I403" s="275"/>
      <c r="J403" s="271"/>
      <c r="K403" s="271"/>
      <c r="L403" s="276"/>
      <c r="M403" s="277"/>
      <c r="N403" s="278"/>
      <c r="O403" s="278"/>
      <c r="P403" s="278"/>
      <c r="Q403" s="278"/>
      <c r="R403" s="278"/>
      <c r="S403" s="278"/>
      <c r="T403" s="27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80" t="s">
        <v>180</v>
      </c>
      <c r="AU403" s="280" t="s">
        <v>84</v>
      </c>
      <c r="AV403" s="14" t="s">
        <v>179</v>
      </c>
      <c r="AW403" s="14" t="s">
        <v>30</v>
      </c>
      <c r="AX403" s="14" t="s">
        <v>82</v>
      </c>
      <c r="AY403" s="280" t="s">
        <v>172</v>
      </c>
    </row>
    <row r="404" s="2" customFormat="1" ht="24.15" customHeight="1">
      <c r="A404" s="40"/>
      <c r="B404" s="41"/>
      <c r="C404" s="281" t="s">
        <v>636</v>
      </c>
      <c r="D404" s="281" t="s">
        <v>207</v>
      </c>
      <c r="E404" s="282" t="s">
        <v>208</v>
      </c>
      <c r="F404" s="283" t="s">
        <v>209</v>
      </c>
      <c r="G404" s="284" t="s">
        <v>184</v>
      </c>
      <c r="H404" s="285">
        <v>71.962000000000003</v>
      </c>
      <c r="I404" s="286"/>
      <c r="J404" s="287">
        <f>ROUND(I404*H404,2)</f>
        <v>0</v>
      </c>
      <c r="K404" s="288"/>
      <c r="L404" s="289"/>
      <c r="M404" s="290" t="s">
        <v>1</v>
      </c>
      <c r="N404" s="291" t="s">
        <v>40</v>
      </c>
      <c r="O404" s="93"/>
      <c r="P404" s="255">
        <f>O404*H404</f>
        <v>0</v>
      </c>
      <c r="Q404" s="255">
        <v>0</v>
      </c>
      <c r="R404" s="255">
        <f>Q404*H404</f>
        <v>0</v>
      </c>
      <c r="S404" s="255">
        <v>0</v>
      </c>
      <c r="T404" s="25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57" t="s">
        <v>210</v>
      </c>
      <c r="AT404" s="257" t="s">
        <v>207</v>
      </c>
      <c r="AU404" s="257" t="s">
        <v>84</v>
      </c>
      <c r="AY404" s="17" t="s">
        <v>172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7" t="s">
        <v>82</v>
      </c>
      <c r="BK404" s="145">
        <f>ROUND(I404*H404,2)</f>
        <v>0</v>
      </c>
      <c r="BL404" s="17" t="s">
        <v>200</v>
      </c>
      <c r="BM404" s="257" t="s">
        <v>637</v>
      </c>
    </row>
    <row r="405" s="15" customFormat="1">
      <c r="A405" s="15"/>
      <c r="B405" s="299"/>
      <c r="C405" s="300"/>
      <c r="D405" s="260" t="s">
        <v>180</v>
      </c>
      <c r="E405" s="301" t="s">
        <v>1</v>
      </c>
      <c r="F405" s="302" t="s">
        <v>633</v>
      </c>
      <c r="G405" s="300"/>
      <c r="H405" s="301" t="s">
        <v>1</v>
      </c>
      <c r="I405" s="303"/>
      <c r="J405" s="300"/>
      <c r="K405" s="300"/>
      <c r="L405" s="304"/>
      <c r="M405" s="305"/>
      <c r="N405" s="306"/>
      <c r="O405" s="306"/>
      <c r="P405" s="306"/>
      <c r="Q405" s="306"/>
      <c r="R405" s="306"/>
      <c r="S405" s="306"/>
      <c r="T405" s="307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308" t="s">
        <v>180</v>
      </c>
      <c r="AU405" s="308" t="s">
        <v>84</v>
      </c>
      <c r="AV405" s="15" t="s">
        <v>82</v>
      </c>
      <c r="AW405" s="15" t="s">
        <v>30</v>
      </c>
      <c r="AX405" s="15" t="s">
        <v>75</v>
      </c>
      <c r="AY405" s="308" t="s">
        <v>172</v>
      </c>
    </row>
    <row r="406" s="13" customFormat="1">
      <c r="A406" s="13"/>
      <c r="B406" s="258"/>
      <c r="C406" s="259"/>
      <c r="D406" s="260" t="s">
        <v>180</v>
      </c>
      <c r="E406" s="261" t="s">
        <v>1</v>
      </c>
      <c r="F406" s="262" t="s">
        <v>634</v>
      </c>
      <c r="G406" s="259"/>
      <c r="H406" s="263">
        <v>65.420000000000002</v>
      </c>
      <c r="I406" s="264"/>
      <c r="J406" s="259"/>
      <c r="K406" s="259"/>
      <c r="L406" s="265"/>
      <c r="M406" s="266"/>
      <c r="N406" s="267"/>
      <c r="O406" s="267"/>
      <c r="P406" s="267"/>
      <c r="Q406" s="267"/>
      <c r="R406" s="267"/>
      <c r="S406" s="267"/>
      <c r="T406" s="26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9" t="s">
        <v>180</v>
      </c>
      <c r="AU406" s="269" t="s">
        <v>84</v>
      </c>
      <c r="AV406" s="13" t="s">
        <v>84</v>
      </c>
      <c r="AW406" s="13" t="s">
        <v>30</v>
      </c>
      <c r="AX406" s="13" t="s">
        <v>75</v>
      </c>
      <c r="AY406" s="269" t="s">
        <v>172</v>
      </c>
    </row>
    <row r="407" s="14" customFormat="1">
      <c r="A407" s="14"/>
      <c r="B407" s="270"/>
      <c r="C407" s="271"/>
      <c r="D407" s="260" t="s">
        <v>180</v>
      </c>
      <c r="E407" s="272" t="s">
        <v>1</v>
      </c>
      <c r="F407" s="273" t="s">
        <v>181</v>
      </c>
      <c r="G407" s="271"/>
      <c r="H407" s="274">
        <v>65.420000000000002</v>
      </c>
      <c r="I407" s="275"/>
      <c r="J407" s="271"/>
      <c r="K407" s="271"/>
      <c r="L407" s="276"/>
      <c r="M407" s="277"/>
      <c r="N407" s="278"/>
      <c r="O407" s="278"/>
      <c r="P407" s="278"/>
      <c r="Q407" s="278"/>
      <c r="R407" s="278"/>
      <c r="S407" s="278"/>
      <c r="T407" s="27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80" t="s">
        <v>180</v>
      </c>
      <c r="AU407" s="280" t="s">
        <v>84</v>
      </c>
      <c r="AV407" s="14" t="s">
        <v>179</v>
      </c>
      <c r="AW407" s="14" t="s">
        <v>30</v>
      </c>
      <c r="AX407" s="14" t="s">
        <v>75</v>
      </c>
      <c r="AY407" s="280" t="s">
        <v>172</v>
      </c>
    </row>
    <row r="408" s="13" customFormat="1">
      <c r="A408" s="13"/>
      <c r="B408" s="258"/>
      <c r="C408" s="259"/>
      <c r="D408" s="260" t="s">
        <v>180</v>
      </c>
      <c r="E408" s="261" t="s">
        <v>1</v>
      </c>
      <c r="F408" s="262" t="s">
        <v>638</v>
      </c>
      <c r="G408" s="259"/>
      <c r="H408" s="263">
        <v>71.962000000000003</v>
      </c>
      <c r="I408" s="264"/>
      <c r="J408" s="259"/>
      <c r="K408" s="259"/>
      <c r="L408" s="265"/>
      <c r="M408" s="266"/>
      <c r="N408" s="267"/>
      <c r="O408" s="267"/>
      <c r="P408" s="267"/>
      <c r="Q408" s="267"/>
      <c r="R408" s="267"/>
      <c r="S408" s="267"/>
      <c r="T408" s="26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9" t="s">
        <v>180</v>
      </c>
      <c r="AU408" s="269" t="s">
        <v>84</v>
      </c>
      <c r="AV408" s="13" t="s">
        <v>84</v>
      </c>
      <c r="AW408" s="13" t="s">
        <v>30</v>
      </c>
      <c r="AX408" s="13" t="s">
        <v>75</v>
      </c>
      <c r="AY408" s="269" t="s">
        <v>172</v>
      </c>
    </row>
    <row r="409" s="14" customFormat="1">
      <c r="A409" s="14"/>
      <c r="B409" s="270"/>
      <c r="C409" s="271"/>
      <c r="D409" s="260" t="s">
        <v>180</v>
      </c>
      <c r="E409" s="272" t="s">
        <v>1</v>
      </c>
      <c r="F409" s="273" t="s">
        <v>181</v>
      </c>
      <c r="G409" s="271"/>
      <c r="H409" s="274">
        <v>71.962000000000003</v>
      </c>
      <c r="I409" s="275"/>
      <c r="J409" s="271"/>
      <c r="K409" s="271"/>
      <c r="L409" s="276"/>
      <c r="M409" s="277"/>
      <c r="N409" s="278"/>
      <c r="O409" s="278"/>
      <c r="P409" s="278"/>
      <c r="Q409" s="278"/>
      <c r="R409" s="278"/>
      <c r="S409" s="278"/>
      <c r="T409" s="27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0" t="s">
        <v>180</v>
      </c>
      <c r="AU409" s="280" t="s">
        <v>84</v>
      </c>
      <c r="AV409" s="14" t="s">
        <v>179</v>
      </c>
      <c r="AW409" s="14" t="s">
        <v>30</v>
      </c>
      <c r="AX409" s="14" t="s">
        <v>82</v>
      </c>
      <c r="AY409" s="280" t="s">
        <v>172</v>
      </c>
    </row>
    <row r="410" s="12" customFormat="1" ht="22.8" customHeight="1">
      <c r="A410" s="12"/>
      <c r="B410" s="229"/>
      <c r="C410" s="230"/>
      <c r="D410" s="231" t="s">
        <v>74</v>
      </c>
      <c r="E410" s="243" t="s">
        <v>211</v>
      </c>
      <c r="F410" s="243" t="s">
        <v>212</v>
      </c>
      <c r="G410" s="230"/>
      <c r="H410" s="230"/>
      <c r="I410" s="233"/>
      <c r="J410" s="244">
        <f>BK410</f>
        <v>0</v>
      </c>
      <c r="K410" s="230"/>
      <c r="L410" s="235"/>
      <c r="M410" s="236"/>
      <c r="N410" s="237"/>
      <c r="O410" s="237"/>
      <c r="P410" s="238">
        <f>SUM(P411:P423)</f>
        <v>0</v>
      </c>
      <c r="Q410" s="237"/>
      <c r="R410" s="238">
        <f>SUM(R411:R423)</f>
        <v>0</v>
      </c>
      <c r="S410" s="237"/>
      <c r="T410" s="239">
        <f>SUM(T411:T423)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40" t="s">
        <v>84</v>
      </c>
      <c r="AT410" s="241" t="s">
        <v>74</v>
      </c>
      <c r="AU410" s="241" t="s">
        <v>82</v>
      </c>
      <c r="AY410" s="240" t="s">
        <v>172</v>
      </c>
      <c r="BK410" s="242">
        <f>SUM(BK411:BK423)</f>
        <v>0</v>
      </c>
    </row>
    <row r="411" s="2" customFormat="1" ht="24.15" customHeight="1">
      <c r="A411" s="40"/>
      <c r="B411" s="41"/>
      <c r="C411" s="245" t="s">
        <v>293</v>
      </c>
      <c r="D411" s="245" t="s">
        <v>175</v>
      </c>
      <c r="E411" s="246" t="s">
        <v>639</v>
      </c>
      <c r="F411" s="247" t="s">
        <v>640</v>
      </c>
      <c r="G411" s="248" t="s">
        <v>178</v>
      </c>
      <c r="H411" s="249">
        <v>4</v>
      </c>
      <c r="I411" s="250"/>
      <c r="J411" s="251">
        <f>ROUND(I411*H411,2)</f>
        <v>0</v>
      </c>
      <c r="K411" s="252"/>
      <c r="L411" s="43"/>
      <c r="M411" s="253" t="s">
        <v>1</v>
      </c>
      <c r="N411" s="254" t="s">
        <v>40</v>
      </c>
      <c r="O411" s="93"/>
      <c r="P411" s="255">
        <f>O411*H411</f>
        <v>0</v>
      </c>
      <c r="Q411" s="255">
        <v>0</v>
      </c>
      <c r="R411" s="255">
        <f>Q411*H411</f>
        <v>0</v>
      </c>
      <c r="S411" s="255">
        <v>0</v>
      </c>
      <c r="T411" s="25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57" t="s">
        <v>200</v>
      </c>
      <c r="AT411" s="257" t="s">
        <v>175</v>
      </c>
      <c r="AU411" s="257" t="s">
        <v>84</v>
      </c>
      <c r="AY411" s="17" t="s">
        <v>172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7" t="s">
        <v>82</v>
      </c>
      <c r="BK411" s="145">
        <f>ROUND(I411*H411,2)</f>
        <v>0</v>
      </c>
      <c r="BL411" s="17" t="s">
        <v>200</v>
      </c>
      <c r="BM411" s="257" t="s">
        <v>641</v>
      </c>
    </row>
    <row r="412" s="15" customFormat="1">
      <c r="A412" s="15"/>
      <c r="B412" s="299"/>
      <c r="C412" s="300"/>
      <c r="D412" s="260" t="s">
        <v>180</v>
      </c>
      <c r="E412" s="301" t="s">
        <v>1</v>
      </c>
      <c r="F412" s="302" t="s">
        <v>633</v>
      </c>
      <c r="G412" s="300"/>
      <c r="H412" s="301" t="s">
        <v>1</v>
      </c>
      <c r="I412" s="303"/>
      <c r="J412" s="300"/>
      <c r="K412" s="300"/>
      <c r="L412" s="304"/>
      <c r="M412" s="305"/>
      <c r="N412" s="306"/>
      <c r="O412" s="306"/>
      <c r="P412" s="306"/>
      <c r="Q412" s="306"/>
      <c r="R412" s="306"/>
      <c r="S412" s="306"/>
      <c r="T412" s="30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308" t="s">
        <v>180</v>
      </c>
      <c r="AU412" s="308" t="s">
        <v>84</v>
      </c>
      <c r="AV412" s="15" t="s">
        <v>82</v>
      </c>
      <c r="AW412" s="15" t="s">
        <v>30</v>
      </c>
      <c r="AX412" s="15" t="s">
        <v>75</v>
      </c>
      <c r="AY412" s="308" t="s">
        <v>172</v>
      </c>
    </row>
    <row r="413" s="13" customFormat="1">
      <c r="A413" s="13"/>
      <c r="B413" s="258"/>
      <c r="C413" s="259"/>
      <c r="D413" s="260" t="s">
        <v>180</v>
      </c>
      <c r="E413" s="261" t="s">
        <v>1</v>
      </c>
      <c r="F413" s="262" t="s">
        <v>179</v>
      </c>
      <c r="G413" s="259"/>
      <c r="H413" s="263">
        <v>4</v>
      </c>
      <c r="I413" s="264"/>
      <c r="J413" s="259"/>
      <c r="K413" s="259"/>
      <c r="L413" s="265"/>
      <c r="M413" s="266"/>
      <c r="N413" s="267"/>
      <c r="O413" s="267"/>
      <c r="P413" s="267"/>
      <c r="Q413" s="267"/>
      <c r="R413" s="267"/>
      <c r="S413" s="267"/>
      <c r="T413" s="26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9" t="s">
        <v>180</v>
      </c>
      <c r="AU413" s="269" t="s">
        <v>84</v>
      </c>
      <c r="AV413" s="13" t="s">
        <v>84</v>
      </c>
      <c r="AW413" s="13" t="s">
        <v>30</v>
      </c>
      <c r="AX413" s="13" t="s">
        <v>75</v>
      </c>
      <c r="AY413" s="269" t="s">
        <v>172</v>
      </c>
    </row>
    <row r="414" s="14" customFormat="1">
      <c r="A414" s="14"/>
      <c r="B414" s="270"/>
      <c r="C414" s="271"/>
      <c r="D414" s="260" t="s">
        <v>180</v>
      </c>
      <c r="E414" s="272" t="s">
        <v>1</v>
      </c>
      <c r="F414" s="273" t="s">
        <v>181</v>
      </c>
      <c r="G414" s="271"/>
      <c r="H414" s="274">
        <v>4</v>
      </c>
      <c r="I414" s="275"/>
      <c r="J414" s="271"/>
      <c r="K414" s="271"/>
      <c r="L414" s="276"/>
      <c r="M414" s="277"/>
      <c r="N414" s="278"/>
      <c r="O414" s="278"/>
      <c r="P414" s="278"/>
      <c r="Q414" s="278"/>
      <c r="R414" s="278"/>
      <c r="S414" s="278"/>
      <c r="T414" s="27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80" t="s">
        <v>180</v>
      </c>
      <c r="AU414" s="280" t="s">
        <v>84</v>
      </c>
      <c r="AV414" s="14" t="s">
        <v>179</v>
      </c>
      <c r="AW414" s="14" t="s">
        <v>30</v>
      </c>
      <c r="AX414" s="14" t="s">
        <v>82</v>
      </c>
      <c r="AY414" s="280" t="s">
        <v>172</v>
      </c>
    </row>
    <row r="415" s="2" customFormat="1" ht="24.15" customHeight="1">
      <c r="A415" s="40"/>
      <c r="B415" s="41"/>
      <c r="C415" s="281" t="s">
        <v>606</v>
      </c>
      <c r="D415" s="281" t="s">
        <v>207</v>
      </c>
      <c r="E415" s="282" t="s">
        <v>642</v>
      </c>
      <c r="F415" s="283" t="s">
        <v>643</v>
      </c>
      <c r="G415" s="284" t="s">
        <v>178</v>
      </c>
      <c r="H415" s="285">
        <v>4</v>
      </c>
      <c r="I415" s="286"/>
      <c r="J415" s="287">
        <f>ROUND(I415*H415,2)</f>
        <v>0</v>
      </c>
      <c r="K415" s="288"/>
      <c r="L415" s="289"/>
      <c r="M415" s="290" t="s">
        <v>1</v>
      </c>
      <c r="N415" s="291" t="s">
        <v>40</v>
      </c>
      <c r="O415" s="93"/>
      <c r="P415" s="255">
        <f>O415*H415</f>
        <v>0</v>
      </c>
      <c r="Q415" s="255">
        <v>0</v>
      </c>
      <c r="R415" s="255">
        <f>Q415*H415</f>
        <v>0</v>
      </c>
      <c r="S415" s="255">
        <v>0</v>
      </c>
      <c r="T415" s="25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57" t="s">
        <v>210</v>
      </c>
      <c r="AT415" s="257" t="s">
        <v>207</v>
      </c>
      <c r="AU415" s="257" t="s">
        <v>84</v>
      </c>
      <c r="AY415" s="17" t="s">
        <v>172</v>
      </c>
      <c r="BE415" s="145">
        <f>IF(N415="základní",J415,0)</f>
        <v>0</v>
      </c>
      <c r="BF415" s="145">
        <f>IF(N415="snížená",J415,0)</f>
        <v>0</v>
      </c>
      <c r="BG415" s="145">
        <f>IF(N415="zákl. přenesená",J415,0)</f>
        <v>0</v>
      </c>
      <c r="BH415" s="145">
        <f>IF(N415="sníž. přenesená",J415,0)</f>
        <v>0</v>
      </c>
      <c r="BI415" s="145">
        <f>IF(N415="nulová",J415,0)</f>
        <v>0</v>
      </c>
      <c r="BJ415" s="17" t="s">
        <v>82</v>
      </c>
      <c r="BK415" s="145">
        <f>ROUND(I415*H415,2)</f>
        <v>0</v>
      </c>
      <c r="BL415" s="17" t="s">
        <v>200</v>
      </c>
      <c r="BM415" s="257" t="s">
        <v>644</v>
      </c>
    </row>
    <row r="416" s="2" customFormat="1" ht="16.5" customHeight="1">
      <c r="A416" s="40"/>
      <c r="B416" s="41"/>
      <c r="C416" s="245" t="s">
        <v>303</v>
      </c>
      <c r="D416" s="245" t="s">
        <v>175</v>
      </c>
      <c r="E416" s="246" t="s">
        <v>234</v>
      </c>
      <c r="F416" s="247" t="s">
        <v>235</v>
      </c>
      <c r="G416" s="248" t="s">
        <v>178</v>
      </c>
      <c r="H416" s="249">
        <v>4</v>
      </c>
      <c r="I416" s="250"/>
      <c r="J416" s="251">
        <f>ROUND(I416*H416,2)</f>
        <v>0</v>
      </c>
      <c r="K416" s="252"/>
      <c r="L416" s="43"/>
      <c r="M416" s="253" t="s">
        <v>1</v>
      </c>
      <c r="N416" s="254" t="s">
        <v>40</v>
      </c>
      <c r="O416" s="93"/>
      <c r="P416" s="255">
        <f>O416*H416</f>
        <v>0</v>
      </c>
      <c r="Q416" s="255">
        <v>0</v>
      </c>
      <c r="R416" s="255">
        <f>Q416*H416</f>
        <v>0</v>
      </c>
      <c r="S416" s="255">
        <v>0</v>
      </c>
      <c r="T416" s="25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57" t="s">
        <v>200</v>
      </c>
      <c r="AT416" s="257" t="s">
        <v>175</v>
      </c>
      <c r="AU416" s="257" t="s">
        <v>84</v>
      </c>
      <c r="AY416" s="17" t="s">
        <v>172</v>
      </c>
      <c r="BE416" s="145">
        <f>IF(N416="základní",J416,0)</f>
        <v>0</v>
      </c>
      <c r="BF416" s="145">
        <f>IF(N416="snížená",J416,0)</f>
        <v>0</v>
      </c>
      <c r="BG416" s="145">
        <f>IF(N416="zákl. přenesená",J416,0)</f>
        <v>0</v>
      </c>
      <c r="BH416" s="145">
        <f>IF(N416="sníž. přenesená",J416,0)</f>
        <v>0</v>
      </c>
      <c r="BI416" s="145">
        <f>IF(N416="nulová",J416,0)</f>
        <v>0</v>
      </c>
      <c r="BJ416" s="17" t="s">
        <v>82</v>
      </c>
      <c r="BK416" s="145">
        <f>ROUND(I416*H416,2)</f>
        <v>0</v>
      </c>
      <c r="BL416" s="17" t="s">
        <v>200</v>
      </c>
      <c r="BM416" s="257" t="s">
        <v>645</v>
      </c>
    </row>
    <row r="417" s="15" customFormat="1">
      <c r="A417" s="15"/>
      <c r="B417" s="299"/>
      <c r="C417" s="300"/>
      <c r="D417" s="260" t="s">
        <v>180</v>
      </c>
      <c r="E417" s="301" t="s">
        <v>1</v>
      </c>
      <c r="F417" s="302" t="s">
        <v>633</v>
      </c>
      <c r="G417" s="300"/>
      <c r="H417" s="301" t="s">
        <v>1</v>
      </c>
      <c r="I417" s="303"/>
      <c r="J417" s="300"/>
      <c r="K417" s="300"/>
      <c r="L417" s="304"/>
      <c r="M417" s="305"/>
      <c r="N417" s="306"/>
      <c r="O417" s="306"/>
      <c r="P417" s="306"/>
      <c r="Q417" s="306"/>
      <c r="R417" s="306"/>
      <c r="S417" s="306"/>
      <c r="T417" s="30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308" t="s">
        <v>180</v>
      </c>
      <c r="AU417" s="308" t="s">
        <v>84</v>
      </c>
      <c r="AV417" s="15" t="s">
        <v>82</v>
      </c>
      <c r="AW417" s="15" t="s">
        <v>30</v>
      </c>
      <c r="AX417" s="15" t="s">
        <v>75</v>
      </c>
      <c r="AY417" s="308" t="s">
        <v>172</v>
      </c>
    </row>
    <row r="418" s="13" customFormat="1">
      <c r="A418" s="13"/>
      <c r="B418" s="258"/>
      <c r="C418" s="259"/>
      <c r="D418" s="260" t="s">
        <v>180</v>
      </c>
      <c r="E418" s="261" t="s">
        <v>1</v>
      </c>
      <c r="F418" s="262" t="s">
        <v>179</v>
      </c>
      <c r="G418" s="259"/>
      <c r="H418" s="263">
        <v>4</v>
      </c>
      <c r="I418" s="264"/>
      <c r="J418" s="259"/>
      <c r="K418" s="259"/>
      <c r="L418" s="265"/>
      <c r="M418" s="266"/>
      <c r="N418" s="267"/>
      <c r="O418" s="267"/>
      <c r="P418" s="267"/>
      <c r="Q418" s="267"/>
      <c r="R418" s="267"/>
      <c r="S418" s="267"/>
      <c r="T418" s="26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9" t="s">
        <v>180</v>
      </c>
      <c r="AU418" s="269" t="s">
        <v>84</v>
      </c>
      <c r="AV418" s="13" t="s">
        <v>84</v>
      </c>
      <c r="AW418" s="13" t="s">
        <v>30</v>
      </c>
      <c r="AX418" s="13" t="s">
        <v>75</v>
      </c>
      <c r="AY418" s="269" t="s">
        <v>172</v>
      </c>
    </row>
    <row r="419" s="14" customFormat="1">
      <c r="A419" s="14"/>
      <c r="B419" s="270"/>
      <c r="C419" s="271"/>
      <c r="D419" s="260" t="s">
        <v>180</v>
      </c>
      <c r="E419" s="272" t="s">
        <v>1</v>
      </c>
      <c r="F419" s="273" t="s">
        <v>181</v>
      </c>
      <c r="G419" s="271"/>
      <c r="H419" s="274">
        <v>4</v>
      </c>
      <c r="I419" s="275"/>
      <c r="J419" s="271"/>
      <c r="K419" s="271"/>
      <c r="L419" s="276"/>
      <c r="M419" s="277"/>
      <c r="N419" s="278"/>
      <c r="O419" s="278"/>
      <c r="P419" s="278"/>
      <c r="Q419" s="278"/>
      <c r="R419" s="278"/>
      <c r="S419" s="278"/>
      <c r="T419" s="27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0" t="s">
        <v>180</v>
      </c>
      <c r="AU419" s="280" t="s">
        <v>84</v>
      </c>
      <c r="AV419" s="14" t="s">
        <v>179</v>
      </c>
      <c r="AW419" s="14" t="s">
        <v>30</v>
      </c>
      <c r="AX419" s="14" t="s">
        <v>82</v>
      </c>
      <c r="AY419" s="280" t="s">
        <v>172</v>
      </c>
    </row>
    <row r="420" s="2" customFormat="1" ht="16.5" customHeight="1">
      <c r="A420" s="40"/>
      <c r="B420" s="41"/>
      <c r="C420" s="281" t="s">
        <v>646</v>
      </c>
      <c r="D420" s="281" t="s">
        <v>207</v>
      </c>
      <c r="E420" s="282" t="s">
        <v>238</v>
      </c>
      <c r="F420" s="283" t="s">
        <v>239</v>
      </c>
      <c r="G420" s="284" t="s">
        <v>178</v>
      </c>
      <c r="H420" s="285">
        <v>4</v>
      </c>
      <c r="I420" s="286"/>
      <c r="J420" s="287">
        <f>ROUND(I420*H420,2)</f>
        <v>0</v>
      </c>
      <c r="K420" s="288"/>
      <c r="L420" s="289"/>
      <c r="M420" s="290" t="s">
        <v>1</v>
      </c>
      <c r="N420" s="291" t="s">
        <v>40</v>
      </c>
      <c r="O420" s="93"/>
      <c r="P420" s="255">
        <f>O420*H420</f>
        <v>0</v>
      </c>
      <c r="Q420" s="255">
        <v>0</v>
      </c>
      <c r="R420" s="255">
        <f>Q420*H420</f>
        <v>0</v>
      </c>
      <c r="S420" s="255">
        <v>0</v>
      </c>
      <c r="T420" s="25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57" t="s">
        <v>210</v>
      </c>
      <c r="AT420" s="257" t="s">
        <v>207</v>
      </c>
      <c r="AU420" s="257" t="s">
        <v>84</v>
      </c>
      <c r="AY420" s="17" t="s">
        <v>172</v>
      </c>
      <c r="BE420" s="145">
        <f>IF(N420="základní",J420,0)</f>
        <v>0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17" t="s">
        <v>82</v>
      </c>
      <c r="BK420" s="145">
        <f>ROUND(I420*H420,2)</f>
        <v>0</v>
      </c>
      <c r="BL420" s="17" t="s">
        <v>200</v>
      </c>
      <c r="BM420" s="257" t="s">
        <v>647</v>
      </c>
    </row>
    <row r="421" s="2" customFormat="1" ht="21.75" customHeight="1">
      <c r="A421" s="40"/>
      <c r="B421" s="41"/>
      <c r="C421" s="245" t="s">
        <v>307</v>
      </c>
      <c r="D421" s="245" t="s">
        <v>175</v>
      </c>
      <c r="E421" s="246" t="s">
        <v>242</v>
      </c>
      <c r="F421" s="247" t="s">
        <v>243</v>
      </c>
      <c r="G421" s="248" t="s">
        <v>178</v>
      </c>
      <c r="H421" s="249">
        <v>4</v>
      </c>
      <c r="I421" s="250"/>
      <c r="J421" s="251">
        <f>ROUND(I421*H421,2)</f>
        <v>0</v>
      </c>
      <c r="K421" s="252"/>
      <c r="L421" s="43"/>
      <c r="M421" s="253" t="s">
        <v>1</v>
      </c>
      <c r="N421" s="254" t="s">
        <v>40</v>
      </c>
      <c r="O421" s="93"/>
      <c r="P421" s="255">
        <f>O421*H421</f>
        <v>0</v>
      </c>
      <c r="Q421" s="255">
        <v>0</v>
      </c>
      <c r="R421" s="255">
        <f>Q421*H421</f>
        <v>0</v>
      </c>
      <c r="S421" s="255">
        <v>0</v>
      </c>
      <c r="T421" s="25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57" t="s">
        <v>200</v>
      </c>
      <c r="AT421" s="257" t="s">
        <v>175</v>
      </c>
      <c r="AU421" s="257" t="s">
        <v>84</v>
      </c>
      <c r="AY421" s="17" t="s">
        <v>172</v>
      </c>
      <c r="BE421" s="145">
        <f>IF(N421="základní",J421,0)</f>
        <v>0</v>
      </c>
      <c r="BF421" s="145">
        <f>IF(N421="snížená",J421,0)</f>
        <v>0</v>
      </c>
      <c r="BG421" s="145">
        <f>IF(N421="zákl. přenesená",J421,0)</f>
        <v>0</v>
      </c>
      <c r="BH421" s="145">
        <f>IF(N421="sníž. přenesená",J421,0)</f>
        <v>0</v>
      </c>
      <c r="BI421" s="145">
        <f>IF(N421="nulová",J421,0)</f>
        <v>0</v>
      </c>
      <c r="BJ421" s="17" t="s">
        <v>82</v>
      </c>
      <c r="BK421" s="145">
        <f>ROUND(I421*H421,2)</f>
        <v>0</v>
      </c>
      <c r="BL421" s="17" t="s">
        <v>200</v>
      </c>
      <c r="BM421" s="257" t="s">
        <v>648</v>
      </c>
    </row>
    <row r="422" s="2" customFormat="1" ht="16.5" customHeight="1">
      <c r="A422" s="40"/>
      <c r="B422" s="41"/>
      <c r="C422" s="281" t="s">
        <v>649</v>
      </c>
      <c r="D422" s="281" t="s">
        <v>207</v>
      </c>
      <c r="E422" s="282" t="s">
        <v>245</v>
      </c>
      <c r="F422" s="283" t="s">
        <v>246</v>
      </c>
      <c r="G422" s="284" t="s">
        <v>178</v>
      </c>
      <c r="H422" s="285">
        <v>4</v>
      </c>
      <c r="I422" s="286"/>
      <c r="J422" s="287">
        <f>ROUND(I422*H422,2)</f>
        <v>0</v>
      </c>
      <c r="K422" s="288"/>
      <c r="L422" s="289"/>
      <c r="M422" s="290" t="s">
        <v>1</v>
      </c>
      <c r="N422" s="291" t="s">
        <v>40</v>
      </c>
      <c r="O422" s="93"/>
      <c r="P422" s="255">
        <f>O422*H422</f>
        <v>0</v>
      </c>
      <c r="Q422" s="255">
        <v>0</v>
      </c>
      <c r="R422" s="255">
        <f>Q422*H422</f>
        <v>0</v>
      </c>
      <c r="S422" s="255">
        <v>0</v>
      </c>
      <c r="T422" s="25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57" t="s">
        <v>210</v>
      </c>
      <c r="AT422" s="257" t="s">
        <v>207</v>
      </c>
      <c r="AU422" s="257" t="s">
        <v>84</v>
      </c>
      <c r="AY422" s="17" t="s">
        <v>172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17" t="s">
        <v>82</v>
      </c>
      <c r="BK422" s="145">
        <f>ROUND(I422*H422,2)</f>
        <v>0</v>
      </c>
      <c r="BL422" s="17" t="s">
        <v>200</v>
      </c>
      <c r="BM422" s="257" t="s">
        <v>650</v>
      </c>
    </row>
    <row r="423" s="2" customFormat="1" ht="24.15" customHeight="1">
      <c r="A423" s="40"/>
      <c r="B423" s="41"/>
      <c r="C423" s="245" t="s">
        <v>310</v>
      </c>
      <c r="D423" s="245" t="s">
        <v>175</v>
      </c>
      <c r="E423" s="246" t="s">
        <v>651</v>
      </c>
      <c r="F423" s="247" t="s">
        <v>652</v>
      </c>
      <c r="G423" s="248" t="s">
        <v>283</v>
      </c>
      <c r="H423" s="295"/>
      <c r="I423" s="250"/>
      <c r="J423" s="251">
        <f>ROUND(I423*H423,2)</f>
        <v>0</v>
      </c>
      <c r="K423" s="252"/>
      <c r="L423" s="43"/>
      <c r="M423" s="253" t="s">
        <v>1</v>
      </c>
      <c r="N423" s="254" t="s">
        <v>40</v>
      </c>
      <c r="O423" s="93"/>
      <c r="P423" s="255">
        <f>O423*H423</f>
        <v>0</v>
      </c>
      <c r="Q423" s="255">
        <v>0</v>
      </c>
      <c r="R423" s="255">
        <f>Q423*H423</f>
        <v>0</v>
      </c>
      <c r="S423" s="255">
        <v>0</v>
      </c>
      <c r="T423" s="25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57" t="s">
        <v>200</v>
      </c>
      <c r="AT423" s="257" t="s">
        <v>175</v>
      </c>
      <c r="AU423" s="257" t="s">
        <v>84</v>
      </c>
      <c r="AY423" s="17" t="s">
        <v>172</v>
      </c>
      <c r="BE423" s="145">
        <f>IF(N423="základní",J423,0)</f>
        <v>0</v>
      </c>
      <c r="BF423" s="145">
        <f>IF(N423="snížená",J423,0)</f>
        <v>0</v>
      </c>
      <c r="BG423" s="145">
        <f>IF(N423="zákl. přenesená",J423,0)</f>
        <v>0</v>
      </c>
      <c r="BH423" s="145">
        <f>IF(N423="sníž. přenesená",J423,0)</f>
        <v>0</v>
      </c>
      <c r="BI423" s="145">
        <f>IF(N423="nulová",J423,0)</f>
        <v>0</v>
      </c>
      <c r="BJ423" s="17" t="s">
        <v>82</v>
      </c>
      <c r="BK423" s="145">
        <f>ROUND(I423*H423,2)</f>
        <v>0</v>
      </c>
      <c r="BL423" s="17" t="s">
        <v>200</v>
      </c>
      <c r="BM423" s="257" t="s">
        <v>653</v>
      </c>
    </row>
    <row r="424" s="12" customFormat="1" ht="22.8" customHeight="1">
      <c r="A424" s="12"/>
      <c r="B424" s="229"/>
      <c r="C424" s="230"/>
      <c r="D424" s="231" t="s">
        <v>74</v>
      </c>
      <c r="E424" s="243" t="s">
        <v>248</v>
      </c>
      <c r="F424" s="243" t="s">
        <v>249</v>
      </c>
      <c r="G424" s="230"/>
      <c r="H424" s="230"/>
      <c r="I424" s="233"/>
      <c r="J424" s="244">
        <f>BK424</f>
        <v>0</v>
      </c>
      <c r="K424" s="230"/>
      <c r="L424" s="235"/>
      <c r="M424" s="236"/>
      <c r="N424" s="237"/>
      <c r="O424" s="237"/>
      <c r="P424" s="238">
        <f>SUM(P425:P433)</f>
        <v>0</v>
      </c>
      <c r="Q424" s="237"/>
      <c r="R424" s="238">
        <f>SUM(R425:R433)</f>
        <v>0</v>
      </c>
      <c r="S424" s="237"/>
      <c r="T424" s="239">
        <f>SUM(T425:T433)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40" t="s">
        <v>84</v>
      </c>
      <c r="AT424" s="241" t="s">
        <v>74</v>
      </c>
      <c r="AU424" s="241" t="s">
        <v>82</v>
      </c>
      <c r="AY424" s="240" t="s">
        <v>172</v>
      </c>
      <c r="BK424" s="242">
        <f>SUM(BK425:BK433)</f>
        <v>0</v>
      </c>
    </row>
    <row r="425" s="2" customFormat="1" ht="24.15" customHeight="1">
      <c r="A425" s="40"/>
      <c r="B425" s="41"/>
      <c r="C425" s="245" t="s">
        <v>654</v>
      </c>
      <c r="D425" s="245" t="s">
        <v>175</v>
      </c>
      <c r="E425" s="246" t="s">
        <v>250</v>
      </c>
      <c r="F425" s="247" t="s">
        <v>251</v>
      </c>
      <c r="G425" s="248" t="s">
        <v>178</v>
      </c>
      <c r="H425" s="249">
        <v>4</v>
      </c>
      <c r="I425" s="250"/>
      <c r="J425" s="251">
        <f>ROUND(I425*H425,2)</f>
        <v>0</v>
      </c>
      <c r="K425" s="252"/>
      <c r="L425" s="43"/>
      <c r="M425" s="253" t="s">
        <v>1</v>
      </c>
      <c r="N425" s="254" t="s">
        <v>40</v>
      </c>
      <c r="O425" s="93"/>
      <c r="P425" s="255">
        <f>O425*H425</f>
        <v>0</v>
      </c>
      <c r="Q425" s="255">
        <v>0</v>
      </c>
      <c r="R425" s="255">
        <f>Q425*H425</f>
        <v>0</v>
      </c>
      <c r="S425" s="255">
        <v>0</v>
      </c>
      <c r="T425" s="25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57" t="s">
        <v>200</v>
      </c>
      <c r="AT425" s="257" t="s">
        <v>175</v>
      </c>
      <c r="AU425" s="257" t="s">
        <v>84</v>
      </c>
      <c r="AY425" s="17" t="s">
        <v>172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7" t="s">
        <v>82</v>
      </c>
      <c r="BK425" s="145">
        <f>ROUND(I425*H425,2)</f>
        <v>0</v>
      </c>
      <c r="BL425" s="17" t="s">
        <v>200</v>
      </c>
      <c r="BM425" s="257" t="s">
        <v>655</v>
      </c>
    </row>
    <row r="426" s="15" customFormat="1">
      <c r="A426" s="15"/>
      <c r="B426" s="299"/>
      <c r="C426" s="300"/>
      <c r="D426" s="260" t="s">
        <v>180</v>
      </c>
      <c r="E426" s="301" t="s">
        <v>1</v>
      </c>
      <c r="F426" s="302" t="s">
        <v>633</v>
      </c>
      <c r="G426" s="300"/>
      <c r="H426" s="301" t="s">
        <v>1</v>
      </c>
      <c r="I426" s="303"/>
      <c r="J426" s="300"/>
      <c r="K426" s="300"/>
      <c r="L426" s="304"/>
      <c r="M426" s="305"/>
      <c r="N426" s="306"/>
      <c r="O426" s="306"/>
      <c r="P426" s="306"/>
      <c r="Q426" s="306"/>
      <c r="R426" s="306"/>
      <c r="S426" s="306"/>
      <c r="T426" s="30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308" t="s">
        <v>180</v>
      </c>
      <c r="AU426" s="308" t="s">
        <v>84</v>
      </c>
      <c r="AV426" s="15" t="s">
        <v>82</v>
      </c>
      <c r="AW426" s="15" t="s">
        <v>30</v>
      </c>
      <c r="AX426" s="15" t="s">
        <v>75</v>
      </c>
      <c r="AY426" s="308" t="s">
        <v>172</v>
      </c>
    </row>
    <row r="427" s="13" customFormat="1">
      <c r="A427" s="13"/>
      <c r="B427" s="258"/>
      <c r="C427" s="259"/>
      <c r="D427" s="260" t="s">
        <v>180</v>
      </c>
      <c r="E427" s="261" t="s">
        <v>1</v>
      </c>
      <c r="F427" s="262" t="s">
        <v>179</v>
      </c>
      <c r="G427" s="259"/>
      <c r="H427" s="263">
        <v>4</v>
      </c>
      <c r="I427" s="264"/>
      <c r="J427" s="259"/>
      <c r="K427" s="259"/>
      <c r="L427" s="265"/>
      <c r="M427" s="266"/>
      <c r="N427" s="267"/>
      <c r="O427" s="267"/>
      <c r="P427" s="267"/>
      <c r="Q427" s="267"/>
      <c r="R427" s="267"/>
      <c r="S427" s="267"/>
      <c r="T427" s="26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9" t="s">
        <v>180</v>
      </c>
      <c r="AU427" s="269" t="s">
        <v>84</v>
      </c>
      <c r="AV427" s="13" t="s">
        <v>84</v>
      </c>
      <c r="AW427" s="13" t="s">
        <v>30</v>
      </c>
      <c r="AX427" s="13" t="s">
        <v>75</v>
      </c>
      <c r="AY427" s="269" t="s">
        <v>172</v>
      </c>
    </row>
    <row r="428" s="14" customFormat="1">
      <c r="A428" s="14"/>
      <c r="B428" s="270"/>
      <c r="C428" s="271"/>
      <c r="D428" s="260" t="s">
        <v>180</v>
      </c>
      <c r="E428" s="272" t="s">
        <v>1</v>
      </c>
      <c r="F428" s="273" t="s">
        <v>181</v>
      </c>
      <c r="G428" s="271"/>
      <c r="H428" s="274">
        <v>4</v>
      </c>
      <c r="I428" s="275"/>
      <c r="J428" s="271"/>
      <c r="K428" s="271"/>
      <c r="L428" s="276"/>
      <c r="M428" s="277"/>
      <c r="N428" s="278"/>
      <c r="O428" s="278"/>
      <c r="P428" s="278"/>
      <c r="Q428" s="278"/>
      <c r="R428" s="278"/>
      <c r="S428" s="278"/>
      <c r="T428" s="27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0" t="s">
        <v>180</v>
      </c>
      <c r="AU428" s="280" t="s">
        <v>84</v>
      </c>
      <c r="AV428" s="14" t="s">
        <v>179</v>
      </c>
      <c r="AW428" s="14" t="s">
        <v>30</v>
      </c>
      <c r="AX428" s="14" t="s">
        <v>82</v>
      </c>
      <c r="AY428" s="280" t="s">
        <v>172</v>
      </c>
    </row>
    <row r="429" s="2" customFormat="1" ht="33" customHeight="1">
      <c r="A429" s="40"/>
      <c r="B429" s="41"/>
      <c r="C429" s="281" t="s">
        <v>289</v>
      </c>
      <c r="D429" s="281" t="s">
        <v>207</v>
      </c>
      <c r="E429" s="282" t="s">
        <v>656</v>
      </c>
      <c r="F429" s="283" t="s">
        <v>657</v>
      </c>
      <c r="G429" s="284" t="s">
        <v>178</v>
      </c>
      <c r="H429" s="285">
        <v>4</v>
      </c>
      <c r="I429" s="286"/>
      <c r="J429" s="287">
        <f>ROUND(I429*H429,2)</f>
        <v>0</v>
      </c>
      <c r="K429" s="288"/>
      <c r="L429" s="289"/>
      <c r="M429" s="290" t="s">
        <v>1</v>
      </c>
      <c r="N429" s="291" t="s">
        <v>40</v>
      </c>
      <c r="O429" s="93"/>
      <c r="P429" s="255">
        <f>O429*H429</f>
        <v>0</v>
      </c>
      <c r="Q429" s="255">
        <v>0</v>
      </c>
      <c r="R429" s="255">
        <f>Q429*H429</f>
        <v>0</v>
      </c>
      <c r="S429" s="255">
        <v>0</v>
      </c>
      <c r="T429" s="25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57" t="s">
        <v>210</v>
      </c>
      <c r="AT429" s="257" t="s">
        <v>207</v>
      </c>
      <c r="AU429" s="257" t="s">
        <v>84</v>
      </c>
      <c r="AY429" s="17" t="s">
        <v>172</v>
      </c>
      <c r="BE429" s="145">
        <f>IF(N429="základní",J429,0)</f>
        <v>0</v>
      </c>
      <c r="BF429" s="145">
        <f>IF(N429="snížená",J429,0)</f>
        <v>0</v>
      </c>
      <c r="BG429" s="145">
        <f>IF(N429="zákl. přenesená",J429,0)</f>
        <v>0</v>
      </c>
      <c r="BH429" s="145">
        <f>IF(N429="sníž. přenesená",J429,0)</f>
        <v>0</v>
      </c>
      <c r="BI429" s="145">
        <f>IF(N429="nulová",J429,0)</f>
        <v>0</v>
      </c>
      <c r="BJ429" s="17" t="s">
        <v>82</v>
      </c>
      <c r="BK429" s="145">
        <f>ROUND(I429*H429,2)</f>
        <v>0</v>
      </c>
      <c r="BL429" s="17" t="s">
        <v>200</v>
      </c>
      <c r="BM429" s="257" t="s">
        <v>658</v>
      </c>
    </row>
    <row r="430" s="2" customFormat="1">
      <c r="A430" s="40"/>
      <c r="B430" s="41"/>
      <c r="C430" s="42"/>
      <c r="D430" s="260" t="s">
        <v>231</v>
      </c>
      <c r="E430" s="42"/>
      <c r="F430" s="292" t="s">
        <v>255</v>
      </c>
      <c r="G430" s="42"/>
      <c r="H430" s="42"/>
      <c r="I430" s="214"/>
      <c r="J430" s="42"/>
      <c r="K430" s="42"/>
      <c r="L430" s="43"/>
      <c r="M430" s="293"/>
      <c r="N430" s="294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7" t="s">
        <v>231</v>
      </c>
      <c r="AU430" s="17" t="s">
        <v>84</v>
      </c>
    </row>
    <row r="431" s="15" customFormat="1">
      <c r="A431" s="15"/>
      <c r="B431" s="299"/>
      <c r="C431" s="300"/>
      <c r="D431" s="260" t="s">
        <v>180</v>
      </c>
      <c r="E431" s="301" t="s">
        <v>1</v>
      </c>
      <c r="F431" s="302" t="s">
        <v>633</v>
      </c>
      <c r="G431" s="300"/>
      <c r="H431" s="301" t="s">
        <v>1</v>
      </c>
      <c r="I431" s="303"/>
      <c r="J431" s="300"/>
      <c r="K431" s="300"/>
      <c r="L431" s="304"/>
      <c r="M431" s="305"/>
      <c r="N431" s="306"/>
      <c r="O431" s="306"/>
      <c r="P431" s="306"/>
      <c r="Q431" s="306"/>
      <c r="R431" s="306"/>
      <c r="S431" s="306"/>
      <c r="T431" s="307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308" t="s">
        <v>180</v>
      </c>
      <c r="AU431" s="308" t="s">
        <v>84</v>
      </c>
      <c r="AV431" s="15" t="s">
        <v>82</v>
      </c>
      <c r="AW431" s="15" t="s">
        <v>30</v>
      </c>
      <c r="AX431" s="15" t="s">
        <v>75</v>
      </c>
      <c r="AY431" s="308" t="s">
        <v>172</v>
      </c>
    </row>
    <row r="432" s="13" customFormat="1">
      <c r="A432" s="13"/>
      <c r="B432" s="258"/>
      <c r="C432" s="259"/>
      <c r="D432" s="260" t="s">
        <v>180</v>
      </c>
      <c r="E432" s="261" t="s">
        <v>1</v>
      </c>
      <c r="F432" s="262" t="s">
        <v>179</v>
      </c>
      <c r="G432" s="259"/>
      <c r="H432" s="263">
        <v>4</v>
      </c>
      <c r="I432" s="264"/>
      <c r="J432" s="259"/>
      <c r="K432" s="259"/>
      <c r="L432" s="265"/>
      <c r="M432" s="266"/>
      <c r="N432" s="267"/>
      <c r="O432" s="267"/>
      <c r="P432" s="267"/>
      <c r="Q432" s="267"/>
      <c r="R432" s="267"/>
      <c r="S432" s="267"/>
      <c r="T432" s="26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9" t="s">
        <v>180</v>
      </c>
      <c r="AU432" s="269" t="s">
        <v>84</v>
      </c>
      <c r="AV432" s="13" t="s">
        <v>84</v>
      </c>
      <c r="AW432" s="13" t="s">
        <v>30</v>
      </c>
      <c r="AX432" s="13" t="s">
        <v>75</v>
      </c>
      <c r="AY432" s="269" t="s">
        <v>172</v>
      </c>
    </row>
    <row r="433" s="14" customFormat="1">
      <c r="A433" s="14"/>
      <c r="B433" s="270"/>
      <c r="C433" s="271"/>
      <c r="D433" s="260" t="s">
        <v>180</v>
      </c>
      <c r="E433" s="272" t="s">
        <v>1</v>
      </c>
      <c r="F433" s="273" t="s">
        <v>181</v>
      </c>
      <c r="G433" s="271"/>
      <c r="H433" s="274">
        <v>4</v>
      </c>
      <c r="I433" s="275"/>
      <c r="J433" s="271"/>
      <c r="K433" s="271"/>
      <c r="L433" s="276"/>
      <c r="M433" s="277"/>
      <c r="N433" s="278"/>
      <c r="O433" s="278"/>
      <c r="P433" s="278"/>
      <c r="Q433" s="278"/>
      <c r="R433" s="278"/>
      <c r="S433" s="278"/>
      <c r="T433" s="27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80" t="s">
        <v>180</v>
      </c>
      <c r="AU433" s="280" t="s">
        <v>84</v>
      </c>
      <c r="AV433" s="14" t="s">
        <v>179</v>
      </c>
      <c r="AW433" s="14" t="s">
        <v>30</v>
      </c>
      <c r="AX433" s="14" t="s">
        <v>82</v>
      </c>
      <c r="AY433" s="280" t="s">
        <v>172</v>
      </c>
    </row>
    <row r="434" s="12" customFormat="1" ht="22.8" customHeight="1">
      <c r="A434" s="12"/>
      <c r="B434" s="229"/>
      <c r="C434" s="230"/>
      <c r="D434" s="231" t="s">
        <v>74</v>
      </c>
      <c r="E434" s="243" t="s">
        <v>256</v>
      </c>
      <c r="F434" s="243" t="s">
        <v>257</v>
      </c>
      <c r="G434" s="230"/>
      <c r="H434" s="230"/>
      <c r="I434" s="233"/>
      <c r="J434" s="244">
        <f>BK434</f>
        <v>0</v>
      </c>
      <c r="K434" s="230"/>
      <c r="L434" s="235"/>
      <c r="M434" s="236"/>
      <c r="N434" s="237"/>
      <c r="O434" s="237"/>
      <c r="P434" s="238">
        <f>SUM(P435:P464)</f>
        <v>0</v>
      </c>
      <c r="Q434" s="237"/>
      <c r="R434" s="238">
        <f>SUM(R435:R464)</f>
        <v>0</v>
      </c>
      <c r="S434" s="237"/>
      <c r="T434" s="239">
        <f>SUM(T435:T464)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40" t="s">
        <v>84</v>
      </c>
      <c r="AT434" s="241" t="s">
        <v>74</v>
      </c>
      <c r="AU434" s="241" t="s">
        <v>82</v>
      </c>
      <c r="AY434" s="240" t="s">
        <v>172</v>
      </c>
      <c r="BK434" s="242">
        <f>SUM(BK435:BK464)</f>
        <v>0</v>
      </c>
    </row>
    <row r="435" s="2" customFormat="1" ht="24.15" customHeight="1">
      <c r="A435" s="40"/>
      <c r="B435" s="41"/>
      <c r="C435" s="245" t="s">
        <v>313</v>
      </c>
      <c r="D435" s="245" t="s">
        <v>175</v>
      </c>
      <c r="E435" s="246" t="s">
        <v>259</v>
      </c>
      <c r="F435" s="247" t="s">
        <v>260</v>
      </c>
      <c r="G435" s="248" t="s">
        <v>184</v>
      </c>
      <c r="H435" s="249">
        <v>65.420000000000002</v>
      </c>
      <c r="I435" s="250"/>
      <c r="J435" s="251">
        <f>ROUND(I435*H435,2)</f>
        <v>0</v>
      </c>
      <c r="K435" s="252"/>
      <c r="L435" s="43"/>
      <c r="M435" s="253" t="s">
        <v>1</v>
      </c>
      <c r="N435" s="254" t="s">
        <v>40</v>
      </c>
      <c r="O435" s="93"/>
      <c r="P435" s="255">
        <f>O435*H435</f>
        <v>0</v>
      </c>
      <c r="Q435" s="255">
        <v>0</v>
      </c>
      <c r="R435" s="255">
        <f>Q435*H435</f>
        <v>0</v>
      </c>
      <c r="S435" s="255">
        <v>0</v>
      </c>
      <c r="T435" s="25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57" t="s">
        <v>200</v>
      </c>
      <c r="AT435" s="257" t="s">
        <v>175</v>
      </c>
      <c r="AU435" s="257" t="s">
        <v>84</v>
      </c>
      <c r="AY435" s="17" t="s">
        <v>172</v>
      </c>
      <c r="BE435" s="145">
        <f>IF(N435="základní",J435,0)</f>
        <v>0</v>
      </c>
      <c r="BF435" s="145">
        <f>IF(N435="snížená",J435,0)</f>
        <v>0</v>
      </c>
      <c r="BG435" s="145">
        <f>IF(N435="zákl. přenesená",J435,0)</f>
        <v>0</v>
      </c>
      <c r="BH435" s="145">
        <f>IF(N435="sníž. přenesená",J435,0)</f>
        <v>0</v>
      </c>
      <c r="BI435" s="145">
        <f>IF(N435="nulová",J435,0)</f>
        <v>0</v>
      </c>
      <c r="BJ435" s="17" t="s">
        <v>82</v>
      </c>
      <c r="BK435" s="145">
        <f>ROUND(I435*H435,2)</f>
        <v>0</v>
      </c>
      <c r="BL435" s="17" t="s">
        <v>200</v>
      </c>
      <c r="BM435" s="257" t="s">
        <v>659</v>
      </c>
    </row>
    <row r="436" s="15" customFormat="1">
      <c r="A436" s="15"/>
      <c r="B436" s="299"/>
      <c r="C436" s="300"/>
      <c r="D436" s="260" t="s">
        <v>180</v>
      </c>
      <c r="E436" s="301" t="s">
        <v>1</v>
      </c>
      <c r="F436" s="302" t="s">
        <v>633</v>
      </c>
      <c r="G436" s="300"/>
      <c r="H436" s="301" t="s">
        <v>1</v>
      </c>
      <c r="I436" s="303"/>
      <c r="J436" s="300"/>
      <c r="K436" s="300"/>
      <c r="L436" s="304"/>
      <c r="M436" s="305"/>
      <c r="N436" s="306"/>
      <c r="O436" s="306"/>
      <c r="P436" s="306"/>
      <c r="Q436" s="306"/>
      <c r="R436" s="306"/>
      <c r="S436" s="306"/>
      <c r="T436" s="30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308" t="s">
        <v>180</v>
      </c>
      <c r="AU436" s="308" t="s">
        <v>84</v>
      </c>
      <c r="AV436" s="15" t="s">
        <v>82</v>
      </c>
      <c r="AW436" s="15" t="s">
        <v>30</v>
      </c>
      <c r="AX436" s="15" t="s">
        <v>75</v>
      </c>
      <c r="AY436" s="308" t="s">
        <v>172</v>
      </c>
    </row>
    <row r="437" s="13" customFormat="1">
      <c r="A437" s="13"/>
      <c r="B437" s="258"/>
      <c r="C437" s="259"/>
      <c r="D437" s="260" t="s">
        <v>180</v>
      </c>
      <c r="E437" s="261" t="s">
        <v>1</v>
      </c>
      <c r="F437" s="262" t="s">
        <v>634</v>
      </c>
      <c r="G437" s="259"/>
      <c r="H437" s="263">
        <v>65.420000000000002</v>
      </c>
      <c r="I437" s="264"/>
      <c r="J437" s="259"/>
      <c r="K437" s="259"/>
      <c r="L437" s="265"/>
      <c r="M437" s="266"/>
      <c r="N437" s="267"/>
      <c r="O437" s="267"/>
      <c r="P437" s="267"/>
      <c r="Q437" s="267"/>
      <c r="R437" s="267"/>
      <c r="S437" s="267"/>
      <c r="T437" s="26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9" t="s">
        <v>180</v>
      </c>
      <c r="AU437" s="269" t="s">
        <v>84</v>
      </c>
      <c r="AV437" s="13" t="s">
        <v>84</v>
      </c>
      <c r="AW437" s="13" t="s">
        <v>30</v>
      </c>
      <c r="AX437" s="13" t="s">
        <v>75</v>
      </c>
      <c r="AY437" s="269" t="s">
        <v>172</v>
      </c>
    </row>
    <row r="438" s="14" customFormat="1">
      <c r="A438" s="14"/>
      <c r="B438" s="270"/>
      <c r="C438" s="271"/>
      <c r="D438" s="260" t="s">
        <v>180</v>
      </c>
      <c r="E438" s="272" t="s">
        <v>1</v>
      </c>
      <c r="F438" s="273" t="s">
        <v>181</v>
      </c>
      <c r="G438" s="271"/>
      <c r="H438" s="274">
        <v>65.420000000000002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80" t="s">
        <v>180</v>
      </c>
      <c r="AU438" s="280" t="s">
        <v>84</v>
      </c>
      <c r="AV438" s="14" t="s">
        <v>179</v>
      </c>
      <c r="AW438" s="14" t="s">
        <v>30</v>
      </c>
      <c r="AX438" s="14" t="s">
        <v>82</v>
      </c>
      <c r="AY438" s="280" t="s">
        <v>172</v>
      </c>
    </row>
    <row r="439" s="2" customFormat="1" ht="24.15" customHeight="1">
      <c r="A439" s="40"/>
      <c r="B439" s="41"/>
      <c r="C439" s="245" t="s">
        <v>660</v>
      </c>
      <c r="D439" s="245" t="s">
        <v>175</v>
      </c>
      <c r="E439" s="246" t="s">
        <v>261</v>
      </c>
      <c r="F439" s="247" t="s">
        <v>262</v>
      </c>
      <c r="G439" s="248" t="s">
        <v>184</v>
      </c>
      <c r="H439" s="249">
        <v>65.420000000000002</v>
      </c>
      <c r="I439" s="250"/>
      <c r="J439" s="251">
        <f>ROUND(I439*H439,2)</f>
        <v>0</v>
      </c>
      <c r="K439" s="252"/>
      <c r="L439" s="43"/>
      <c r="M439" s="253" t="s">
        <v>1</v>
      </c>
      <c r="N439" s="254" t="s">
        <v>40</v>
      </c>
      <c r="O439" s="93"/>
      <c r="P439" s="255">
        <f>O439*H439</f>
        <v>0</v>
      </c>
      <c r="Q439" s="255">
        <v>0</v>
      </c>
      <c r="R439" s="255">
        <f>Q439*H439</f>
        <v>0</v>
      </c>
      <c r="S439" s="255">
        <v>0</v>
      </c>
      <c r="T439" s="25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57" t="s">
        <v>200</v>
      </c>
      <c r="AT439" s="257" t="s">
        <v>175</v>
      </c>
      <c r="AU439" s="257" t="s">
        <v>84</v>
      </c>
      <c r="AY439" s="17" t="s">
        <v>172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7" t="s">
        <v>82</v>
      </c>
      <c r="BK439" s="145">
        <f>ROUND(I439*H439,2)</f>
        <v>0</v>
      </c>
      <c r="BL439" s="17" t="s">
        <v>200</v>
      </c>
      <c r="BM439" s="257" t="s">
        <v>661</v>
      </c>
    </row>
    <row r="440" s="15" customFormat="1">
      <c r="A440" s="15"/>
      <c r="B440" s="299"/>
      <c r="C440" s="300"/>
      <c r="D440" s="260" t="s">
        <v>180</v>
      </c>
      <c r="E440" s="301" t="s">
        <v>1</v>
      </c>
      <c r="F440" s="302" t="s">
        <v>633</v>
      </c>
      <c r="G440" s="300"/>
      <c r="H440" s="301" t="s">
        <v>1</v>
      </c>
      <c r="I440" s="303"/>
      <c r="J440" s="300"/>
      <c r="K440" s="300"/>
      <c r="L440" s="304"/>
      <c r="M440" s="305"/>
      <c r="N440" s="306"/>
      <c r="O440" s="306"/>
      <c r="P440" s="306"/>
      <c r="Q440" s="306"/>
      <c r="R440" s="306"/>
      <c r="S440" s="306"/>
      <c r="T440" s="307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308" t="s">
        <v>180</v>
      </c>
      <c r="AU440" s="308" t="s">
        <v>84</v>
      </c>
      <c r="AV440" s="15" t="s">
        <v>82</v>
      </c>
      <c r="AW440" s="15" t="s">
        <v>30</v>
      </c>
      <c r="AX440" s="15" t="s">
        <v>75</v>
      </c>
      <c r="AY440" s="308" t="s">
        <v>172</v>
      </c>
    </row>
    <row r="441" s="13" customFormat="1">
      <c r="A441" s="13"/>
      <c r="B441" s="258"/>
      <c r="C441" s="259"/>
      <c r="D441" s="260" t="s">
        <v>180</v>
      </c>
      <c r="E441" s="261" t="s">
        <v>1</v>
      </c>
      <c r="F441" s="262" t="s">
        <v>634</v>
      </c>
      <c r="G441" s="259"/>
      <c r="H441" s="263">
        <v>65.420000000000002</v>
      </c>
      <c r="I441" s="264"/>
      <c r="J441" s="259"/>
      <c r="K441" s="259"/>
      <c r="L441" s="265"/>
      <c r="M441" s="266"/>
      <c r="N441" s="267"/>
      <c r="O441" s="267"/>
      <c r="P441" s="267"/>
      <c r="Q441" s="267"/>
      <c r="R441" s="267"/>
      <c r="S441" s="267"/>
      <c r="T441" s="26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9" t="s">
        <v>180</v>
      </c>
      <c r="AU441" s="269" t="s">
        <v>84</v>
      </c>
      <c r="AV441" s="13" t="s">
        <v>84</v>
      </c>
      <c r="AW441" s="13" t="s">
        <v>30</v>
      </c>
      <c r="AX441" s="13" t="s">
        <v>75</v>
      </c>
      <c r="AY441" s="269" t="s">
        <v>172</v>
      </c>
    </row>
    <row r="442" s="14" customFormat="1">
      <c r="A442" s="14"/>
      <c r="B442" s="270"/>
      <c r="C442" s="271"/>
      <c r="D442" s="260" t="s">
        <v>180</v>
      </c>
      <c r="E442" s="272" t="s">
        <v>1</v>
      </c>
      <c r="F442" s="273" t="s">
        <v>181</v>
      </c>
      <c r="G442" s="271"/>
      <c r="H442" s="274">
        <v>65.420000000000002</v>
      </c>
      <c r="I442" s="275"/>
      <c r="J442" s="271"/>
      <c r="K442" s="271"/>
      <c r="L442" s="276"/>
      <c r="M442" s="277"/>
      <c r="N442" s="278"/>
      <c r="O442" s="278"/>
      <c r="P442" s="278"/>
      <c r="Q442" s="278"/>
      <c r="R442" s="278"/>
      <c r="S442" s="278"/>
      <c r="T442" s="27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80" t="s">
        <v>180</v>
      </c>
      <c r="AU442" s="280" t="s">
        <v>84</v>
      </c>
      <c r="AV442" s="14" t="s">
        <v>179</v>
      </c>
      <c r="AW442" s="14" t="s">
        <v>30</v>
      </c>
      <c r="AX442" s="14" t="s">
        <v>82</v>
      </c>
      <c r="AY442" s="280" t="s">
        <v>172</v>
      </c>
    </row>
    <row r="443" s="2" customFormat="1" ht="24.15" customHeight="1">
      <c r="A443" s="40"/>
      <c r="B443" s="41"/>
      <c r="C443" s="245" t="s">
        <v>318</v>
      </c>
      <c r="D443" s="245" t="s">
        <v>175</v>
      </c>
      <c r="E443" s="246" t="s">
        <v>264</v>
      </c>
      <c r="F443" s="247" t="s">
        <v>265</v>
      </c>
      <c r="G443" s="248" t="s">
        <v>184</v>
      </c>
      <c r="H443" s="249">
        <v>65.420000000000002</v>
      </c>
      <c r="I443" s="250"/>
      <c r="J443" s="251">
        <f>ROUND(I443*H443,2)</f>
        <v>0</v>
      </c>
      <c r="K443" s="252"/>
      <c r="L443" s="43"/>
      <c r="M443" s="253" t="s">
        <v>1</v>
      </c>
      <c r="N443" s="254" t="s">
        <v>40</v>
      </c>
      <c r="O443" s="93"/>
      <c r="P443" s="255">
        <f>O443*H443</f>
        <v>0</v>
      </c>
      <c r="Q443" s="255">
        <v>0</v>
      </c>
      <c r="R443" s="255">
        <f>Q443*H443</f>
        <v>0</v>
      </c>
      <c r="S443" s="255">
        <v>0</v>
      </c>
      <c r="T443" s="25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57" t="s">
        <v>200</v>
      </c>
      <c r="AT443" s="257" t="s">
        <v>175</v>
      </c>
      <c r="AU443" s="257" t="s">
        <v>84</v>
      </c>
      <c r="AY443" s="17" t="s">
        <v>172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7" t="s">
        <v>82</v>
      </c>
      <c r="BK443" s="145">
        <f>ROUND(I443*H443,2)</f>
        <v>0</v>
      </c>
      <c r="BL443" s="17" t="s">
        <v>200</v>
      </c>
      <c r="BM443" s="257" t="s">
        <v>662</v>
      </c>
    </row>
    <row r="444" s="2" customFormat="1" ht="21.75" customHeight="1">
      <c r="A444" s="40"/>
      <c r="B444" s="41"/>
      <c r="C444" s="245" t="s">
        <v>663</v>
      </c>
      <c r="D444" s="245" t="s">
        <v>175</v>
      </c>
      <c r="E444" s="246" t="s">
        <v>266</v>
      </c>
      <c r="F444" s="247" t="s">
        <v>267</v>
      </c>
      <c r="G444" s="248" t="s">
        <v>184</v>
      </c>
      <c r="H444" s="249">
        <v>65.420000000000002</v>
      </c>
      <c r="I444" s="250"/>
      <c r="J444" s="251">
        <f>ROUND(I444*H444,2)</f>
        <v>0</v>
      </c>
      <c r="K444" s="252"/>
      <c r="L444" s="43"/>
      <c r="M444" s="253" t="s">
        <v>1</v>
      </c>
      <c r="N444" s="254" t="s">
        <v>40</v>
      </c>
      <c r="O444" s="93"/>
      <c r="P444" s="255">
        <f>O444*H444</f>
        <v>0</v>
      </c>
      <c r="Q444" s="255">
        <v>0</v>
      </c>
      <c r="R444" s="255">
        <f>Q444*H444</f>
        <v>0</v>
      </c>
      <c r="S444" s="255">
        <v>0</v>
      </c>
      <c r="T444" s="25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57" t="s">
        <v>200</v>
      </c>
      <c r="AT444" s="257" t="s">
        <v>175</v>
      </c>
      <c r="AU444" s="257" t="s">
        <v>84</v>
      </c>
      <c r="AY444" s="17" t="s">
        <v>172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7" t="s">
        <v>82</v>
      </c>
      <c r="BK444" s="145">
        <f>ROUND(I444*H444,2)</f>
        <v>0</v>
      </c>
      <c r="BL444" s="17" t="s">
        <v>200</v>
      </c>
      <c r="BM444" s="257" t="s">
        <v>664</v>
      </c>
    </row>
    <row r="445" s="15" customFormat="1">
      <c r="A445" s="15"/>
      <c r="B445" s="299"/>
      <c r="C445" s="300"/>
      <c r="D445" s="260" t="s">
        <v>180</v>
      </c>
      <c r="E445" s="301" t="s">
        <v>1</v>
      </c>
      <c r="F445" s="302" t="s">
        <v>633</v>
      </c>
      <c r="G445" s="300"/>
      <c r="H445" s="301" t="s">
        <v>1</v>
      </c>
      <c r="I445" s="303"/>
      <c r="J445" s="300"/>
      <c r="K445" s="300"/>
      <c r="L445" s="304"/>
      <c r="M445" s="305"/>
      <c r="N445" s="306"/>
      <c r="O445" s="306"/>
      <c r="P445" s="306"/>
      <c r="Q445" s="306"/>
      <c r="R445" s="306"/>
      <c r="S445" s="306"/>
      <c r="T445" s="307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308" t="s">
        <v>180</v>
      </c>
      <c r="AU445" s="308" t="s">
        <v>84</v>
      </c>
      <c r="AV445" s="15" t="s">
        <v>82</v>
      </c>
      <c r="AW445" s="15" t="s">
        <v>30</v>
      </c>
      <c r="AX445" s="15" t="s">
        <v>75</v>
      </c>
      <c r="AY445" s="308" t="s">
        <v>172</v>
      </c>
    </row>
    <row r="446" s="13" customFormat="1">
      <c r="A446" s="13"/>
      <c r="B446" s="258"/>
      <c r="C446" s="259"/>
      <c r="D446" s="260" t="s">
        <v>180</v>
      </c>
      <c r="E446" s="261" t="s">
        <v>1</v>
      </c>
      <c r="F446" s="262" t="s">
        <v>634</v>
      </c>
      <c r="G446" s="259"/>
      <c r="H446" s="263">
        <v>65.420000000000002</v>
      </c>
      <c r="I446" s="264"/>
      <c r="J446" s="259"/>
      <c r="K446" s="259"/>
      <c r="L446" s="265"/>
      <c r="M446" s="266"/>
      <c r="N446" s="267"/>
      <c r="O446" s="267"/>
      <c r="P446" s="267"/>
      <c r="Q446" s="267"/>
      <c r="R446" s="267"/>
      <c r="S446" s="267"/>
      <c r="T446" s="26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9" t="s">
        <v>180</v>
      </c>
      <c r="AU446" s="269" t="s">
        <v>84</v>
      </c>
      <c r="AV446" s="13" t="s">
        <v>84</v>
      </c>
      <c r="AW446" s="13" t="s">
        <v>30</v>
      </c>
      <c r="AX446" s="13" t="s">
        <v>75</v>
      </c>
      <c r="AY446" s="269" t="s">
        <v>172</v>
      </c>
    </row>
    <row r="447" s="14" customFormat="1">
      <c r="A447" s="14"/>
      <c r="B447" s="270"/>
      <c r="C447" s="271"/>
      <c r="D447" s="260" t="s">
        <v>180</v>
      </c>
      <c r="E447" s="272" t="s">
        <v>1</v>
      </c>
      <c r="F447" s="273" t="s">
        <v>181</v>
      </c>
      <c r="G447" s="271"/>
      <c r="H447" s="274">
        <v>65.420000000000002</v>
      </c>
      <c r="I447" s="275"/>
      <c r="J447" s="271"/>
      <c r="K447" s="271"/>
      <c r="L447" s="276"/>
      <c r="M447" s="277"/>
      <c r="N447" s="278"/>
      <c r="O447" s="278"/>
      <c r="P447" s="278"/>
      <c r="Q447" s="278"/>
      <c r="R447" s="278"/>
      <c r="S447" s="278"/>
      <c r="T447" s="27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80" t="s">
        <v>180</v>
      </c>
      <c r="AU447" s="280" t="s">
        <v>84</v>
      </c>
      <c r="AV447" s="14" t="s">
        <v>179</v>
      </c>
      <c r="AW447" s="14" t="s">
        <v>30</v>
      </c>
      <c r="AX447" s="14" t="s">
        <v>82</v>
      </c>
      <c r="AY447" s="280" t="s">
        <v>172</v>
      </c>
    </row>
    <row r="448" s="2" customFormat="1" ht="44.25" customHeight="1">
      <c r="A448" s="40"/>
      <c r="B448" s="41"/>
      <c r="C448" s="281" t="s">
        <v>321</v>
      </c>
      <c r="D448" s="281" t="s">
        <v>207</v>
      </c>
      <c r="E448" s="282" t="s">
        <v>269</v>
      </c>
      <c r="F448" s="283" t="s">
        <v>665</v>
      </c>
      <c r="G448" s="284" t="s">
        <v>184</v>
      </c>
      <c r="H448" s="285">
        <v>71.962000000000003</v>
      </c>
      <c r="I448" s="286"/>
      <c r="J448" s="287">
        <f>ROUND(I448*H448,2)</f>
        <v>0</v>
      </c>
      <c r="K448" s="288"/>
      <c r="L448" s="289"/>
      <c r="M448" s="290" t="s">
        <v>1</v>
      </c>
      <c r="N448" s="291" t="s">
        <v>40</v>
      </c>
      <c r="O448" s="93"/>
      <c r="P448" s="255">
        <f>O448*H448</f>
        <v>0</v>
      </c>
      <c r="Q448" s="255">
        <v>0</v>
      </c>
      <c r="R448" s="255">
        <f>Q448*H448</f>
        <v>0</v>
      </c>
      <c r="S448" s="255">
        <v>0</v>
      </c>
      <c r="T448" s="25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57" t="s">
        <v>210</v>
      </c>
      <c r="AT448" s="257" t="s">
        <v>207</v>
      </c>
      <c r="AU448" s="257" t="s">
        <v>84</v>
      </c>
      <c r="AY448" s="17" t="s">
        <v>172</v>
      </c>
      <c r="BE448" s="145">
        <f>IF(N448="základní",J448,0)</f>
        <v>0</v>
      </c>
      <c r="BF448" s="145">
        <f>IF(N448="snížená",J448,0)</f>
        <v>0</v>
      </c>
      <c r="BG448" s="145">
        <f>IF(N448="zákl. přenesená",J448,0)</f>
        <v>0</v>
      </c>
      <c r="BH448" s="145">
        <f>IF(N448="sníž. přenesená",J448,0)</f>
        <v>0</v>
      </c>
      <c r="BI448" s="145">
        <f>IF(N448="nulová",J448,0)</f>
        <v>0</v>
      </c>
      <c r="BJ448" s="17" t="s">
        <v>82</v>
      </c>
      <c r="BK448" s="145">
        <f>ROUND(I448*H448,2)</f>
        <v>0</v>
      </c>
      <c r="BL448" s="17" t="s">
        <v>200</v>
      </c>
      <c r="BM448" s="257" t="s">
        <v>666</v>
      </c>
    </row>
    <row r="449" s="15" customFormat="1">
      <c r="A449" s="15"/>
      <c r="B449" s="299"/>
      <c r="C449" s="300"/>
      <c r="D449" s="260" t="s">
        <v>180</v>
      </c>
      <c r="E449" s="301" t="s">
        <v>1</v>
      </c>
      <c r="F449" s="302" t="s">
        <v>633</v>
      </c>
      <c r="G449" s="300"/>
      <c r="H449" s="301" t="s">
        <v>1</v>
      </c>
      <c r="I449" s="303"/>
      <c r="J449" s="300"/>
      <c r="K449" s="300"/>
      <c r="L449" s="304"/>
      <c r="M449" s="305"/>
      <c r="N449" s="306"/>
      <c r="O449" s="306"/>
      <c r="P449" s="306"/>
      <c r="Q449" s="306"/>
      <c r="R449" s="306"/>
      <c r="S449" s="306"/>
      <c r="T449" s="30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308" t="s">
        <v>180</v>
      </c>
      <c r="AU449" s="308" t="s">
        <v>84</v>
      </c>
      <c r="AV449" s="15" t="s">
        <v>82</v>
      </c>
      <c r="AW449" s="15" t="s">
        <v>30</v>
      </c>
      <c r="AX449" s="15" t="s">
        <v>75</v>
      </c>
      <c r="AY449" s="308" t="s">
        <v>172</v>
      </c>
    </row>
    <row r="450" s="13" customFormat="1">
      <c r="A450" s="13"/>
      <c r="B450" s="258"/>
      <c r="C450" s="259"/>
      <c r="D450" s="260" t="s">
        <v>180</v>
      </c>
      <c r="E450" s="261" t="s">
        <v>1</v>
      </c>
      <c r="F450" s="262" t="s">
        <v>634</v>
      </c>
      <c r="G450" s="259"/>
      <c r="H450" s="263">
        <v>65.420000000000002</v>
      </c>
      <c r="I450" s="264"/>
      <c r="J450" s="259"/>
      <c r="K450" s="259"/>
      <c r="L450" s="265"/>
      <c r="M450" s="266"/>
      <c r="N450" s="267"/>
      <c r="O450" s="267"/>
      <c r="P450" s="267"/>
      <c r="Q450" s="267"/>
      <c r="R450" s="267"/>
      <c r="S450" s="267"/>
      <c r="T450" s="26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9" t="s">
        <v>180</v>
      </c>
      <c r="AU450" s="269" t="s">
        <v>84</v>
      </c>
      <c r="AV450" s="13" t="s">
        <v>84</v>
      </c>
      <c r="AW450" s="13" t="s">
        <v>30</v>
      </c>
      <c r="AX450" s="13" t="s">
        <v>75</v>
      </c>
      <c r="AY450" s="269" t="s">
        <v>172</v>
      </c>
    </row>
    <row r="451" s="14" customFormat="1">
      <c r="A451" s="14"/>
      <c r="B451" s="270"/>
      <c r="C451" s="271"/>
      <c r="D451" s="260" t="s">
        <v>180</v>
      </c>
      <c r="E451" s="272" t="s">
        <v>1</v>
      </c>
      <c r="F451" s="273" t="s">
        <v>181</v>
      </c>
      <c r="G451" s="271"/>
      <c r="H451" s="274">
        <v>65.420000000000002</v>
      </c>
      <c r="I451" s="275"/>
      <c r="J451" s="271"/>
      <c r="K451" s="271"/>
      <c r="L451" s="276"/>
      <c r="M451" s="277"/>
      <c r="N451" s="278"/>
      <c r="O451" s="278"/>
      <c r="P451" s="278"/>
      <c r="Q451" s="278"/>
      <c r="R451" s="278"/>
      <c r="S451" s="278"/>
      <c r="T451" s="27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80" t="s">
        <v>180</v>
      </c>
      <c r="AU451" s="280" t="s">
        <v>84</v>
      </c>
      <c r="AV451" s="14" t="s">
        <v>179</v>
      </c>
      <c r="AW451" s="14" t="s">
        <v>30</v>
      </c>
      <c r="AX451" s="14" t="s">
        <v>75</v>
      </c>
      <c r="AY451" s="280" t="s">
        <v>172</v>
      </c>
    </row>
    <row r="452" s="13" customFormat="1">
      <c r="A452" s="13"/>
      <c r="B452" s="258"/>
      <c r="C452" s="259"/>
      <c r="D452" s="260" t="s">
        <v>180</v>
      </c>
      <c r="E452" s="261" t="s">
        <v>1</v>
      </c>
      <c r="F452" s="262" t="s">
        <v>638</v>
      </c>
      <c r="G452" s="259"/>
      <c r="H452" s="263">
        <v>71.962000000000003</v>
      </c>
      <c r="I452" s="264"/>
      <c r="J452" s="259"/>
      <c r="K452" s="259"/>
      <c r="L452" s="265"/>
      <c r="M452" s="266"/>
      <c r="N452" s="267"/>
      <c r="O452" s="267"/>
      <c r="P452" s="267"/>
      <c r="Q452" s="267"/>
      <c r="R452" s="267"/>
      <c r="S452" s="267"/>
      <c r="T452" s="26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9" t="s">
        <v>180</v>
      </c>
      <c r="AU452" s="269" t="s">
        <v>84</v>
      </c>
      <c r="AV452" s="13" t="s">
        <v>84</v>
      </c>
      <c r="AW452" s="13" t="s">
        <v>30</v>
      </c>
      <c r="AX452" s="13" t="s">
        <v>75</v>
      </c>
      <c r="AY452" s="269" t="s">
        <v>172</v>
      </c>
    </row>
    <row r="453" s="14" customFormat="1">
      <c r="A453" s="14"/>
      <c r="B453" s="270"/>
      <c r="C453" s="271"/>
      <c r="D453" s="260" t="s">
        <v>180</v>
      </c>
      <c r="E453" s="272" t="s">
        <v>1</v>
      </c>
      <c r="F453" s="273" t="s">
        <v>181</v>
      </c>
      <c r="G453" s="271"/>
      <c r="H453" s="274">
        <v>71.962000000000003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80" t="s">
        <v>180</v>
      </c>
      <c r="AU453" s="280" t="s">
        <v>84</v>
      </c>
      <c r="AV453" s="14" t="s">
        <v>179</v>
      </c>
      <c r="AW453" s="14" t="s">
        <v>30</v>
      </c>
      <c r="AX453" s="14" t="s">
        <v>82</v>
      </c>
      <c r="AY453" s="280" t="s">
        <v>172</v>
      </c>
    </row>
    <row r="454" s="2" customFormat="1" ht="16.5" customHeight="1">
      <c r="A454" s="40"/>
      <c r="B454" s="41"/>
      <c r="C454" s="245" t="s">
        <v>603</v>
      </c>
      <c r="D454" s="245" t="s">
        <v>175</v>
      </c>
      <c r="E454" s="246" t="s">
        <v>271</v>
      </c>
      <c r="F454" s="247" t="s">
        <v>272</v>
      </c>
      <c r="G454" s="248" t="s">
        <v>273</v>
      </c>
      <c r="H454" s="249">
        <v>74</v>
      </c>
      <c r="I454" s="250"/>
      <c r="J454" s="251">
        <f>ROUND(I454*H454,2)</f>
        <v>0</v>
      </c>
      <c r="K454" s="252"/>
      <c r="L454" s="43"/>
      <c r="M454" s="253" t="s">
        <v>1</v>
      </c>
      <c r="N454" s="254" t="s">
        <v>40</v>
      </c>
      <c r="O454" s="93"/>
      <c r="P454" s="255">
        <f>O454*H454</f>
        <v>0</v>
      </c>
      <c r="Q454" s="255">
        <v>0</v>
      </c>
      <c r="R454" s="255">
        <f>Q454*H454</f>
        <v>0</v>
      </c>
      <c r="S454" s="255">
        <v>0</v>
      </c>
      <c r="T454" s="25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57" t="s">
        <v>200</v>
      </c>
      <c r="AT454" s="257" t="s">
        <v>175</v>
      </c>
      <c r="AU454" s="257" t="s">
        <v>84</v>
      </c>
      <c r="AY454" s="17" t="s">
        <v>172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7" t="s">
        <v>82</v>
      </c>
      <c r="BK454" s="145">
        <f>ROUND(I454*H454,2)</f>
        <v>0</v>
      </c>
      <c r="BL454" s="17" t="s">
        <v>200</v>
      </c>
      <c r="BM454" s="257" t="s">
        <v>667</v>
      </c>
    </row>
    <row r="455" s="15" customFormat="1">
      <c r="A455" s="15"/>
      <c r="B455" s="299"/>
      <c r="C455" s="300"/>
      <c r="D455" s="260" t="s">
        <v>180</v>
      </c>
      <c r="E455" s="301" t="s">
        <v>1</v>
      </c>
      <c r="F455" s="302" t="s">
        <v>633</v>
      </c>
      <c r="G455" s="300"/>
      <c r="H455" s="301" t="s">
        <v>1</v>
      </c>
      <c r="I455" s="303"/>
      <c r="J455" s="300"/>
      <c r="K455" s="300"/>
      <c r="L455" s="304"/>
      <c r="M455" s="305"/>
      <c r="N455" s="306"/>
      <c r="O455" s="306"/>
      <c r="P455" s="306"/>
      <c r="Q455" s="306"/>
      <c r="R455" s="306"/>
      <c r="S455" s="306"/>
      <c r="T455" s="30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308" t="s">
        <v>180</v>
      </c>
      <c r="AU455" s="308" t="s">
        <v>84</v>
      </c>
      <c r="AV455" s="15" t="s">
        <v>82</v>
      </c>
      <c r="AW455" s="15" t="s">
        <v>30</v>
      </c>
      <c r="AX455" s="15" t="s">
        <v>75</v>
      </c>
      <c r="AY455" s="308" t="s">
        <v>172</v>
      </c>
    </row>
    <row r="456" s="13" customFormat="1">
      <c r="A456" s="13"/>
      <c r="B456" s="258"/>
      <c r="C456" s="259"/>
      <c r="D456" s="260" t="s">
        <v>180</v>
      </c>
      <c r="E456" s="261" t="s">
        <v>1</v>
      </c>
      <c r="F456" s="262" t="s">
        <v>668</v>
      </c>
      <c r="G456" s="259"/>
      <c r="H456" s="263">
        <v>74</v>
      </c>
      <c r="I456" s="264"/>
      <c r="J456" s="259"/>
      <c r="K456" s="259"/>
      <c r="L456" s="265"/>
      <c r="M456" s="266"/>
      <c r="N456" s="267"/>
      <c r="O456" s="267"/>
      <c r="P456" s="267"/>
      <c r="Q456" s="267"/>
      <c r="R456" s="267"/>
      <c r="S456" s="267"/>
      <c r="T456" s="26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9" t="s">
        <v>180</v>
      </c>
      <c r="AU456" s="269" t="s">
        <v>84</v>
      </c>
      <c r="AV456" s="13" t="s">
        <v>84</v>
      </c>
      <c r="AW456" s="13" t="s">
        <v>30</v>
      </c>
      <c r="AX456" s="13" t="s">
        <v>75</v>
      </c>
      <c r="AY456" s="269" t="s">
        <v>172</v>
      </c>
    </row>
    <row r="457" s="14" customFormat="1">
      <c r="A457" s="14"/>
      <c r="B457" s="270"/>
      <c r="C457" s="271"/>
      <c r="D457" s="260" t="s">
        <v>180</v>
      </c>
      <c r="E457" s="272" t="s">
        <v>1</v>
      </c>
      <c r="F457" s="273" t="s">
        <v>181</v>
      </c>
      <c r="G457" s="271"/>
      <c r="H457" s="274">
        <v>74</v>
      </c>
      <c r="I457" s="275"/>
      <c r="J457" s="271"/>
      <c r="K457" s="271"/>
      <c r="L457" s="276"/>
      <c r="M457" s="277"/>
      <c r="N457" s="278"/>
      <c r="O457" s="278"/>
      <c r="P457" s="278"/>
      <c r="Q457" s="278"/>
      <c r="R457" s="278"/>
      <c r="S457" s="278"/>
      <c r="T457" s="27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80" t="s">
        <v>180</v>
      </c>
      <c r="AU457" s="280" t="s">
        <v>84</v>
      </c>
      <c r="AV457" s="14" t="s">
        <v>179</v>
      </c>
      <c r="AW457" s="14" t="s">
        <v>30</v>
      </c>
      <c r="AX457" s="14" t="s">
        <v>82</v>
      </c>
      <c r="AY457" s="280" t="s">
        <v>172</v>
      </c>
    </row>
    <row r="458" s="2" customFormat="1" ht="16.5" customHeight="1">
      <c r="A458" s="40"/>
      <c r="B458" s="41"/>
      <c r="C458" s="281" t="s">
        <v>325</v>
      </c>
      <c r="D458" s="281" t="s">
        <v>207</v>
      </c>
      <c r="E458" s="282" t="s">
        <v>277</v>
      </c>
      <c r="F458" s="283" t="s">
        <v>278</v>
      </c>
      <c r="G458" s="284" t="s">
        <v>273</v>
      </c>
      <c r="H458" s="285">
        <v>81.400000000000006</v>
      </c>
      <c r="I458" s="286"/>
      <c r="J458" s="287">
        <f>ROUND(I458*H458,2)</f>
        <v>0</v>
      </c>
      <c r="K458" s="288"/>
      <c r="L458" s="289"/>
      <c r="M458" s="290" t="s">
        <v>1</v>
      </c>
      <c r="N458" s="291" t="s">
        <v>40</v>
      </c>
      <c r="O458" s="93"/>
      <c r="P458" s="255">
        <f>O458*H458</f>
        <v>0</v>
      </c>
      <c r="Q458" s="255">
        <v>0</v>
      </c>
      <c r="R458" s="255">
        <f>Q458*H458</f>
        <v>0</v>
      </c>
      <c r="S458" s="255">
        <v>0</v>
      </c>
      <c r="T458" s="25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57" t="s">
        <v>210</v>
      </c>
      <c r="AT458" s="257" t="s">
        <v>207</v>
      </c>
      <c r="AU458" s="257" t="s">
        <v>84</v>
      </c>
      <c r="AY458" s="17" t="s">
        <v>172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7" t="s">
        <v>82</v>
      </c>
      <c r="BK458" s="145">
        <f>ROUND(I458*H458,2)</f>
        <v>0</v>
      </c>
      <c r="BL458" s="17" t="s">
        <v>200</v>
      </c>
      <c r="BM458" s="257" t="s">
        <v>669</v>
      </c>
    </row>
    <row r="459" s="15" customFormat="1">
      <c r="A459" s="15"/>
      <c r="B459" s="299"/>
      <c r="C459" s="300"/>
      <c r="D459" s="260" t="s">
        <v>180</v>
      </c>
      <c r="E459" s="301" t="s">
        <v>1</v>
      </c>
      <c r="F459" s="302" t="s">
        <v>633</v>
      </c>
      <c r="G459" s="300"/>
      <c r="H459" s="301" t="s">
        <v>1</v>
      </c>
      <c r="I459" s="303"/>
      <c r="J459" s="300"/>
      <c r="K459" s="300"/>
      <c r="L459" s="304"/>
      <c r="M459" s="305"/>
      <c r="N459" s="306"/>
      <c r="O459" s="306"/>
      <c r="P459" s="306"/>
      <c r="Q459" s="306"/>
      <c r="R459" s="306"/>
      <c r="S459" s="306"/>
      <c r="T459" s="307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308" t="s">
        <v>180</v>
      </c>
      <c r="AU459" s="308" t="s">
        <v>84</v>
      </c>
      <c r="AV459" s="15" t="s">
        <v>82</v>
      </c>
      <c r="AW459" s="15" t="s">
        <v>30</v>
      </c>
      <c r="AX459" s="15" t="s">
        <v>75</v>
      </c>
      <c r="AY459" s="308" t="s">
        <v>172</v>
      </c>
    </row>
    <row r="460" s="13" customFormat="1">
      <c r="A460" s="13"/>
      <c r="B460" s="258"/>
      <c r="C460" s="259"/>
      <c r="D460" s="260" t="s">
        <v>180</v>
      </c>
      <c r="E460" s="261" t="s">
        <v>1</v>
      </c>
      <c r="F460" s="262" t="s">
        <v>668</v>
      </c>
      <c r="G460" s="259"/>
      <c r="H460" s="263">
        <v>74</v>
      </c>
      <c r="I460" s="264"/>
      <c r="J460" s="259"/>
      <c r="K460" s="259"/>
      <c r="L460" s="265"/>
      <c r="M460" s="266"/>
      <c r="N460" s="267"/>
      <c r="O460" s="267"/>
      <c r="P460" s="267"/>
      <c r="Q460" s="267"/>
      <c r="R460" s="267"/>
      <c r="S460" s="267"/>
      <c r="T460" s="26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9" t="s">
        <v>180</v>
      </c>
      <c r="AU460" s="269" t="s">
        <v>84</v>
      </c>
      <c r="AV460" s="13" t="s">
        <v>84</v>
      </c>
      <c r="AW460" s="13" t="s">
        <v>30</v>
      </c>
      <c r="AX460" s="13" t="s">
        <v>75</v>
      </c>
      <c r="AY460" s="269" t="s">
        <v>172</v>
      </c>
    </row>
    <row r="461" s="14" customFormat="1">
      <c r="A461" s="14"/>
      <c r="B461" s="270"/>
      <c r="C461" s="271"/>
      <c r="D461" s="260" t="s">
        <v>180</v>
      </c>
      <c r="E461" s="272" t="s">
        <v>1</v>
      </c>
      <c r="F461" s="273" t="s">
        <v>181</v>
      </c>
      <c r="G461" s="271"/>
      <c r="H461" s="274">
        <v>74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80" t="s">
        <v>180</v>
      </c>
      <c r="AU461" s="280" t="s">
        <v>84</v>
      </c>
      <c r="AV461" s="14" t="s">
        <v>179</v>
      </c>
      <c r="AW461" s="14" t="s">
        <v>30</v>
      </c>
      <c r="AX461" s="14" t="s">
        <v>75</v>
      </c>
      <c r="AY461" s="280" t="s">
        <v>172</v>
      </c>
    </row>
    <row r="462" s="13" customFormat="1">
      <c r="A462" s="13"/>
      <c r="B462" s="258"/>
      <c r="C462" s="259"/>
      <c r="D462" s="260" t="s">
        <v>180</v>
      </c>
      <c r="E462" s="261" t="s">
        <v>1</v>
      </c>
      <c r="F462" s="262" t="s">
        <v>670</v>
      </c>
      <c r="G462" s="259"/>
      <c r="H462" s="263">
        <v>81.400000000000006</v>
      </c>
      <c r="I462" s="264"/>
      <c r="J462" s="259"/>
      <c r="K462" s="259"/>
      <c r="L462" s="265"/>
      <c r="M462" s="266"/>
      <c r="N462" s="267"/>
      <c r="O462" s="267"/>
      <c r="P462" s="267"/>
      <c r="Q462" s="267"/>
      <c r="R462" s="267"/>
      <c r="S462" s="267"/>
      <c r="T462" s="26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9" t="s">
        <v>180</v>
      </c>
      <c r="AU462" s="269" t="s">
        <v>84</v>
      </c>
      <c r="AV462" s="13" t="s">
        <v>84</v>
      </c>
      <c r="AW462" s="13" t="s">
        <v>30</v>
      </c>
      <c r="AX462" s="13" t="s">
        <v>75</v>
      </c>
      <c r="AY462" s="269" t="s">
        <v>172</v>
      </c>
    </row>
    <row r="463" s="14" customFormat="1">
      <c r="A463" s="14"/>
      <c r="B463" s="270"/>
      <c r="C463" s="271"/>
      <c r="D463" s="260" t="s">
        <v>180</v>
      </c>
      <c r="E463" s="272" t="s">
        <v>1</v>
      </c>
      <c r="F463" s="273" t="s">
        <v>181</v>
      </c>
      <c r="G463" s="271"/>
      <c r="H463" s="274">
        <v>81.400000000000006</v>
      </c>
      <c r="I463" s="275"/>
      <c r="J463" s="271"/>
      <c r="K463" s="271"/>
      <c r="L463" s="276"/>
      <c r="M463" s="277"/>
      <c r="N463" s="278"/>
      <c r="O463" s="278"/>
      <c r="P463" s="278"/>
      <c r="Q463" s="278"/>
      <c r="R463" s="278"/>
      <c r="S463" s="278"/>
      <c r="T463" s="27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80" t="s">
        <v>180</v>
      </c>
      <c r="AU463" s="280" t="s">
        <v>84</v>
      </c>
      <c r="AV463" s="14" t="s">
        <v>179</v>
      </c>
      <c r="AW463" s="14" t="s">
        <v>30</v>
      </c>
      <c r="AX463" s="14" t="s">
        <v>82</v>
      </c>
      <c r="AY463" s="280" t="s">
        <v>172</v>
      </c>
    </row>
    <row r="464" s="2" customFormat="1" ht="24.15" customHeight="1">
      <c r="A464" s="40"/>
      <c r="B464" s="41"/>
      <c r="C464" s="245" t="s">
        <v>468</v>
      </c>
      <c r="D464" s="245" t="s">
        <v>175</v>
      </c>
      <c r="E464" s="246" t="s">
        <v>281</v>
      </c>
      <c r="F464" s="247" t="s">
        <v>282</v>
      </c>
      <c r="G464" s="248" t="s">
        <v>283</v>
      </c>
      <c r="H464" s="295"/>
      <c r="I464" s="250"/>
      <c r="J464" s="251">
        <f>ROUND(I464*H464,2)</f>
        <v>0</v>
      </c>
      <c r="K464" s="252"/>
      <c r="L464" s="43"/>
      <c r="M464" s="253" t="s">
        <v>1</v>
      </c>
      <c r="N464" s="254" t="s">
        <v>40</v>
      </c>
      <c r="O464" s="93"/>
      <c r="P464" s="255">
        <f>O464*H464</f>
        <v>0</v>
      </c>
      <c r="Q464" s="255">
        <v>0</v>
      </c>
      <c r="R464" s="255">
        <f>Q464*H464</f>
        <v>0</v>
      </c>
      <c r="S464" s="255">
        <v>0</v>
      </c>
      <c r="T464" s="25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57" t="s">
        <v>200</v>
      </c>
      <c r="AT464" s="257" t="s">
        <v>175</v>
      </c>
      <c r="AU464" s="257" t="s">
        <v>84</v>
      </c>
      <c r="AY464" s="17" t="s">
        <v>172</v>
      </c>
      <c r="BE464" s="145">
        <f>IF(N464="základní",J464,0)</f>
        <v>0</v>
      </c>
      <c r="BF464" s="145">
        <f>IF(N464="snížená",J464,0)</f>
        <v>0</v>
      </c>
      <c r="BG464" s="145">
        <f>IF(N464="zákl. přenesená",J464,0)</f>
        <v>0</v>
      </c>
      <c r="BH464" s="145">
        <f>IF(N464="sníž. přenesená",J464,0)</f>
        <v>0</v>
      </c>
      <c r="BI464" s="145">
        <f>IF(N464="nulová",J464,0)</f>
        <v>0</v>
      </c>
      <c r="BJ464" s="17" t="s">
        <v>82</v>
      </c>
      <c r="BK464" s="145">
        <f>ROUND(I464*H464,2)</f>
        <v>0</v>
      </c>
      <c r="BL464" s="17" t="s">
        <v>200</v>
      </c>
      <c r="BM464" s="257" t="s">
        <v>671</v>
      </c>
    </row>
    <row r="465" s="12" customFormat="1" ht="22.8" customHeight="1">
      <c r="A465" s="12"/>
      <c r="B465" s="229"/>
      <c r="C465" s="230"/>
      <c r="D465" s="231" t="s">
        <v>74</v>
      </c>
      <c r="E465" s="243" t="s">
        <v>285</v>
      </c>
      <c r="F465" s="243" t="s">
        <v>286</v>
      </c>
      <c r="G465" s="230"/>
      <c r="H465" s="230"/>
      <c r="I465" s="233"/>
      <c r="J465" s="244">
        <f>BK465</f>
        <v>0</v>
      </c>
      <c r="K465" s="230"/>
      <c r="L465" s="235"/>
      <c r="M465" s="236"/>
      <c r="N465" s="237"/>
      <c r="O465" s="237"/>
      <c r="P465" s="238">
        <f>SUM(P466:P473)</f>
        <v>0</v>
      </c>
      <c r="Q465" s="237"/>
      <c r="R465" s="238">
        <f>SUM(R466:R473)</f>
        <v>0</v>
      </c>
      <c r="S465" s="237"/>
      <c r="T465" s="239">
        <f>SUM(T466:T473)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40" t="s">
        <v>84</v>
      </c>
      <c r="AT465" s="241" t="s">
        <v>74</v>
      </c>
      <c r="AU465" s="241" t="s">
        <v>82</v>
      </c>
      <c r="AY465" s="240" t="s">
        <v>172</v>
      </c>
      <c r="BK465" s="242">
        <f>SUM(BK466:BK473)</f>
        <v>0</v>
      </c>
    </row>
    <row r="466" s="2" customFormat="1" ht="24.15" customHeight="1">
      <c r="A466" s="40"/>
      <c r="B466" s="41"/>
      <c r="C466" s="245" t="s">
        <v>477</v>
      </c>
      <c r="D466" s="245" t="s">
        <v>175</v>
      </c>
      <c r="E466" s="246" t="s">
        <v>287</v>
      </c>
      <c r="F466" s="247" t="s">
        <v>288</v>
      </c>
      <c r="G466" s="248" t="s">
        <v>184</v>
      </c>
      <c r="H466" s="249">
        <v>8</v>
      </c>
      <c r="I466" s="250"/>
      <c r="J466" s="251">
        <f>ROUND(I466*H466,2)</f>
        <v>0</v>
      </c>
      <c r="K466" s="252"/>
      <c r="L466" s="43"/>
      <c r="M466" s="253" t="s">
        <v>1</v>
      </c>
      <c r="N466" s="254" t="s">
        <v>40</v>
      </c>
      <c r="O466" s="93"/>
      <c r="P466" s="255">
        <f>O466*H466</f>
        <v>0</v>
      </c>
      <c r="Q466" s="255">
        <v>0</v>
      </c>
      <c r="R466" s="255">
        <f>Q466*H466</f>
        <v>0</v>
      </c>
      <c r="S466" s="255">
        <v>0</v>
      </c>
      <c r="T466" s="25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57" t="s">
        <v>200</v>
      </c>
      <c r="AT466" s="257" t="s">
        <v>175</v>
      </c>
      <c r="AU466" s="257" t="s">
        <v>84</v>
      </c>
      <c r="AY466" s="17" t="s">
        <v>172</v>
      </c>
      <c r="BE466" s="145">
        <f>IF(N466="základní",J466,0)</f>
        <v>0</v>
      </c>
      <c r="BF466" s="145">
        <f>IF(N466="snížená",J466,0)</f>
        <v>0</v>
      </c>
      <c r="BG466" s="145">
        <f>IF(N466="zákl. přenesená",J466,0)</f>
        <v>0</v>
      </c>
      <c r="BH466" s="145">
        <f>IF(N466="sníž. přenesená",J466,0)</f>
        <v>0</v>
      </c>
      <c r="BI466" s="145">
        <f>IF(N466="nulová",J466,0)</f>
        <v>0</v>
      </c>
      <c r="BJ466" s="17" t="s">
        <v>82</v>
      </c>
      <c r="BK466" s="145">
        <f>ROUND(I466*H466,2)</f>
        <v>0</v>
      </c>
      <c r="BL466" s="17" t="s">
        <v>200</v>
      </c>
      <c r="BM466" s="257" t="s">
        <v>672</v>
      </c>
    </row>
    <row r="467" s="15" customFormat="1">
      <c r="A467" s="15"/>
      <c r="B467" s="299"/>
      <c r="C467" s="300"/>
      <c r="D467" s="260" t="s">
        <v>180</v>
      </c>
      <c r="E467" s="301" t="s">
        <v>1</v>
      </c>
      <c r="F467" s="302" t="s">
        <v>633</v>
      </c>
      <c r="G467" s="300"/>
      <c r="H467" s="301" t="s">
        <v>1</v>
      </c>
      <c r="I467" s="303"/>
      <c r="J467" s="300"/>
      <c r="K467" s="300"/>
      <c r="L467" s="304"/>
      <c r="M467" s="305"/>
      <c r="N467" s="306"/>
      <c r="O467" s="306"/>
      <c r="P467" s="306"/>
      <c r="Q467" s="306"/>
      <c r="R467" s="306"/>
      <c r="S467" s="306"/>
      <c r="T467" s="307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308" t="s">
        <v>180</v>
      </c>
      <c r="AU467" s="308" t="s">
        <v>84</v>
      </c>
      <c r="AV467" s="15" t="s">
        <v>82</v>
      </c>
      <c r="AW467" s="15" t="s">
        <v>30</v>
      </c>
      <c r="AX467" s="15" t="s">
        <v>75</v>
      </c>
      <c r="AY467" s="308" t="s">
        <v>172</v>
      </c>
    </row>
    <row r="468" s="13" customFormat="1">
      <c r="A468" s="13"/>
      <c r="B468" s="258"/>
      <c r="C468" s="259"/>
      <c r="D468" s="260" t="s">
        <v>180</v>
      </c>
      <c r="E468" s="261" t="s">
        <v>1</v>
      </c>
      <c r="F468" s="262" t="s">
        <v>673</v>
      </c>
      <c r="G468" s="259"/>
      <c r="H468" s="263">
        <v>8</v>
      </c>
      <c r="I468" s="264"/>
      <c r="J468" s="259"/>
      <c r="K468" s="259"/>
      <c r="L468" s="265"/>
      <c r="M468" s="266"/>
      <c r="N468" s="267"/>
      <c r="O468" s="267"/>
      <c r="P468" s="267"/>
      <c r="Q468" s="267"/>
      <c r="R468" s="267"/>
      <c r="S468" s="267"/>
      <c r="T468" s="26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9" t="s">
        <v>180</v>
      </c>
      <c r="AU468" s="269" t="s">
        <v>84</v>
      </c>
      <c r="AV468" s="13" t="s">
        <v>84</v>
      </c>
      <c r="AW468" s="13" t="s">
        <v>30</v>
      </c>
      <c r="AX468" s="13" t="s">
        <v>75</v>
      </c>
      <c r="AY468" s="269" t="s">
        <v>172</v>
      </c>
    </row>
    <row r="469" s="14" customFormat="1">
      <c r="A469" s="14"/>
      <c r="B469" s="270"/>
      <c r="C469" s="271"/>
      <c r="D469" s="260" t="s">
        <v>180</v>
      </c>
      <c r="E469" s="272" t="s">
        <v>1</v>
      </c>
      <c r="F469" s="273" t="s">
        <v>181</v>
      </c>
      <c r="G469" s="271"/>
      <c r="H469" s="274">
        <v>8</v>
      </c>
      <c r="I469" s="275"/>
      <c r="J469" s="271"/>
      <c r="K469" s="271"/>
      <c r="L469" s="276"/>
      <c r="M469" s="277"/>
      <c r="N469" s="278"/>
      <c r="O469" s="278"/>
      <c r="P469" s="278"/>
      <c r="Q469" s="278"/>
      <c r="R469" s="278"/>
      <c r="S469" s="278"/>
      <c r="T469" s="27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80" t="s">
        <v>180</v>
      </c>
      <c r="AU469" s="280" t="s">
        <v>84</v>
      </c>
      <c r="AV469" s="14" t="s">
        <v>179</v>
      </c>
      <c r="AW469" s="14" t="s">
        <v>30</v>
      </c>
      <c r="AX469" s="14" t="s">
        <v>82</v>
      </c>
      <c r="AY469" s="280" t="s">
        <v>172</v>
      </c>
    </row>
    <row r="470" s="2" customFormat="1" ht="24.15" customHeight="1">
      <c r="A470" s="40"/>
      <c r="B470" s="41"/>
      <c r="C470" s="245" t="s">
        <v>674</v>
      </c>
      <c r="D470" s="245" t="s">
        <v>175</v>
      </c>
      <c r="E470" s="246" t="s">
        <v>291</v>
      </c>
      <c r="F470" s="247" t="s">
        <v>292</v>
      </c>
      <c r="G470" s="248" t="s">
        <v>184</v>
      </c>
      <c r="H470" s="249">
        <v>8</v>
      </c>
      <c r="I470" s="250"/>
      <c r="J470" s="251">
        <f>ROUND(I470*H470,2)</f>
        <v>0</v>
      </c>
      <c r="K470" s="252"/>
      <c r="L470" s="43"/>
      <c r="M470" s="253" t="s">
        <v>1</v>
      </c>
      <c r="N470" s="254" t="s">
        <v>40</v>
      </c>
      <c r="O470" s="93"/>
      <c r="P470" s="255">
        <f>O470*H470</f>
        <v>0</v>
      </c>
      <c r="Q470" s="255">
        <v>0</v>
      </c>
      <c r="R470" s="255">
        <f>Q470*H470</f>
        <v>0</v>
      </c>
      <c r="S470" s="255">
        <v>0</v>
      </c>
      <c r="T470" s="25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57" t="s">
        <v>200</v>
      </c>
      <c r="AT470" s="257" t="s">
        <v>175</v>
      </c>
      <c r="AU470" s="257" t="s">
        <v>84</v>
      </c>
      <c r="AY470" s="17" t="s">
        <v>172</v>
      </c>
      <c r="BE470" s="145">
        <f>IF(N470="základní",J470,0)</f>
        <v>0</v>
      </c>
      <c r="BF470" s="145">
        <f>IF(N470="snížená",J470,0)</f>
        <v>0</v>
      </c>
      <c r="BG470" s="145">
        <f>IF(N470="zákl. přenesená",J470,0)</f>
        <v>0</v>
      </c>
      <c r="BH470" s="145">
        <f>IF(N470="sníž. přenesená",J470,0)</f>
        <v>0</v>
      </c>
      <c r="BI470" s="145">
        <f>IF(N470="nulová",J470,0)</f>
        <v>0</v>
      </c>
      <c r="BJ470" s="17" t="s">
        <v>82</v>
      </c>
      <c r="BK470" s="145">
        <f>ROUND(I470*H470,2)</f>
        <v>0</v>
      </c>
      <c r="BL470" s="17" t="s">
        <v>200</v>
      </c>
      <c r="BM470" s="257" t="s">
        <v>675</v>
      </c>
    </row>
    <row r="471" s="15" customFormat="1">
      <c r="A471" s="15"/>
      <c r="B471" s="299"/>
      <c r="C471" s="300"/>
      <c r="D471" s="260" t="s">
        <v>180</v>
      </c>
      <c r="E471" s="301" t="s">
        <v>1</v>
      </c>
      <c r="F471" s="302" t="s">
        <v>633</v>
      </c>
      <c r="G471" s="300"/>
      <c r="H471" s="301" t="s">
        <v>1</v>
      </c>
      <c r="I471" s="303"/>
      <c r="J471" s="300"/>
      <c r="K471" s="300"/>
      <c r="L471" s="304"/>
      <c r="M471" s="305"/>
      <c r="N471" s="306"/>
      <c r="O471" s="306"/>
      <c r="P471" s="306"/>
      <c r="Q471" s="306"/>
      <c r="R471" s="306"/>
      <c r="S471" s="306"/>
      <c r="T471" s="307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308" t="s">
        <v>180</v>
      </c>
      <c r="AU471" s="308" t="s">
        <v>84</v>
      </c>
      <c r="AV471" s="15" t="s">
        <v>82</v>
      </c>
      <c r="AW471" s="15" t="s">
        <v>30</v>
      </c>
      <c r="AX471" s="15" t="s">
        <v>75</v>
      </c>
      <c r="AY471" s="308" t="s">
        <v>172</v>
      </c>
    </row>
    <row r="472" s="13" customFormat="1">
      <c r="A472" s="13"/>
      <c r="B472" s="258"/>
      <c r="C472" s="259"/>
      <c r="D472" s="260" t="s">
        <v>180</v>
      </c>
      <c r="E472" s="261" t="s">
        <v>1</v>
      </c>
      <c r="F472" s="262" t="s">
        <v>673</v>
      </c>
      <c r="G472" s="259"/>
      <c r="H472" s="263">
        <v>8</v>
      </c>
      <c r="I472" s="264"/>
      <c r="J472" s="259"/>
      <c r="K472" s="259"/>
      <c r="L472" s="265"/>
      <c r="M472" s="266"/>
      <c r="N472" s="267"/>
      <c r="O472" s="267"/>
      <c r="P472" s="267"/>
      <c r="Q472" s="267"/>
      <c r="R472" s="267"/>
      <c r="S472" s="267"/>
      <c r="T472" s="26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9" t="s">
        <v>180</v>
      </c>
      <c r="AU472" s="269" t="s">
        <v>84</v>
      </c>
      <c r="AV472" s="13" t="s">
        <v>84</v>
      </c>
      <c r="AW472" s="13" t="s">
        <v>30</v>
      </c>
      <c r="AX472" s="13" t="s">
        <v>75</v>
      </c>
      <c r="AY472" s="269" t="s">
        <v>172</v>
      </c>
    </row>
    <row r="473" s="14" customFormat="1">
      <c r="A473" s="14"/>
      <c r="B473" s="270"/>
      <c r="C473" s="271"/>
      <c r="D473" s="260" t="s">
        <v>180</v>
      </c>
      <c r="E473" s="272" t="s">
        <v>1</v>
      </c>
      <c r="F473" s="273" t="s">
        <v>181</v>
      </c>
      <c r="G473" s="271"/>
      <c r="H473" s="274">
        <v>8</v>
      </c>
      <c r="I473" s="275"/>
      <c r="J473" s="271"/>
      <c r="K473" s="271"/>
      <c r="L473" s="276"/>
      <c r="M473" s="277"/>
      <c r="N473" s="278"/>
      <c r="O473" s="278"/>
      <c r="P473" s="278"/>
      <c r="Q473" s="278"/>
      <c r="R473" s="278"/>
      <c r="S473" s="278"/>
      <c r="T473" s="27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80" t="s">
        <v>180</v>
      </c>
      <c r="AU473" s="280" t="s">
        <v>84</v>
      </c>
      <c r="AV473" s="14" t="s">
        <v>179</v>
      </c>
      <c r="AW473" s="14" t="s">
        <v>30</v>
      </c>
      <c r="AX473" s="14" t="s">
        <v>82</v>
      </c>
      <c r="AY473" s="280" t="s">
        <v>172</v>
      </c>
    </row>
    <row r="474" s="12" customFormat="1" ht="22.8" customHeight="1">
      <c r="A474" s="12"/>
      <c r="B474" s="229"/>
      <c r="C474" s="230"/>
      <c r="D474" s="231" t="s">
        <v>74</v>
      </c>
      <c r="E474" s="243" t="s">
        <v>294</v>
      </c>
      <c r="F474" s="243" t="s">
        <v>295</v>
      </c>
      <c r="G474" s="230"/>
      <c r="H474" s="230"/>
      <c r="I474" s="233"/>
      <c r="J474" s="244">
        <f>BK474</f>
        <v>0</v>
      </c>
      <c r="K474" s="230"/>
      <c r="L474" s="235"/>
      <c r="M474" s="236"/>
      <c r="N474" s="237"/>
      <c r="O474" s="237"/>
      <c r="P474" s="238">
        <f>SUM(P475:P504)</f>
        <v>0</v>
      </c>
      <c r="Q474" s="237"/>
      <c r="R474" s="238">
        <f>SUM(R475:R504)</f>
        <v>0</v>
      </c>
      <c r="S474" s="237"/>
      <c r="T474" s="239">
        <f>SUM(T475:T504)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40" t="s">
        <v>84</v>
      </c>
      <c r="AT474" s="241" t="s">
        <v>74</v>
      </c>
      <c r="AU474" s="241" t="s">
        <v>82</v>
      </c>
      <c r="AY474" s="240" t="s">
        <v>172</v>
      </c>
      <c r="BK474" s="242">
        <f>SUM(BK475:BK504)</f>
        <v>0</v>
      </c>
    </row>
    <row r="475" s="2" customFormat="1" ht="24.15" customHeight="1">
      <c r="A475" s="40"/>
      <c r="B475" s="41"/>
      <c r="C475" s="245" t="s">
        <v>482</v>
      </c>
      <c r="D475" s="245" t="s">
        <v>175</v>
      </c>
      <c r="E475" s="246" t="s">
        <v>296</v>
      </c>
      <c r="F475" s="247" t="s">
        <v>297</v>
      </c>
      <c r="G475" s="248" t="s">
        <v>184</v>
      </c>
      <c r="H475" s="249">
        <v>283.81999999999999</v>
      </c>
      <c r="I475" s="250"/>
      <c r="J475" s="251">
        <f>ROUND(I475*H475,2)</f>
        <v>0</v>
      </c>
      <c r="K475" s="252"/>
      <c r="L475" s="43"/>
      <c r="M475" s="253" t="s">
        <v>1</v>
      </c>
      <c r="N475" s="254" t="s">
        <v>40</v>
      </c>
      <c r="O475" s="93"/>
      <c r="P475" s="255">
        <f>O475*H475</f>
        <v>0</v>
      </c>
      <c r="Q475" s="255">
        <v>0</v>
      </c>
      <c r="R475" s="255">
        <f>Q475*H475</f>
        <v>0</v>
      </c>
      <c r="S475" s="255">
        <v>0</v>
      </c>
      <c r="T475" s="25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57" t="s">
        <v>200</v>
      </c>
      <c r="AT475" s="257" t="s">
        <v>175</v>
      </c>
      <c r="AU475" s="257" t="s">
        <v>84</v>
      </c>
      <c r="AY475" s="17" t="s">
        <v>172</v>
      </c>
      <c r="BE475" s="145">
        <f>IF(N475="základní",J475,0)</f>
        <v>0</v>
      </c>
      <c r="BF475" s="145">
        <f>IF(N475="snížená",J475,0)</f>
        <v>0</v>
      </c>
      <c r="BG475" s="145">
        <f>IF(N475="zákl. přenesená",J475,0)</f>
        <v>0</v>
      </c>
      <c r="BH475" s="145">
        <f>IF(N475="sníž. přenesená",J475,0)</f>
        <v>0</v>
      </c>
      <c r="BI475" s="145">
        <f>IF(N475="nulová",J475,0)</f>
        <v>0</v>
      </c>
      <c r="BJ475" s="17" t="s">
        <v>82</v>
      </c>
      <c r="BK475" s="145">
        <f>ROUND(I475*H475,2)</f>
        <v>0</v>
      </c>
      <c r="BL475" s="17" t="s">
        <v>200</v>
      </c>
      <c r="BM475" s="257" t="s">
        <v>676</v>
      </c>
    </row>
    <row r="476" s="15" customFormat="1">
      <c r="A476" s="15"/>
      <c r="B476" s="299"/>
      <c r="C476" s="300"/>
      <c r="D476" s="260" t="s">
        <v>180</v>
      </c>
      <c r="E476" s="301" t="s">
        <v>1</v>
      </c>
      <c r="F476" s="302" t="s">
        <v>633</v>
      </c>
      <c r="G476" s="300"/>
      <c r="H476" s="301" t="s">
        <v>1</v>
      </c>
      <c r="I476" s="303"/>
      <c r="J476" s="300"/>
      <c r="K476" s="300"/>
      <c r="L476" s="304"/>
      <c r="M476" s="305"/>
      <c r="N476" s="306"/>
      <c r="O476" s="306"/>
      <c r="P476" s="306"/>
      <c r="Q476" s="306"/>
      <c r="R476" s="306"/>
      <c r="S476" s="306"/>
      <c r="T476" s="307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308" t="s">
        <v>180</v>
      </c>
      <c r="AU476" s="308" t="s">
        <v>84</v>
      </c>
      <c r="AV476" s="15" t="s">
        <v>82</v>
      </c>
      <c r="AW476" s="15" t="s">
        <v>30</v>
      </c>
      <c r="AX476" s="15" t="s">
        <v>75</v>
      </c>
      <c r="AY476" s="308" t="s">
        <v>172</v>
      </c>
    </row>
    <row r="477" s="13" customFormat="1">
      <c r="A477" s="13"/>
      <c r="B477" s="258"/>
      <c r="C477" s="259"/>
      <c r="D477" s="260" t="s">
        <v>180</v>
      </c>
      <c r="E477" s="261" t="s">
        <v>1</v>
      </c>
      <c r="F477" s="262" t="s">
        <v>634</v>
      </c>
      <c r="G477" s="259"/>
      <c r="H477" s="263">
        <v>65.420000000000002</v>
      </c>
      <c r="I477" s="264"/>
      <c r="J477" s="259"/>
      <c r="K477" s="259"/>
      <c r="L477" s="265"/>
      <c r="M477" s="266"/>
      <c r="N477" s="267"/>
      <c r="O477" s="267"/>
      <c r="P477" s="267"/>
      <c r="Q477" s="267"/>
      <c r="R477" s="267"/>
      <c r="S477" s="267"/>
      <c r="T477" s="26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9" t="s">
        <v>180</v>
      </c>
      <c r="AU477" s="269" t="s">
        <v>84</v>
      </c>
      <c r="AV477" s="13" t="s">
        <v>84</v>
      </c>
      <c r="AW477" s="13" t="s">
        <v>30</v>
      </c>
      <c r="AX477" s="13" t="s">
        <v>75</v>
      </c>
      <c r="AY477" s="269" t="s">
        <v>172</v>
      </c>
    </row>
    <row r="478" s="13" customFormat="1">
      <c r="A478" s="13"/>
      <c r="B478" s="258"/>
      <c r="C478" s="259"/>
      <c r="D478" s="260" t="s">
        <v>180</v>
      </c>
      <c r="E478" s="261" t="s">
        <v>1</v>
      </c>
      <c r="F478" s="262" t="s">
        <v>677</v>
      </c>
      <c r="G478" s="259"/>
      <c r="H478" s="263">
        <v>218.40000000000001</v>
      </c>
      <c r="I478" s="264"/>
      <c r="J478" s="259"/>
      <c r="K478" s="259"/>
      <c r="L478" s="265"/>
      <c r="M478" s="266"/>
      <c r="N478" s="267"/>
      <c r="O478" s="267"/>
      <c r="P478" s="267"/>
      <c r="Q478" s="267"/>
      <c r="R478" s="267"/>
      <c r="S478" s="267"/>
      <c r="T478" s="26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9" t="s">
        <v>180</v>
      </c>
      <c r="AU478" s="269" t="s">
        <v>84</v>
      </c>
      <c r="AV478" s="13" t="s">
        <v>84</v>
      </c>
      <c r="AW478" s="13" t="s">
        <v>30</v>
      </c>
      <c r="AX478" s="13" t="s">
        <v>75</v>
      </c>
      <c r="AY478" s="269" t="s">
        <v>172</v>
      </c>
    </row>
    <row r="479" s="14" customFormat="1">
      <c r="A479" s="14"/>
      <c r="B479" s="270"/>
      <c r="C479" s="271"/>
      <c r="D479" s="260" t="s">
        <v>180</v>
      </c>
      <c r="E479" s="272" t="s">
        <v>1</v>
      </c>
      <c r="F479" s="273" t="s">
        <v>181</v>
      </c>
      <c r="G479" s="271"/>
      <c r="H479" s="274">
        <v>283.81999999999999</v>
      </c>
      <c r="I479" s="275"/>
      <c r="J479" s="271"/>
      <c r="K479" s="271"/>
      <c r="L479" s="276"/>
      <c r="M479" s="277"/>
      <c r="N479" s="278"/>
      <c r="O479" s="278"/>
      <c r="P479" s="278"/>
      <c r="Q479" s="278"/>
      <c r="R479" s="278"/>
      <c r="S479" s="278"/>
      <c r="T479" s="27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80" t="s">
        <v>180</v>
      </c>
      <c r="AU479" s="280" t="s">
        <v>84</v>
      </c>
      <c r="AV479" s="14" t="s">
        <v>179</v>
      </c>
      <c r="AW479" s="14" t="s">
        <v>30</v>
      </c>
      <c r="AX479" s="14" t="s">
        <v>82</v>
      </c>
      <c r="AY479" s="280" t="s">
        <v>172</v>
      </c>
    </row>
    <row r="480" s="2" customFormat="1" ht="24.15" customHeight="1">
      <c r="A480" s="40"/>
      <c r="B480" s="41"/>
      <c r="C480" s="245" t="s">
        <v>678</v>
      </c>
      <c r="D480" s="245" t="s">
        <v>175</v>
      </c>
      <c r="E480" s="246" t="s">
        <v>301</v>
      </c>
      <c r="F480" s="247" t="s">
        <v>302</v>
      </c>
      <c r="G480" s="248" t="s">
        <v>184</v>
      </c>
      <c r="H480" s="249">
        <v>283.81999999999999</v>
      </c>
      <c r="I480" s="250"/>
      <c r="J480" s="251">
        <f>ROUND(I480*H480,2)</f>
        <v>0</v>
      </c>
      <c r="K480" s="252"/>
      <c r="L480" s="43"/>
      <c r="M480" s="253" t="s">
        <v>1</v>
      </c>
      <c r="N480" s="254" t="s">
        <v>40</v>
      </c>
      <c r="O480" s="93"/>
      <c r="P480" s="255">
        <f>O480*H480</f>
        <v>0</v>
      </c>
      <c r="Q480" s="255">
        <v>0</v>
      </c>
      <c r="R480" s="255">
        <f>Q480*H480</f>
        <v>0</v>
      </c>
      <c r="S480" s="255">
        <v>0</v>
      </c>
      <c r="T480" s="25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57" t="s">
        <v>200</v>
      </c>
      <c r="AT480" s="257" t="s">
        <v>175</v>
      </c>
      <c r="AU480" s="257" t="s">
        <v>84</v>
      </c>
      <c r="AY480" s="17" t="s">
        <v>172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7" t="s">
        <v>82</v>
      </c>
      <c r="BK480" s="145">
        <f>ROUND(I480*H480,2)</f>
        <v>0</v>
      </c>
      <c r="BL480" s="17" t="s">
        <v>200</v>
      </c>
      <c r="BM480" s="257" t="s">
        <v>679</v>
      </c>
    </row>
    <row r="481" s="15" customFormat="1">
      <c r="A481" s="15"/>
      <c r="B481" s="299"/>
      <c r="C481" s="300"/>
      <c r="D481" s="260" t="s">
        <v>180</v>
      </c>
      <c r="E481" s="301" t="s">
        <v>1</v>
      </c>
      <c r="F481" s="302" t="s">
        <v>633</v>
      </c>
      <c r="G481" s="300"/>
      <c r="H481" s="301" t="s">
        <v>1</v>
      </c>
      <c r="I481" s="303"/>
      <c r="J481" s="300"/>
      <c r="K481" s="300"/>
      <c r="L481" s="304"/>
      <c r="M481" s="305"/>
      <c r="N481" s="306"/>
      <c r="O481" s="306"/>
      <c r="P481" s="306"/>
      <c r="Q481" s="306"/>
      <c r="R481" s="306"/>
      <c r="S481" s="306"/>
      <c r="T481" s="30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308" t="s">
        <v>180</v>
      </c>
      <c r="AU481" s="308" t="s">
        <v>84</v>
      </c>
      <c r="AV481" s="15" t="s">
        <v>82</v>
      </c>
      <c r="AW481" s="15" t="s">
        <v>30</v>
      </c>
      <c r="AX481" s="15" t="s">
        <v>75</v>
      </c>
      <c r="AY481" s="308" t="s">
        <v>172</v>
      </c>
    </row>
    <row r="482" s="13" customFormat="1">
      <c r="A482" s="13"/>
      <c r="B482" s="258"/>
      <c r="C482" s="259"/>
      <c r="D482" s="260" t="s">
        <v>180</v>
      </c>
      <c r="E482" s="261" t="s">
        <v>1</v>
      </c>
      <c r="F482" s="262" t="s">
        <v>634</v>
      </c>
      <c r="G482" s="259"/>
      <c r="H482" s="263">
        <v>65.420000000000002</v>
      </c>
      <c r="I482" s="264"/>
      <c r="J482" s="259"/>
      <c r="K482" s="259"/>
      <c r="L482" s="265"/>
      <c r="M482" s="266"/>
      <c r="N482" s="267"/>
      <c r="O482" s="267"/>
      <c r="P482" s="267"/>
      <c r="Q482" s="267"/>
      <c r="R482" s="267"/>
      <c r="S482" s="267"/>
      <c r="T482" s="26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9" t="s">
        <v>180</v>
      </c>
      <c r="AU482" s="269" t="s">
        <v>84</v>
      </c>
      <c r="AV482" s="13" t="s">
        <v>84</v>
      </c>
      <c r="AW482" s="13" t="s">
        <v>30</v>
      </c>
      <c r="AX482" s="13" t="s">
        <v>75</v>
      </c>
      <c r="AY482" s="269" t="s">
        <v>172</v>
      </c>
    </row>
    <row r="483" s="13" customFormat="1">
      <c r="A483" s="13"/>
      <c r="B483" s="258"/>
      <c r="C483" s="259"/>
      <c r="D483" s="260" t="s">
        <v>180</v>
      </c>
      <c r="E483" s="261" t="s">
        <v>1</v>
      </c>
      <c r="F483" s="262" t="s">
        <v>677</v>
      </c>
      <c r="G483" s="259"/>
      <c r="H483" s="263">
        <v>218.40000000000001</v>
      </c>
      <c r="I483" s="264"/>
      <c r="J483" s="259"/>
      <c r="K483" s="259"/>
      <c r="L483" s="265"/>
      <c r="M483" s="266"/>
      <c r="N483" s="267"/>
      <c r="O483" s="267"/>
      <c r="P483" s="267"/>
      <c r="Q483" s="267"/>
      <c r="R483" s="267"/>
      <c r="S483" s="267"/>
      <c r="T483" s="26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9" t="s">
        <v>180</v>
      </c>
      <c r="AU483" s="269" t="s">
        <v>84</v>
      </c>
      <c r="AV483" s="13" t="s">
        <v>84</v>
      </c>
      <c r="AW483" s="13" t="s">
        <v>30</v>
      </c>
      <c r="AX483" s="13" t="s">
        <v>75</v>
      </c>
      <c r="AY483" s="269" t="s">
        <v>172</v>
      </c>
    </row>
    <row r="484" s="14" customFormat="1">
      <c r="A484" s="14"/>
      <c r="B484" s="270"/>
      <c r="C484" s="271"/>
      <c r="D484" s="260" t="s">
        <v>180</v>
      </c>
      <c r="E484" s="272" t="s">
        <v>1</v>
      </c>
      <c r="F484" s="273" t="s">
        <v>181</v>
      </c>
      <c r="G484" s="271"/>
      <c r="H484" s="274">
        <v>283.81999999999999</v>
      </c>
      <c r="I484" s="275"/>
      <c r="J484" s="271"/>
      <c r="K484" s="271"/>
      <c r="L484" s="276"/>
      <c r="M484" s="277"/>
      <c r="N484" s="278"/>
      <c r="O484" s="278"/>
      <c r="P484" s="278"/>
      <c r="Q484" s="278"/>
      <c r="R484" s="278"/>
      <c r="S484" s="278"/>
      <c r="T484" s="27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80" t="s">
        <v>180</v>
      </c>
      <c r="AU484" s="280" t="s">
        <v>84</v>
      </c>
      <c r="AV484" s="14" t="s">
        <v>179</v>
      </c>
      <c r="AW484" s="14" t="s">
        <v>30</v>
      </c>
      <c r="AX484" s="14" t="s">
        <v>82</v>
      </c>
      <c r="AY484" s="280" t="s">
        <v>172</v>
      </c>
    </row>
    <row r="485" s="2" customFormat="1" ht="24.15" customHeight="1">
      <c r="A485" s="40"/>
      <c r="B485" s="41"/>
      <c r="C485" s="245" t="s">
        <v>488</v>
      </c>
      <c r="D485" s="245" t="s">
        <v>175</v>
      </c>
      <c r="E485" s="246" t="s">
        <v>311</v>
      </c>
      <c r="F485" s="247" t="s">
        <v>312</v>
      </c>
      <c r="G485" s="248" t="s">
        <v>273</v>
      </c>
      <c r="H485" s="249">
        <v>48.799999999999997</v>
      </c>
      <c r="I485" s="250"/>
      <c r="J485" s="251">
        <f>ROUND(I485*H485,2)</f>
        <v>0</v>
      </c>
      <c r="K485" s="252"/>
      <c r="L485" s="43"/>
      <c r="M485" s="253" t="s">
        <v>1</v>
      </c>
      <c r="N485" s="254" t="s">
        <v>40</v>
      </c>
      <c r="O485" s="93"/>
      <c r="P485" s="255">
        <f>O485*H485</f>
        <v>0</v>
      </c>
      <c r="Q485" s="255">
        <v>0</v>
      </c>
      <c r="R485" s="255">
        <f>Q485*H485</f>
        <v>0</v>
      </c>
      <c r="S485" s="255">
        <v>0</v>
      </c>
      <c r="T485" s="25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57" t="s">
        <v>200</v>
      </c>
      <c r="AT485" s="257" t="s">
        <v>175</v>
      </c>
      <c r="AU485" s="257" t="s">
        <v>84</v>
      </c>
      <c r="AY485" s="17" t="s">
        <v>172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17" t="s">
        <v>82</v>
      </c>
      <c r="BK485" s="145">
        <f>ROUND(I485*H485,2)</f>
        <v>0</v>
      </c>
      <c r="BL485" s="17" t="s">
        <v>200</v>
      </c>
      <c r="BM485" s="257" t="s">
        <v>680</v>
      </c>
    </row>
    <row r="486" s="15" customFormat="1">
      <c r="A486" s="15"/>
      <c r="B486" s="299"/>
      <c r="C486" s="300"/>
      <c r="D486" s="260" t="s">
        <v>180</v>
      </c>
      <c r="E486" s="301" t="s">
        <v>1</v>
      </c>
      <c r="F486" s="302" t="s">
        <v>633</v>
      </c>
      <c r="G486" s="300"/>
      <c r="H486" s="301" t="s">
        <v>1</v>
      </c>
      <c r="I486" s="303"/>
      <c r="J486" s="300"/>
      <c r="K486" s="300"/>
      <c r="L486" s="304"/>
      <c r="M486" s="305"/>
      <c r="N486" s="306"/>
      <c r="O486" s="306"/>
      <c r="P486" s="306"/>
      <c r="Q486" s="306"/>
      <c r="R486" s="306"/>
      <c r="S486" s="306"/>
      <c r="T486" s="30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308" t="s">
        <v>180</v>
      </c>
      <c r="AU486" s="308" t="s">
        <v>84</v>
      </c>
      <c r="AV486" s="15" t="s">
        <v>82</v>
      </c>
      <c r="AW486" s="15" t="s">
        <v>30</v>
      </c>
      <c r="AX486" s="15" t="s">
        <v>75</v>
      </c>
      <c r="AY486" s="308" t="s">
        <v>172</v>
      </c>
    </row>
    <row r="487" s="13" customFormat="1">
      <c r="A487" s="13"/>
      <c r="B487" s="258"/>
      <c r="C487" s="259"/>
      <c r="D487" s="260" t="s">
        <v>180</v>
      </c>
      <c r="E487" s="261" t="s">
        <v>1</v>
      </c>
      <c r="F487" s="262" t="s">
        <v>681</v>
      </c>
      <c r="G487" s="259"/>
      <c r="H487" s="263">
        <v>48.799999999999997</v>
      </c>
      <c r="I487" s="264"/>
      <c r="J487" s="259"/>
      <c r="K487" s="259"/>
      <c r="L487" s="265"/>
      <c r="M487" s="266"/>
      <c r="N487" s="267"/>
      <c r="O487" s="267"/>
      <c r="P487" s="267"/>
      <c r="Q487" s="267"/>
      <c r="R487" s="267"/>
      <c r="S487" s="267"/>
      <c r="T487" s="26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9" t="s">
        <v>180</v>
      </c>
      <c r="AU487" s="269" t="s">
        <v>84</v>
      </c>
      <c r="AV487" s="13" t="s">
        <v>84</v>
      </c>
      <c r="AW487" s="13" t="s">
        <v>30</v>
      </c>
      <c r="AX487" s="13" t="s">
        <v>75</v>
      </c>
      <c r="AY487" s="269" t="s">
        <v>172</v>
      </c>
    </row>
    <row r="488" s="14" customFormat="1">
      <c r="A488" s="14"/>
      <c r="B488" s="270"/>
      <c r="C488" s="271"/>
      <c r="D488" s="260" t="s">
        <v>180</v>
      </c>
      <c r="E488" s="272" t="s">
        <v>1</v>
      </c>
      <c r="F488" s="273" t="s">
        <v>181</v>
      </c>
      <c r="G488" s="271"/>
      <c r="H488" s="274">
        <v>48.799999999999997</v>
      </c>
      <c r="I488" s="275"/>
      <c r="J488" s="271"/>
      <c r="K488" s="271"/>
      <c r="L488" s="276"/>
      <c r="M488" s="277"/>
      <c r="N488" s="278"/>
      <c r="O488" s="278"/>
      <c r="P488" s="278"/>
      <c r="Q488" s="278"/>
      <c r="R488" s="278"/>
      <c r="S488" s="278"/>
      <c r="T488" s="27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80" t="s">
        <v>180</v>
      </c>
      <c r="AU488" s="280" t="s">
        <v>84</v>
      </c>
      <c r="AV488" s="14" t="s">
        <v>179</v>
      </c>
      <c r="AW488" s="14" t="s">
        <v>30</v>
      </c>
      <c r="AX488" s="14" t="s">
        <v>82</v>
      </c>
      <c r="AY488" s="280" t="s">
        <v>172</v>
      </c>
    </row>
    <row r="489" s="2" customFormat="1" ht="24.15" customHeight="1">
      <c r="A489" s="40"/>
      <c r="B489" s="41"/>
      <c r="C489" s="281" t="s">
        <v>682</v>
      </c>
      <c r="D489" s="281" t="s">
        <v>207</v>
      </c>
      <c r="E489" s="282" t="s">
        <v>316</v>
      </c>
      <c r="F489" s="283" t="s">
        <v>317</v>
      </c>
      <c r="G489" s="284" t="s">
        <v>273</v>
      </c>
      <c r="H489" s="285">
        <v>53.68</v>
      </c>
      <c r="I489" s="286"/>
      <c r="J489" s="287">
        <f>ROUND(I489*H489,2)</f>
        <v>0</v>
      </c>
      <c r="K489" s="288"/>
      <c r="L489" s="289"/>
      <c r="M489" s="290" t="s">
        <v>1</v>
      </c>
      <c r="N489" s="291" t="s">
        <v>40</v>
      </c>
      <c r="O489" s="93"/>
      <c r="P489" s="255">
        <f>O489*H489</f>
        <v>0</v>
      </c>
      <c r="Q489" s="255">
        <v>0</v>
      </c>
      <c r="R489" s="255">
        <f>Q489*H489</f>
        <v>0</v>
      </c>
      <c r="S489" s="255">
        <v>0</v>
      </c>
      <c r="T489" s="25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57" t="s">
        <v>210</v>
      </c>
      <c r="AT489" s="257" t="s">
        <v>207</v>
      </c>
      <c r="AU489" s="257" t="s">
        <v>84</v>
      </c>
      <c r="AY489" s="17" t="s">
        <v>172</v>
      </c>
      <c r="BE489" s="145">
        <f>IF(N489="základní",J489,0)</f>
        <v>0</v>
      </c>
      <c r="BF489" s="145">
        <f>IF(N489="snížená",J489,0)</f>
        <v>0</v>
      </c>
      <c r="BG489" s="145">
        <f>IF(N489="zákl. přenesená",J489,0)</f>
        <v>0</v>
      </c>
      <c r="BH489" s="145">
        <f>IF(N489="sníž. přenesená",J489,0)</f>
        <v>0</v>
      </c>
      <c r="BI489" s="145">
        <f>IF(N489="nulová",J489,0)</f>
        <v>0</v>
      </c>
      <c r="BJ489" s="17" t="s">
        <v>82</v>
      </c>
      <c r="BK489" s="145">
        <f>ROUND(I489*H489,2)</f>
        <v>0</v>
      </c>
      <c r="BL489" s="17" t="s">
        <v>200</v>
      </c>
      <c r="BM489" s="257" t="s">
        <v>683</v>
      </c>
    </row>
    <row r="490" s="15" customFormat="1">
      <c r="A490" s="15"/>
      <c r="B490" s="299"/>
      <c r="C490" s="300"/>
      <c r="D490" s="260" t="s">
        <v>180</v>
      </c>
      <c r="E490" s="301" t="s">
        <v>1</v>
      </c>
      <c r="F490" s="302" t="s">
        <v>633</v>
      </c>
      <c r="G490" s="300"/>
      <c r="H490" s="301" t="s">
        <v>1</v>
      </c>
      <c r="I490" s="303"/>
      <c r="J490" s="300"/>
      <c r="K490" s="300"/>
      <c r="L490" s="304"/>
      <c r="M490" s="305"/>
      <c r="N490" s="306"/>
      <c r="O490" s="306"/>
      <c r="P490" s="306"/>
      <c r="Q490" s="306"/>
      <c r="R490" s="306"/>
      <c r="S490" s="306"/>
      <c r="T490" s="30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308" t="s">
        <v>180</v>
      </c>
      <c r="AU490" s="308" t="s">
        <v>84</v>
      </c>
      <c r="AV490" s="15" t="s">
        <v>82</v>
      </c>
      <c r="AW490" s="15" t="s">
        <v>30</v>
      </c>
      <c r="AX490" s="15" t="s">
        <v>75</v>
      </c>
      <c r="AY490" s="308" t="s">
        <v>172</v>
      </c>
    </row>
    <row r="491" s="13" customFormat="1">
      <c r="A491" s="13"/>
      <c r="B491" s="258"/>
      <c r="C491" s="259"/>
      <c r="D491" s="260" t="s">
        <v>180</v>
      </c>
      <c r="E491" s="261" t="s">
        <v>1</v>
      </c>
      <c r="F491" s="262" t="s">
        <v>681</v>
      </c>
      <c r="G491" s="259"/>
      <c r="H491" s="263">
        <v>48.799999999999997</v>
      </c>
      <c r="I491" s="264"/>
      <c r="J491" s="259"/>
      <c r="K491" s="259"/>
      <c r="L491" s="265"/>
      <c r="M491" s="266"/>
      <c r="N491" s="267"/>
      <c r="O491" s="267"/>
      <c r="P491" s="267"/>
      <c r="Q491" s="267"/>
      <c r="R491" s="267"/>
      <c r="S491" s="267"/>
      <c r="T491" s="26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9" t="s">
        <v>180</v>
      </c>
      <c r="AU491" s="269" t="s">
        <v>84</v>
      </c>
      <c r="AV491" s="13" t="s">
        <v>84</v>
      </c>
      <c r="AW491" s="13" t="s">
        <v>30</v>
      </c>
      <c r="AX491" s="13" t="s">
        <v>75</v>
      </c>
      <c r="AY491" s="269" t="s">
        <v>172</v>
      </c>
    </row>
    <row r="492" s="14" customFormat="1">
      <c r="A492" s="14"/>
      <c r="B492" s="270"/>
      <c r="C492" s="271"/>
      <c r="D492" s="260" t="s">
        <v>180</v>
      </c>
      <c r="E492" s="272" t="s">
        <v>1</v>
      </c>
      <c r="F492" s="273" t="s">
        <v>181</v>
      </c>
      <c r="G492" s="271"/>
      <c r="H492" s="274">
        <v>48.799999999999997</v>
      </c>
      <c r="I492" s="275"/>
      <c r="J492" s="271"/>
      <c r="K492" s="271"/>
      <c r="L492" s="276"/>
      <c r="M492" s="277"/>
      <c r="N492" s="278"/>
      <c r="O492" s="278"/>
      <c r="P492" s="278"/>
      <c r="Q492" s="278"/>
      <c r="R492" s="278"/>
      <c r="S492" s="278"/>
      <c r="T492" s="27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80" t="s">
        <v>180</v>
      </c>
      <c r="AU492" s="280" t="s">
        <v>84</v>
      </c>
      <c r="AV492" s="14" t="s">
        <v>179</v>
      </c>
      <c r="AW492" s="14" t="s">
        <v>30</v>
      </c>
      <c r="AX492" s="14" t="s">
        <v>75</v>
      </c>
      <c r="AY492" s="280" t="s">
        <v>172</v>
      </c>
    </row>
    <row r="493" s="13" customFormat="1">
      <c r="A493" s="13"/>
      <c r="B493" s="258"/>
      <c r="C493" s="259"/>
      <c r="D493" s="260" t="s">
        <v>180</v>
      </c>
      <c r="E493" s="261" t="s">
        <v>1</v>
      </c>
      <c r="F493" s="262" t="s">
        <v>684</v>
      </c>
      <c r="G493" s="259"/>
      <c r="H493" s="263">
        <v>53.68</v>
      </c>
      <c r="I493" s="264"/>
      <c r="J493" s="259"/>
      <c r="K493" s="259"/>
      <c r="L493" s="265"/>
      <c r="M493" s="266"/>
      <c r="N493" s="267"/>
      <c r="O493" s="267"/>
      <c r="P493" s="267"/>
      <c r="Q493" s="267"/>
      <c r="R493" s="267"/>
      <c r="S493" s="267"/>
      <c r="T493" s="26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9" t="s">
        <v>180</v>
      </c>
      <c r="AU493" s="269" t="s">
        <v>84</v>
      </c>
      <c r="AV493" s="13" t="s">
        <v>84</v>
      </c>
      <c r="AW493" s="13" t="s">
        <v>30</v>
      </c>
      <c r="AX493" s="13" t="s">
        <v>75</v>
      </c>
      <c r="AY493" s="269" t="s">
        <v>172</v>
      </c>
    </row>
    <row r="494" s="14" customFormat="1">
      <c r="A494" s="14"/>
      <c r="B494" s="270"/>
      <c r="C494" s="271"/>
      <c r="D494" s="260" t="s">
        <v>180</v>
      </c>
      <c r="E494" s="272" t="s">
        <v>1</v>
      </c>
      <c r="F494" s="273" t="s">
        <v>181</v>
      </c>
      <c r="G494" s="271"/>
      <c r="H494" s="274">
        <v>53.68</v>
      </c>
      <c r="I494" s="275"/>
      <c r="J494" s="271"/>
      <c r="K494" s="271"/>
      <c r="L494" s="276"/>
      <c r="M494" s="277"/>
      <c r="N494" s="278"/>
      <c r="O494" s="278"/>
      <c r="P494" s="278"/>
      <c r="Q494" s="278"/>
      <c r="R494" s="278"/>
      <c r="S494" s="278"/>
      <c r="T494" s="27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80" t="s">
        <v>180</v>
      </c>
      <c r="AU494" s="280" t="s">
        <v>84</v>
      </c>
      <c r="AV494" s="14" t="s">
        <v>179</v>
      </c>
      <c r="AW494" s="14" t="s">
        <v>30</v>
      </c>
      <c r="AX494" s="14" t="s">
        <v>82</v>
      </c>
      <c r="AY494" s="280" t="s">
        <v>172</v>
      </c>
    </row>
    <row r="495" s="2" customFormat="1" ht="24.15" customHeight="1">
      <c r="A495" s="40"/>
      <c r="B495" s="41"/>
      <c r="C495" s="245" t="s">
        <v>492</v>
      </c>
      <c r="D495" s="245" t="s">
        <v>175</v>
      </c>
      <c r="E495" s="246" t="s">
        <v>319</v>
      </c>
      <c r="F495" s="247" t="s">
        <v>320</v>
      </c>
      <c r="G495" s="248" t="s">
        <v>184</v>
      </c>
      <c r="H495" s="249">
        <v>283.81999999999999</v>
      </c>
      <c r="I495" s="250"/>
      <c r="J495" s="251">
        <f>ROUND(I495*H495,2)</f>
        <v>0</v>
      </c>
      <c r="K495" s="252"/>
      <c r="L495" s="43"/>
      <c r="M495" s="253" t="s">
        <v>1</v>
      </c>
      <c r="N495" s="254" t="s">
        <v>40</v>
      </c>
      <c r="O495" s="93"/>
      <c r="P495" s="255">
        <f>O495*H495</f>
        <v>0</v>
      </c>
      <c r="Q495" s="255">
        <v>0</v>
      </c>
      <c r="R495" s="255">
        <f>Q495*H495</f>
        <v>0</v>
      </c>
      <c r="S495" s="255">
        <v>0</v>
      </c>
      <c r="T495" s="25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57" t="s">
        <v>200</v>
      </c>
      <c r="AT495" s="257" t="s">
        <v>175</v>
      </c>
      <c r="AU495" s="257" t="s">
        <v>84</v>
      </c>
      <c r="AY495" s="17" t="s">
        <v>172</v>
      </c>
      <c r="BE495" s="145">
        <f>IF(N495="základní",J495,0)</f>
        <v>0</v>
      </c>
      <c r="BF495" s="145">
        <f>IF(N495="snížená",J495,0)</f>
        <v>0</v>
      </c>
      <c r="BG495" s="145">
        <f>IF(N495="zákl. přenesená",J495,0)</f>
        <v>0</v>
      </c>
      <c r="BH495" s="145">
        <f>IF(N495="sníž. přenesená",J495,0)</f>
        <v>0</v>
      </c>
      <c r="BI495" s="145">
        <f>IF(N495="nulová",J495,0)</f>
        <v>0</v>
      </c>
      <c r="BJ495" s="17" t="s">
        <v>82</v>
      </c>
      <c r="BK495" s="145">
        <f>ROUND(I495*H495,2)</f>
        <v>0</v>
      </c>
      <c r="BL495" s="17" t="s">
        <v>200</v>
      </c>
      <c r="BM495" s="257" t="s">
        <v>685</v>
      </c>
    </row>
    <row r="496" s="15" customFormat="1">
      <c r="A496" s="15"/>
      <c r="B496" s="299"/>
      <c r="C496" s="300"/>
      <c r="D496" s="260" t="s">
        <v>180</v>
      </c>
      <c r="E496" s="301" t="s">
        <v>1</v>
      </c>
      <c r="F496" s="302" t="s">
        <v>633</v>
      </c>
      <c r="G496" s="300"/>
      <c r="H496" s="301" t="s">
        <v>1</v>
      </c>
      <c r="I496" s="303"/>
      <c r="J496" s="300"/>
      <c r="K496" s="300"/>
      <c r="L496" s="304"/>
      <c r="M496" s="305"/>
      <c r="N496" s="306"/>
      <c r="O496" s="306"/>
      <c r="P496" s="306"/>
      <c r="Q496" s="306"/>
      <c r="R496" s="306"/>
      <c r="S496" s="306"/>
      <c r="T496" s="307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308" t="s">
        <v>180</v>
      </c>
      <c r="AU496" s="308" t="s">
        <v>84</v>
      </c>
      <c r="AV496" s="15" t="s">
        <v>82</v>
      </c>
      <c r="AW496" s="15" t="s">
        <v>30</v>
      </c>
      <c r="AX496" s="15" t="s">
        <v>75</v>
      </c>
      <c r="AY496" s="308" t="s">
        <v>172</v>
      </c>
    </row>
    <row r="497" s="13" customFormat="1">
      <c r="A497" s="13"/>
      <c r="B497" s="258"/>
      <c r="C497" s="259"/>
      <c r="D497" s="260" t="s">
        <v>180</v>
      </c>
      <c r="E497" s="261" t="s">
        <v>1</v>
      </c>
      <c r="F497" s="262" t="s">
        <v>634</v>
      </c>
      <c r="G497" s="259"/>
      <c r="H497" s="263">
        <v>65.420000000000002</v>
      </c>
      <c r="I497" s="264"/>
      <c r="J497" s="259"/>
      <c r="K497" s="259"/>
      <c r="L497" s="265"/>
      <c r="M497" s="266"/>
      <c r="N497" s="267"/>
      <c r="O497" s="267"/>
      <c r="P497" s="267"/>
      <c r="Q497" s="267"/>
      <c r="R497" s="267"/>
      <c r="S497" s="267"/>
      <c r="T497" s="26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9" t="s">
        <v>180</v>
      </c>
      <c r="AU497" s="269" t="s">
        <v>84</v>
      </c>
      <c r="AV497" s="13" t="s">
        <v>84</v>
      </c>
      <c r="AW497" s="13" t="s">
        <v>30</v>
      </c>
      <c r="AX497" s="13" t="s">
        <v>75</v>
      </c>
      <c r="AY497" s="269" t="s">
        <v>172</v>
      </c>
    </row>
    <row r="498" s="13" customFormat="1">
      <c r="A498" s="13"/>
      <c r="B498" s="258"/>
      <c r="C498" s="259"/>
      <c r="D498" s="260" t="s">
        <v>180</v>
      </c>
      <c r="E498" s="261" t="s">
        <v>1</v>
      </c>
      <c r="F498" s="262" t="s">
        <v>677</v>
      </c>
      <c r="G498" s="259"/>
      <c r="H498" s="263">
        <v>218.40000000000001</v>
      </c>
      <c r="I498" s="264"/>
      <c r="J498" s="259"/>
      <c r="K498" s="259"/>
      <c r="L498" s="265"/>
      <c r="M498" s="266"/>
      <c r="N498" s="267"/>
      <c r="O498" s="267"/>
      <c r="P498" s="267"/>
      <c r="Q498" s="267"/>
      <c r="R498" s="267"/>
      <c r="S498" s="267"/>
      <c r="T498" s="26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9" t="s">
        <v>180</v>
      </c>
      <c r="AU498" s="269" t="s">
        <v>84</v>
      </c>
      <c r="AV498" s="13" t="s">
        <v>84</v>
      </c>
      <c r="AW498" s="13" t="s">
        <v>30</v>
      </c>
      <c r="AX498" s="13" t="s">
        <v>75</v>
      </c>
      <c r="AY498" s="269" t="s">
        <v>172</v>
      </c>
    </row>
    <row r="499" s="14" customFormat="1">
      <c r="A499" s="14"/>
      <c r="B499" s="270"/>
      <c r="C499" s="271"/>
      <c r="D499" s="260" t="s">
        <v>180</v>
      </c>
      <c r="E499" s="272" t="s">
        <v>1</v>
      </c>
      <c r="F499" s="273" t="s">
        <v>181</v>
      </c>
      <c r="G499" s="271"/>
      <c r="H499" s="274">
        <v>283.81999999999999</v>
      </c>
      <c r="I499" s="275"/>
      <c r="J499" s="271"/>
      <c r="K499" s="271"/>
      <c r="L499" s="276"/>
      <c r="M499" s="277"/>
      <c r="N499" s="278"/>
      <c r="O499" s="278"/>
      <c r="P499" s="278"/>
      <c r="Q499" s="278"/>
      <c r="R499" s="278"/>
      <c r="S499" s="278"/>
      <c r="T499" s="27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80" t="s">
        <v>180</v>
      </c>
      <c r="AU499" s="280" t="s">
        <v>84</v>
      </c>
      <c r="AV499" s="14" t="s">
        <v>179</v>
      </c>
      <c r="AW499" s="14" t="s">
        <v>30</v>
      </c>
      <c r="AX499" s="14" t="s">
        <v>82</v>
      </c>
      <c r="AY499" s="280" t="s">
        <v>172</v>
      </c>
    </row>
    <row r="500" s="2" customFormat="1" ht="24.15" customHeight="1">
      <c r="A500" s="40"/>
      <c r="B500" s="41"/>
      <c r="C500" s="245" t="s">
        <v>686</v>
      </c>
      <c r="D500" s="245" t="s">
        <v>175</v>
      </c>
      <c r="E500" s="246" t="s">
        <v>323</v>
      </c>
      <c r="F500" s="247" t="s">
        <v>324</v>
      </c>
      <c r="G500" s="248" t="s">
        <v>184</v>
      </c>
      <c r="H500" s="249">
        <v>283.81999999999999</v>
      </c>
      <c r="I500" s="250"/>
      <c r="J500" s="251">
        <f>ROUND(I500*H500,2)</f>
        <v>0</v>
      </c>
      <c r="K500" s="252"/>
      <c r="L500" s="43"/>
      <c r="M500" s="253" t="s">
        <v>1</v>
      </c>
      <c r="N500" s="254" t="s">
        <v>40</v>
      </c>
      <c r="O500" s="93"/>
      <c r="P500" s="255">
        <f>O500*H500</f>
        <v>0</v>
      </c>
      <c r="Q500" s="255">
        <v>0</v>
      </c>
      <c r="R500" s="255">
        <f>Q500*H500</f>
        <v>0</v>
      </c>
      <c r="S500" s="255">
        <v>0</v>
      </c>
      <c r="T500" s="25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57" t="s">
        <v>200</v>
      </c>
      <c r="AT500" s="257" t="s">
        <v>175</v>
      </c>
      <c r="AU500" s="257" t="s">
        <v>84</v>
      </c>
      <c r="AY500" s="17" t="s">
        <v>172</v>
      </c>
      <c r="BE500" s="145">
        <f>IF(N500="základní",J500,0)</f>
        <v>0</v>
      </c>
      <c r="BF500" s="145">
        <f>IF(N500="snížená",J500,0)</f>
        <v>0</v>
      </c>
      <c r="BG500" s="145">
        <f>IF(N500="zákl. přenesená",J500,0)</f>
        <v>0</v>
      </c>
      <c r="BH500" s="145">
        <f>IF(N500="sníž. přenesená",J500,0)</f>
        <v>0</v>
      </c>
      <c r="BI500" s="145">
        <f>IF(N500="nulová",J500,0)</f>
        <v>0</v>
      </c>
      <c r="BJ500" s="17" t="s">
        <v>82</v>
      </c>
      <c r="BK500" s="145">
        <f>ROUND(I500*H500,2)</f>
        <v>0</v>
      </c>
      <c r="BL500" s="17" t="s">
        <v>200</v>
      </c>
      <c r="BM500" s="257" t="s">
        <v>687</v>
      </c>
    </row>
    <row r="501" s="15" customFormat="1">
      <c r="A501" s="15"/>
      <c r="B501" s="299"/>
      <c r="C501" s="300"/>
      <c r="D501" s="260" t="s">
        <v>180</v>
      </c>
      <c r="E501" s="301" t="s">
        <v>1</v>
      </c>
      <c r="F501" s="302" t="s">
        <v>633</v>
      </c>
      <c r="G501" s="300"/>
      <c r="H501" s="301" t="s">
        <v>1</v>
      </c>
      <c r="I501" s="303"/>
      <c r="J501" s="300"/>
      <c r="K501" s="300"/>
      <c r="L501" s="304"/>
      <c r="M501" s="305"/>
      <c r="N501" s="306"/>
      <c r="O501" s="306"/>
      <c r="P501" s="306"/>
      <c r="Q501" s="306"/>
      <c r="R501" s="306"/>
      <c r="S501" s="306"/>
      <c r="T501" s="307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308" t="s">
        <v>180</v>
      </c>
      <c r="AU501" s="308" t="s">
        <v>84</v>
      </c>
      <c r="AV501" s="15" t="s">
        <v>82</v>
      </c>
      <c r="AW501" s="15" t="s">
        <v>30</v>
      </c>
      <c r="AX501" s="15" t="s">
        <v>75</v>
      </c>
      <c r="AY501" s="308" t="s">
        <v>172</v>
      </c>
    </row>
    <row r="502" s="13" customFormat="1">
      <c r="A502" s="13"/>
      <c r="B502" s="258"/>
      <c r="C502" s="259"/>
      <c r="D502" s="260" t="s">
        <v>180</v>
      </c>
      <c r="E502" s="261" t="s">
        <v>1</v>
      </c>
      <c r="F502" s="262" t="s">
        <v>634</v>
      </c>
      <c r="G502" s="259"/>
      <c r="H502" s="263">
        <v>65.420000000000002</v>
      </c>
      <c r="I502" s="264"/>
      <c r="J502" s="259"/>
      <c r="K502" s="259"/>
      <c r="L502" s="265"/>
      <c r="M502" s="266"/>
      <c r="N502" s="267"/>
      <c r="O502" s="267"/>
      <c r="P502" s="267"/>
      <c r="Q502" s="267"/>
      <c r="R502" s="267"/>
      <c r="S502" s="267"/>
      <c r="T502" s="26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9" t="s">
        <v>180</v>
      </c>
      <c r="AU502" s="269" t="s">
        <v>84</v>
      </c>
      <c r="AV502" s="13" t="s">
        <v>84</v>
      </c>
      <c r="AW502" s="13" t="s">
        <v>30</v>
      </c>
      <c r="AX502" s="13" t="s">
        <v>75</v>
      </c>
      <c r="AY502" s="269" t="s">
        <v>172</v>
      </c>
    </row>
    <row r="503" s="13" customFormat="1">
      <c r="A503" s="13"/>
      <c r="B503" s="258"/>
      <c r="C503" s="259"/>
      <c r="D503" s="260" t="s">
        <v>180</v>
      </c>
      <c r="E503" s="261" t="s">
        <v>1</v>
      </c>
      <c r="F503" s="262" t="s">
        <v>677</v>
      </c>
      <c r="G503" s="259"/>
      <c r="H503" s="263">
        <v>218.40000000000001</v>
      </c>
      <c r="I503" s="264"/>
      <c r="J503" s="259"/>
      <c r="K503" s="259"/>
      <c r="L503" s="265"/>
      <c r="M503" s="266"/>
      <c r="N503" s="267"/>
      <c r="O503" s="267"/>
      <c r="P503" s="267"/>
      <c r="Q503" s="267"/>
      <c r="R503" s="267"/>
      <c r="S503" s="267"/>
      <c r="T503" s="26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9" t="s">
        <v>180</v>
      </c>
      <c r="AU503" s="269" t="s">
        <v>84</v>
      </c>
      <c r="AV503" s="13" t="s">
        <v>84</v>
      </c>
      <c r="AW503" s="13" t="s">
        <v>30</v>
      </c>
      <c r="AX503" s="13" t="s">
        <v>75</v>
      </c>
      <c r="AY503" s="269" t="s">
        <v>172</v>
      </c>
    </row>
    <row r="504" s="14" customFormat="1">
      <c r="A504" s="14"/>
      <c r="B504" s="270"/>
      <c r="C504" s="271"/>
      <c r="D504" s="260" t="s">
        <v>180</v>
      </c>
      <c r="E504" s="272" t="s">
        <v>1</v>
      </c>
      <c r="F504" s="273" t="s">
        <v>181</v>
      </c>
      <c r="G504" s="271"/>
      <c r="H504" s="274">
        <v>283.81999999999999</v>
      </c>
      <c r="I504" s="275"/>
      <c r="J504" s="271"/>
      <c r="K504" s="271"/>
      <c r="L504" s="276"/>
      <c r="M504" s="277"/>
      <c r="N504" s="278"/>
      <c r="O504" s="278"/>
      <c r="P504" s="278"/>
      <c r="Q504" s="278"/>
      <c r="R504" s="278"/>
      <c r="S504" s="278"/>
      <c r="T504" s="27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80" t="s">
        <v>180</v>
      </c>
      <c r="AU504" s="280" t="s">
        <v>84</v>
      </c>
      <c r="AV504" s="14" t="s">
        <v>179</v>
      </c>
      <c r="AW504" s="14" t="s">
        <v>30</v>
      </c>
      <c r="AX504" s="14" t="s">
        <v>82</v>
      </c>
      <c r="AY504" s="280" t="s">
        <v>172</v>
      </c>
    </row>
    <row r="505" s="12" customFormat="1" ht="25.92" customHeight="1">
      <c r="A505" s="12"/>
      <c r="B505" s="229"/>
      <c r="C505" s="230"/>
      <c r="D505" s="231" t="s">
        <v>74</v>
      </c>
      <c r="E505" s="232" t="s">
        <v>207</v>
      </c>
      <c r="F505" s="232" t="s">
        <v>688</v>
      </c>
      <c r="G505" s="230"/>
      <c r="H505" s="230"/>
      <c r="I505" s="233"/>
      <c r="J505" s="234">
        <f>BK505</f>
        <v>0</v>
      </c>
      <c r="K505" s="230"/>
      <c r="L505" s="235"/>
      <c r="M505" s="236"/>
      <c r="N505" s="237"/>
      <c r="O505" s="237"/>
      <c r="P505" s="238">
        <f>P506</f>
        <v>0</v>
      </c>
      <c r="Q505" s="237"/>
      <c r="R505" s="238">
        <f>R506</f>
        <v>0</v>
      </c>
      <c r="S505" s="237"/>
      <c r="T505" s="239">
        <f>T506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40" t="s">
        <v>173</v>
      </c>
      <c r="AT505" s="241" t="s">
        <v>74</v>
      </c>
      <c r="AU505" s="241" t="s">
        <v>75</v>
      </c>
      <c r="AY505" s="240" t="s">
        <v>172</v>
      </c>
      <c r="BK505" s="242">
        <f>BK506</f>
        <v>0</v>
      </c>
    </row>
    <row r="506" s="12" customFormat="1" ht="22.8" customHeight="1">
      <c r="A506" s="12"/>
      <c r="B506" s="229"/>
      <c r="C506" s="230"/>
      <c r="D506" s="231" t="s">
        <v>74</v>
      </c>
      <c r="E506" s="243" t="s">
        <v>689</v>
      </c>
      <c r="F506" s="243" t="s">
        <v>690</v>
      </c>
      <c r="G506" s="230"/>
      <c r="H506" s="230"/>
      <c r="I506" s="233"/>
      <c r="J506" s="244">
        <f>BK506</f>
        <v>0</v>
      </c>
      <c r="K506" s="230"/>
      <c r="L506" s="235"/>
      <c r="M506" s="236"/>
      <c r="N506" s="237"/>
      <c r="O506" s="237"/>
      <c r="P506" s="238">
        <f>SUM(P507:P508)</f>
        <v>0</v>
      </c>
      <c r="Q506" s="237"/>
      <c r="R506" s="238">
        <f>SUM(R507:R508)</f>
        <v>0</v>
      </c>
      <c r="S506" s="237"/>
      <c r="T506" s="239">
        <f>SUM(T507:T508)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40" t="s">
        <v>173</v>
      </c>
      <c r="AT506" s="241" t="s">
        <v>74</v>
      </c>
      <c r="AU506" s="241" t="s">
        <v>82</v>
      </c>
      <c r="AY506" s="240" t="s">
        <v>172</v>
      </c>
      <c r="BK506" s="242">
        <f>SUM(BK507:BK508)</f>
        <v>0</v>
      </c>
    </row>
    <row r="507" s="2" customFormat="1" ht="55.5" customHeight="1">
      <c r="A507" s="40"/>
      <c r="B507" s="41"/>
      <c r="C507" s="245" t="s">
        <v>227</v>
      </c>
      <c r="D507" s="245" t="s">
        <v>175</v>
      </c>
      <c r="E507" s="246" t="s">
        <v>691</v>
      </c>
      <c r="F507" s="247" t="s">
        <v>692</v>
      </c>
      <c r="G507" s="248" t="s">
        <v>178</v>
      </c>
      <c r="H507" s="249">
        <v>1</v>
      </c>
      <c r="I507" s="250"/>
      <c r="J507" s="251">
        <f>ROUND(I507*H507,2)</f>
        <v>0</v>
      </c>
      <c r="K507" s="252"/>
      <c r="L507" s="43"/>
      <c r="M507" s="253" t="s">
        <v>1</v>
      </c>
      <c r="N507" s="254" t="s">
        <v>40</v>
      </c>
      <c r="O507" s="93"/>
      <c r="P507" s="255">
        <f>O507*H507</f>
        <v>0</v>
      </c>
      <c r="Q507" s="255">
        <v>0</v>
      </c>
      <c r="R507" s="255">
        <f>Q507*H507</f>
        <v>0</v>
      </c>
      <c r="S507" s="255">
        <v>0</v>
      </c>
      <c r="T507" s="25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57" t="s">
        <v>313</v>
      </c>
      <c r="AT507" s="257" t="s">
        <v>175</v>
      </c>
      <c r="AU507" s="257" t="s">
        <v>84</v>
      </c>
      <c r="AY507" s="17" t="s">
        <v>172</v>
      </c>
      <c r="BE507" s="145">
        <f>IF(N507="základní",J507,0)</f>
        <v>0</v>
      </c>
      <c r="BF507" s="145">
        <f>IF(N507="snížená",J507,0)</f>
        <v>0</v>
      </c>
      <c r="BG507" s="145">
        <f>IF(N507="zákl. přenesená",J507,0)</f>
        <v>0</v>
      </c>
      <c r="BH507" s="145">
        <f>IF(N507="sníž. přenesená",J507,0)</f>
        <v>0</v>
      </c>
      <c r="BI507" s="145">
        <f>IF(N507="nulová",J507,0)</f>
        <v>0</v>
      </c>
      <c r="BJ507" s="17" t="s">
        <v>82</v>
      </c>
      <c r="BK507" s="145">
        <f>ROUND(I507*H507,2)</f>
        <v>0</v>
      </c>
      <c r="BL507" s="17" t="s">
        <v>313</v>
      </c>
      <c r="BM507" s="257" t="s">
        <v>693</v>
      </c>
    </row>
    <row r="508" s="2" customFormat="1" ht="16.5" customHeight="1">
      <c r="A508" s="40"/>
      <c r="B508" s="41"/>
      <c r="C508" s="245" t="s">
        <v>694</v>
      </c>
      <c r="D508" s="245" t="s">
        <v>175</v>
      </c>
      <c r="E508" s="246" t="s">
        <v>695</v>
      </c>
      <c r="F508" s="247" t="s">
        <v>696</v>
      </c>
      <c r="G508" s="248" t="s">
        <v>283</v>
      </c>
      <c r="H508" s="295"/>
      <c r="I508" s="250"/>
      <c r="J508" s="251">
        <f>ROUND(I508*H508,2)</f>
        <v>0</v>
      </c>
      <c r="K508" s="252"/>
      <c r="L508" s="43"/>
      <c r="M508" s="309" t="s">
        <v>1</v>
      </c>
      <c r="N508" s="310" t="s">
        <v>40</v>
      </c>
      <c r="O508" s="311"/>
      <c r="P508" s="312">
        <f>O508*H508</f>
        <v>0</v>
      </c>
      <c r="Q508" s="312">
        <v>0</v>
      </c>
      <c r="R508" s="312">
        <f>Q508*H508</f>
        <v>0</v>
      </c>
      <c r="S508" s="312">
        <v>0</v>
      </c>
      <c r="T508" s="313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57" t="s">
        <v>313</v>
      </c>
      <c r="AT508" s="257" t="s">
        <v>175</v>
      </c>
      <c r="AU508" s="257" t="s">
        <v>84</v>
      </c>
      <c r="AY508" s="17" t="s">
        <v>172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7" t="s">
        <v>82</v>
      </c>
      <c r="BK508" s="145">
        <f>ROUND(I508*H508,2)</f>
        <v>0</v>
      </c>
      <c r="BL508" s="17" t="s">
        <v>313</v>
      </c>
      <c r="BM508" s="257" t="s">
        <v>697</v>
      </c>
    </row>
    <row r="509" s="2" customFormat="1" ht="6.96" customHeight="1">
      <c r="A509" s="40"/>
      <c r="B509" s="68"/>
      <c r="C509" s="69"/>
      <c r="D509" s="69"/>
      <c r="E509" s="69"/>
      <c r="F509" s="69"/>
      <c r="G509" s="69"/>
      <c r="H509" s="69"/>
      <c r="I509" s="69"/>
      <c r="J509" s="69"/>
      <c r="K509" s="69"/>
      <c r="L509" s="43"/>
      <c r="M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</sheetData>
  <sheetProtection sheet="1" autoFilter="0" formatColumns="0" formatRows="0" objects="1" scenarios="1" spinCount="100000" saltValue="F7PqrrdwkXIDzGOubOz2AywIltIZu6+87Z2t7Vm7rgUhiLNaPWVfavkVv3OIbQvG0ZjxkrVaPJ8VkI71VYXHrQ==" hashValue="NTf+7dNC7dTs7MGCOx4INmzDw8VO+3+JYwdioVLePEwBVwbAd5thXbn8kllhz/rkzw9sOIZv1u/N01uWIWfZ0Q==" algorithmName="SHA-512" password="CC35"/>
  <autoFilter ref="C147:K508"/>
  <mergeCells count="14">
    <mergeCell ref="E7:H7"/>
    <mergeCell ref="E9:H9"/>
    <mergeCell ref="E18:H18"/>
    <mergeCell ref="E27:H27"/>
    <mergeCell ref="E85:H85"/>
    <mergeCell ref="E87:H87"/>
    <mergeCell ref="D122:F122"/>
    <mergeCell ref="D123:F123"/>
    <mergeCell ref="D124:F124"/>
    <mergeCell ref="D125:F125"/>
    <mergeCell ref="D126:F12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130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26.25" customHeight="1">
      <c r="B7" s="20"/>
      <c r="E7" s="158" t="str">
        <f>'Rekapitulace stavby'!K6</f>
        <v>100424 - Nové učebny a vstup Střední zdravotnické školy a VOŠ Cheb-úprava 2907 (zadání)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698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31. 7. 2024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133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124</v>
      </c>
      <c r="E31" s="40"/>
      <c r="F31" s="40"/>
      <c r="G31" s="40"/>
      <c r="H31" s="40"/>
      <c r="I31" s="40"/>
      <c r="J31" s="167">
        <f>J124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ROUND((SUM(BE124:BE131) + SUM(BE151:BE971)),  2)</f>
        <v>0</v>
      </c>
      <c r="G35" s="40"/>
      <c r="H35" s="40"/>
      <c r="I35" s="174">
        <v>0.20999999999999999</v>
      </c>
      <c r="J35" s="173">
        <f>ROUND(((SUM(BE124:BE131) + SUM(BE151:BE971))*I35),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ROUND((SUM(BF124:BF131) + SUM(BF151:BF971)),  2)</f>
        <v>0</v>
      </c>
      <c r="G36" s="40"/>
      <c r="H36" s="40"/>
      <c r="I36" s="174">
        <v>0.12</v>
      </c>
      <c r="J36" s="173">
        <f>ROUND(((SUM(BF124:BF131) + SUM(BF151:BF971))*I36),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ROUND((SUM(BG124:BG131) + SUM(BG151:BG971)),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ROUND((SUM(BH124:BH131) + SUM(BH151:BH971)),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ROUND((SUM(BI124:BI131) + SUM(BI151:BI971)),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3" t="str">
        <f>E7</f>
        <v>100424 - Nové učebny a vstup Střední zdravotnické školy a VOŠ Cheb-úprava 2907 (zadání)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SO02 - Stavební úpravy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31. 7. 2024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135</v>
      </c>
      <c r="D94" s="151"/>
      <c r="E94" s="151"/>
      <c r="F94" s="151"/>
      <c r="G94" s="151"/>
      <c r="H94" s="151"/>
      <c r="I94" s="151"/>
      <c r="J94" s="195" t="s">
        <v>136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137</v>
      </c>
      <c r="D96" s="42"/>
      <c r="E96" s="42"/>
      <c r="F96" s="42"/>
      <c r="G96" s="42"/>
      <c r="H96" s="42"/>
      <c r="I96" s="42"/>
      <c r="J96" s="112">
        <f>J151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138</v>
      </c>
    </row>
    <row r="97" s="9" customFormat="1" ht="24.96" customHeight="1">
      <c r="A97" s="9"/>
      <c r="B97" s="197"/>
      <c r="C97" s="198"/>
      <c r="D97" s="199" t="s">
        <v>139</v>
      </c>
      <c r="E97" s="200"/>
      <c r="F97" s="200"/>
      <c r="G97" s="200"/>
      <c r="H97" s="200"/>
      <c r="I97" s="200"/>
      <c r="J97" s="201">
        <f>J152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327</v>
      </c>
      <c r="E98" s="206"/>
      <c r="F98" s="206"/>
      <c r="G98" s="206"/>
      <c r="H98" s="206"/>
      <c r="I98" s="206"/>
      <c r="J98" s="207">
        <f>J153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328</v>
      </c>
      <c r="E99" s="206"/>
      <c r="F99" s="206"/>
      <c r="G99" s="206"/>
      <c r="H99" s="206"/>
      <c r="I99" s="206"/>
      <c r="J99" s="207">
        <f>J180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140</v>
      </c>
      <c r="E100" s="206"/>
      <c r="F100" s="206"/>
      <c r="G100" s="206"/>
      <c r="H100" s="206"/>
      <c r="I100" s="206"/>
      <c r="J100" s="207">
        <f>J207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329</v>
      </c>
      <c r="E101" s="206"/>
      <c r="F101" s="206"/>
      <c r="G101" s="206"/>
      <c r="H101" s="206"/>
      <c r="I101" s="206"/>
      <c r="J101" s="207">
        <f>J243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3"/>
      <c r="C102" s="204"/>
      <c r="D102" s="205" t="s">
        <v>330</v>
      </c>
      <c r="E102" s="206"/>
      <c r="F102" s="206"/>
      <c r="G102" s="206"/>
      <c r="H102" s="206"/>
      <c r="I102" s="206"/>
      <c r="J102" s="207">
        <f>J269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3"/>
      <c r="C103" s="204"/>
      <c r="D103" s="205" t="s">
        <v>141</v>
      </c>
      <c r="E103" s="206"/>
      <c r="F103" s="206"/>
      <c r="G103" s="206"/>
      <c r="H103" s="206"/>
      <c r="I103" s="206"/>
      <c r="J103" s="207">
        <f>J335</f>
        <v>0</v>
      </c>
      <c r="K103" s="204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3"/>
      <c r="C104" s="204"/>
      <c r="D104" s="205" t="s">
        <v>331</v>
      </c>
      <c r="E104" s="206"/>
      <c r="F104" s="206"/>
      <c r="G104" s="206"/>
      <c r="H104" s="206"/>
      <c r="I104" s="206"/>
      <c r="J104" s="207">
        <f>J431</f>
        <v>0</v>
      </c>
      <c r="K104" s="204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3"/>
      <c r="C105" s="204"/>
      <c r="D105" s="205" t="s">
        <v>332</v>
      </c>
      <c r="E105" s="206"/>
      <c r="F105" s="206"/>
      <c r="G105" s="206"/>
      <c r="H105" s="206"/>
      <c r="I105" s="206"/>
      <c r="J105" s="207">
        <f>J438</f>
        <v>0</v>
      </c>
      <c r="K105" s="204"/>
      <c r="L105" s="20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7"/>
      <c r="C106" s="198"/>
      <c r="D106" s="199" t="s">
        <v>142</v>
      </c>
      <c r="E106" s="200"/>
      <c r="F106" s="200"/>
      <c r="G106" s="200"/>
      <c r="H106" s="200"/>
      <c r="I106" s="200"/>
      <c r="J106" s="201">
        <f>J440</f>
        <v>0</v>
      </c>
      <c r="K106" s="198"/>
      <c r="L106" s="20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3"/>
      <c r="C107" s="204"/>
      <c r="D107" s="205" t="s">
        <v>699</v>
      </c>
      <c r="E107" s="206"/>
      <c r="F107" s="206"/>
      <c r="G107" s="206"/>
      <c r="H107" s="206"/>
      <c r="I107" s="206"/>
      <c r="J107" s="207">
        <f>J441</f>
        <v>0</v>
      </c>
      <c r="K107" s="204"/>
      <c r="L107" s="20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3"/>
      <c r="C108" s="204"/>
      <c r="D108" s="205" t="s">
        <v>334</v>
      </c>
      <c r="E108" s="206"/>
      <c r="F108" s="206"/>
      <c r="G108" s="206"/>
      <c r="H108" s="206"/>
      <c r="I108" s="206"/>
      <c r="J108" s="207">
        <f>J468</f>
        <v>0</v>
      </c>
      <c r="K108" s="204"/>
      <c r="L108" s="20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3"/>
      <c r="C109" s="204"/>
      <c r="D109" s="205" t="s">
        <v>335</v>
      </c>
      <c r="E109" s="206"/>
      <c r="F109" s="206"/>
      <c r="G109" s="206"/>
      <c r="H109" s="206"/>
      <c r="I109" s="206"/>
      <c r="J109" s="207">
        <f>J506</f>
        <v>0</v>
      </c>
      <c r="K109" s="204"/>
      <c r="L109" s="20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3"/>
      <c r="C110" s="204"/>
      <c r="D110" s="205" t="s">
        <v>336</v>
      </c>
      <c r="E110" s="206"/>
      <c r="F110" s="206"/>
      <c r="G110" s="206"/>
      <c r="H110" s="206"/>
      <c r="I110" s="206"/>
      <c r="J110" s="207">
        <f>J532</f>
        <v>0</v>
      </c>
      <c r="K110" s="204"/>
      <c r="L110" s="20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3"/>
      <c r="C111" s="204"/>
      <c r="D111" s="205" t="s">
        <v>143</v>
      </c>
      <c r="E111" s="206"/>
      <c r="F111" s="206"/>
      <c r="G111" s="206"/>
      <c r="H111" s="206"/>
      <c r="I111" s="206"/>
      <c r="J111" s="207">
        <f>J575</f>
        <v>0</v>
      </c>
      <c r="K111" s="204"/>
      <c r="L111" s="20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3"/>
      <c r="C112" s="204"/>
      <c r="D112" s="205" t="s">
        <v>144</v>
      </c>
      <c r="E112" s="206"/>
      <c r="F112" s="206"/>
      <c r="G112" s="206"/>
      <c r="H112" s="206"/>
      <c r="I112" s="206"/>
      <c r="J112" s="207">
        <f>J611</f>
        <v>0</v>
      </c>
      <c r="K112" s="204"/>
      <c r="L112" s="20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3"/>
      <c r="C113" s="204"/>
      <c r="D113" s="205" t="s">
        <v>145</v>
      </c>
      <c r="E113" s="206"/>
      <c r="F113" s="206"/>
      <c r="G113" s="206"/>
      <c r="H113" s="206"/>
      <c r="I113" s="206"/>
      <c r="J113" s="207">
        <f>J662</f>
        <v>0</v>
      </c>
      <c r="K113" s="204"/>
      <c r="L113" s="20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3"/>
      <c r="C114" s="204"/>
      <c r="D114" s="205" t="s">
        <v>700</v>
      </c>
      <c r="E114" s="206"/>
      <c r="F114" s="206"/>
      <c r="G114" s="206"/>
      <c r="H114" s="206"/>
      <c r="I114" s="206"/>
      <c r="J114" s="207">
        <f>J743</f>
        <v>0</v>
      </c>
      <c r="K114" s="204"/>
      <c r="L114" s="20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3"/>
      <c r="C115" s="204"/>
      <c r="D115" s="205" t="s">
        <v>701</v>
      </c>
      <c r="E115" s="206"/>
      <c r="F115" s="206"/>
      <c r="G115" s="206"/>
      <c r="H115" s="206"/>
      <c r="I115" s="206"/>
      <c r="J115" s="207">
        <f>J813</f>
        <v>0</v>
      </c>
      <c r="K115" s="204"/>
      <c r="L115" s="20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3"/>
      <c r="C116" s="204"/>
      <c r="D116" s="205" t="s">
        <v>146</v>
      </c>
      <c r="E116" s="206"/>
      <c r="F116" s="206"/>
      <c r="G116" s="206"/>
      <c r="H116" s="206"/>
      <c r="I116" s="206"/>
      <c r="J116" s="207">
        <f>J866</f>
        <v>0</v>
      </c>
      <c r="K116" s="204"/>
      <c r="L116" s="20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3"/>
      <c r="C117" s="204"/>
      <c r="D117" s="205" t="s">
        <v>147</v>
      </c>
      <c r="E117" s="206"/>
      <c r="F117" s="206"/>
      <c r="G117" s="206"/>
      <c r="H117" s="206"/>
      <c r="I117" s="206"/>
      <c r="J117" s="207">
        <f>J913</f>
        <v>0</v>
      </c>
      <c r="K117" s="204"/>
      <c r="L117" s="20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3"/>
      <c r="C118" s="204"/>
      <c r="D118" s="205" t="s">
        <v>148</v>
      </c>
      <c r="E118" s="206"/>
      <c r="F118" s="206"/>
      <c r="G118" s="206"/>
      <c r="H118" s="206"/>
      <c r="I118" s="206"/>
      <c r="J118" s="207">
        <f>J922</f>
        <v>0</v>
      </c>
      <c r="K118" s="204"/>
      <c r="L118" s="20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3"/>
      <c r="C119" s="204"/>
      <c r="D119" s="205" t="s">
        <v>702</v>
      </c>
      <c r="E119" s="206"/>
      <c r="F119" s="206"/>
      <c r="G119" s="206"/>
      <c r="H119" s="206"/>
      <c r="I119" s="206"/>
      <c r="J119" s="207">
        <f>J963</f>
        <v>0</v>
      </c>
      <c r="K119" s="204"/>
      <c r="L119" s="20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7"/>
      <c r="C120" s="198"/>
      <c r="D120" s="199" t="s">
        <v>337</v>
      </c>
      <c r="E120" s="200"/>
      <c r="F120" s="200"/>
      <c r="G120" s="200"/>
      <c r="H120" s="200"/>
      <c r="I120" s="200"/>
      <c r="J120" s="201">
        <f>J969</f>
        <v>0</v>
      </c>
      <c r="K120" s="198"/>
      <c r="L120" s="202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203"/>
      <c r="C121" s="204"/>
      <c r="D121" s="205" t="s">
        <v>338</v>
      </c>
      <c r="E121" s="206"/>
      <c r="F121" s="206"/>
      <c r="G121" s="206"/>
      <c r="H121" s="206"/>
      <c r="I121" s="206"/>
      <c r="J121" s="207">
        <f>J970</f>
        <v>0</v>
      </c>
      <c r="K121" s="204"/>
      <c r="L121" s="208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9.28" customHeight="1">
      <c r="A124" s="40"/>
      <c r="B124" s="41"/>
      <c r="C124" s="196" t="s">
        <v>149</v>
      </c>
      <c r="D124" s="42"/>
      <c r="E124" s="42"/>
      <c r="F124" s="42"/>
      <c r="G124" s="42"/>
      <c r="H124" s="42"/>
      <c r="I124" s="42"/>
      <c r="J124" s="209">
        <f>ROUND(J125 + J126 + J127 + J128 + J129 + J130,2)</f>
        <v>0</v>
      </c>
      <c r="K124" s="42"/>
      <c r="L124" s="65"/>
      <c r="N124" s="210" t="s">
        <v>39</v>
      </c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8" customHeight="1">
      <c r="A125" s="40"/>
      <c r="B125" s="41"/>
      <c r="C125" s="42"/>
      <c r="D125" s="146" t="s">
        <v>150</v>
      </c>
      <c r="E125" s="139"/>
      <c r="F125" s="139"/>
      <c r="G125" s="42"/>
      <c r="H125" s="42"/>
      <c r="I125" s="42"/>
      <c r="J125" s="140">
        <v>0</v>
      </c>
      <c r="K125" s="42"/>
      <c r="L125" s="211"/>
      <c r="M125" s="212"/>
      <c r="N125" s="213" t="s">
        <v>40</v>
      </c>
      <c r="O125" s="212"/>
      <c r="P125" s="212"/>
      <c r="Q125" s="212"/>
      <c r="R125" s="212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5" t="s">
        <v>119</v>
      </c>
      <c r="AZ125" s="212"/>
      <c r="BA125" s="212"/>
      <c r="BB125" s="212"/>
      <c r="BC125" s="212"/>
      <c r="BD125" s="212"/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215" t="s">
        <v>82</v>
      </c>
      <c r="BK125" s="212"/>
      <c r="BL125" s="212"/>
      <c r="BM125" s="212"/>
    </row>
    <row r="126" s="2" customFormat="1" ht="18" customHeight="1">
      <c r="A126" s="40"/>
      <c r="B126" s="41"/>
      <c r="C126" s="42"/>
      <c r="D126" s="146" t="s">
        <v>151</v>
      </c>
      <c r="E126" s="139"/>
      <c r="F126" s="139"/>
      <c r="G126" s="42"/>
      <c r="H126" s="42"/>
      <c r="I126" s="42"/>
      <c r="J126" s="140">
        <v>0</v>
      </c>
      <c r="K126" s="42"/>
      <c r="L126" s="211"/>
      <c r="M126" s="212"/>
      <c r="N126" s="213" t="s">
        <v>40</v>
      </c>
      <c r="O126" s="212"/>
      <c r="P126" s="212"/>
      <c r="Q126" s="212"/>
      <c r="R126" s="212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5" t="s">
        <v>119</v>
      </c>
      <c r="AZ126" s="212"/>
      <c r="BA126" s="212"/>
      <c r="BB126" s="212"/>
      <c r="BC126" s="212"/>
      <c r="BD126" s="212"/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15" t="s">
        <v>82</v>
      </c>
      <c r="BK126" s="212"/>
      <c r="BL126" s="212"/>
      <c r="BM126" s="212"/>
    </row>
    <row r="127" s="2" customFormat="1" ht="18" customHeight="1">
      <c r="A127" s="40"/>
      <c r="B127" s="41"/>
      <c r="C127" s="42"/>
      <c r="D127" s="146" t="s">
        <v>152</v>
      </c>
      <c r="E127" s="139"/>
      <c r="F127" s="139"/>
      <c r="G127" s="42"/>
      <c r="H127" s="42"/>
      <c r="I127" s="42"/>
      <c r="J127" s="140">
        <v>0</v>
      </c>
      <c r="K127" s="42"/>
      <c r="L127" s="211"/>
      <c r="M127" s="212"/>
      <c r="N127" s="213" t="s">
        <v>40</v>
      </c>
      <c r="O127" s="212"/>
      <c r="P127" s="212"/>
      <c r="Q127" s="212"/>
      <c r="R127" s="212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5" t="s">
        <v>119</v>
      </c>
      <c r="AZ127" s="212"/>
      <c r="BA127" s="212"/>
      <c r="BB127" s="212"/>
      <c r="BC127" s="212"/>
      <c r="BD127" s="212"/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215" t="s">
        <v>82</v>
      </c>
      <c r="BK127" s="212"/>
      <c r="BL127" s="212"/>
      <c r="BM127" s="212"/>
    </row>
    <row r="128" s="2" customFormat="1" ht="18" customHeight="1">
      <c r="A128" s="40"/>
      <c r="B128" s="41"/>
      <c r="C128" s="42"/>
      <c r="D128" s="146" t="s">
        <v>153</v>
      </c>
      <c r="E128" s="139"/>
      <c r="F128" s="139"/>
      <c r="G128" s="42"/>
      <c r="H128" s="42"/>
      <c r="I128" s="42"/>
      <c r="J128" s="140">
        <v>0</v>
      </c>
      <c r="K128" s="42"/>
      <c r="L128" s="211"/>
      <c r="M128" s="212"/>
      <c r="N128" s="213" t="s">
        <v>40</v>
      </c>
      <c r="O128" s="212"/>
      <c r="P128" s="212"/>
      <c r="Q128" s="212"/>
      <c r="R128" s="212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5" t="s">
        <v>119</v>
      </c>
      <c r="AZ128" s="212"/>
      <c r="BA128" s="212"/>
      <c r="BB128" s="212"/>
      <c r="BC128" s="212"/>
      <c r="BD128" s="212"/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215" t="s">
        <v>82</v>
      </c>
      <c r="BK128" s="212"/>
      <c r="BL128" s="212"/>
      <c r="BM128" s="212"/>
    </row>
    <row r="129" s="2" customFormat="1" ht="18" customHeight="1">
      <c r="A129" s="40"/>
      <c r="B129" s="41"/>
      <c r="C129" s="42"/>
      <c r="D129" s="146" t="s">
        <v>154</v>
      </c>
      <c r="E129" s="139"/>
      <c r="F129" s="139"/>
      <c r="G129" s="42"/>
      <c r="H129" s="42"/>
      <c r="I129" s="42"/>
      <c r="J129" s="140">
        <v>0</v>
      </c>
      <c r="K129" s="42"/>
      <c r="L129" s="211"/>
      <c r="M129" s="212"/>
      <c r="N129" s="213" t="s">
        <v>40</v>
      </c>
      <c r="O129" s="212"/>
      <c r="P129" s="212"/>
      <c r="Q129" s="212"/>
      <c r="R129" s="212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5" t="s">
        <v>119</v>
      </c>
      <c r="AZ129" s="212"/>
      <c r="BA129" s="212"/>
      <c r="BB129" s="212"/>
      <c r="BC129" s="212"/>
      <c r="BD129" s="212"/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215" t="s">
        <v>82</v>
      </c>
      <c r="BK129" s="212"/>
      <c r="BL129" s="212"/>
      <c r="BM129" s="212"/>
    </row>
    <row r="130" s="2" customFormat="1" ht="18" customHeight="1">
      <c r="A130" s="40"/>
      <c r="B130" s="41"/>
      <c r="C130" s="42"/>
      <c r="D130" s="139" t="s">
        <v>155</v>
      </c>
      <c r="E130" s="42"/>
      <c r="F130" s="42"/>
      <c r="G130" s="42"/>
      <c r="H130" s="42"/>
      <c r="I130" s="42"/>
      <c r="J130" s="140">
        <f>ROUND(J30*T130,2)</f>
        <v>0</v>
      </c>
      <c r="K130" s="42"/>
      <c r="L130" s="211"/>
      <c r="M130" s="212"/>
      <c r="N130" s="213" t="s">
        <v>41</v>
      </c>
      <c r="O130" s="212"/>
      <c r="P130" s="212"/>
      <c r="Q130" s="212"/>
      <c r="R130" s="212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5" t="s">
        <v>156</v>
      </c>
      <c r="AZ130" s="212"/>
      <c r="BA130" s="212"/>
      <c r="BB130" s="212"/>
      <c r="BC130" s="212"/>
      <c r="BD130" s="212"/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15" t="s">
        <v>84</v>
      </c>
      <c r="BK130" s="212"/>
      <c r="BL130" s="212"/>
      <c r="BM130" s="212"/>
    </row>
    <row r="131" s="2" customForma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29.28" customHeight="1">
      <c r="A132" s="40"/>
      <c r="B132" s="41"/>
      <c r="C132" s="150" t="s">
        <v>129</v>
      </c>
      <c r="D132" s="151"/>
      <c r="E132" s="151"/>
      <c r="F132" s="151"/>
      <c r="G132" s="151"/>
      <c r="H132" s="151"/>
      <c r="I132" s="151"/>
      <c r="J132" s="152">
        <f>ROUND(J96+J124,2)</f>
        <v>0</v>
      </c>
      <c r="K132" s="151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68"/>
      <c r="C133" s="69"/>
      <c r="D133" s="69"/>
      <c r="E133" s="69"/>
      <c r="F133" s="69"/>
      <c r="G133" s="69"/>
      <c r="H133" s="69"/>
      <c r="I133" s="69"/>
      <c r="J133" s="69"/>
      <c r="K133" s="69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7" s="2" customFormat="1" ht="6.96" customHeight="1">
      <c r="A137" s="40"/>
      <c r="B137" s="70"/>
      <c r="C137" s="71"/>
      <c r="D137" s="71"/>
      <c r="E137" s="71"/>
      <c r="F137" s="71"/>
      <c r="G137" s="71"/>
      <c r="H137" s="71"/>
      <c r="I137" s="71"/>
      <c r="J137" s="71"/>
      <c r="K137" s="71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24.96" customHeight="1">
      <c r="A138" s="40"/>
      <c r="B138" s="41"/>
      <c r="C138" s="23" t="s">
        <v>157</v>
      </c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2" t="s">
        <v>16</v>
      </c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26.25" customHeight="1">
      <c r="A141" s="40"/>
      <c r="B141" s="41"/>
      <c r="C141" s="42"/>
      <c r="D141" s="42"/>
      <c r="E141" s="193" t="str">
        <f>E7</f>
        <v>100424 - Nové učebny a vstup Střední zdravotnické školy a VOŠ Cheb-úprava 2907 (zadání)</v>
      </c>
      <c r="F141" s="32"/>
      <c r="G141" s="32"/>
      <c r="H141" s="3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2" customHeight="1">
      <c r="A142" s="40"/>
      <c r="B142" s="41"/>
      <c r="C142" s="32" t="s">
        <v>131</v>
      </c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6.5" customHeight="1">
      <c r="A143" s="40"/>
      <c r="B143" s="41"/>
      <c r="C143" s="42"/>
      <c r="D143" s="42"/>
      <c r="E143" s="78" t="str">
        <f>E9</f>
        <v>SO02 - Stavební úpravy</v>
      </c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6.96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2" customHeight="1">
      <c r="A145" s="40"/>
      <c r="B145" s="41"/>
      <c r="C145" s="32" t="s">
        <v>20</v>
      </c>
      <c r="D145" s="42"/>
      <c r="E145" s="42"/>
      <c r="F145" s="27" t="str">
        <f>F12</f>
        <v xml:space="preserve"> </v>
      </c>
      <c r="G145" s="42"/>
      <c r="H145" s="42"/>
      <c r="I145" s="32" t="s">
        <v>22</v>
      </c>
      <c r="J145" s="81" t="str">
        <f>IF(J12="","",J12)</f>
        <v>31. 7. 2024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6.96" customHeight="1">
      <c r="A146" s="40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15.15" customHeight="1">
      <c r="A147" s="40"/>
      <c r="B147" s="41"/>
      <c r="C147" s="32" t="s">
        <v>24</v>
      </c>
      <c r="D147" s="42"/>
      <c r="E147" s="42"/>
      <c r="F147" s="27" t="str">
        <f>E15</f>
        <v xml:space="preserve"> </v>
      </c>
      <c r="G147" s="42"/>
      <c r="H147" s="42"/>
      <c r="I147" s="32" t="s">
        <v>29</v>
      </c>
      <c r="J147" s="36" t="str">
        <f>E21</f>
        <v xml:space="preserve"> </v>
      </c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15.15" customHeight="1">
      <c r="A148" s="40"/>
      <c r="B148" s="41"/>
      <c r="C148" s="32" t="s">
        <v>27</v>
      </c>
      <c r="D148" s="42"/>
      <c r="E148" s="42"/>
      <c r="F148" s="27" t="str">
        <f>IF(E18="","",E18)</f>
        <v>Vyplň údaj</v>
      </c>
      <c r="G148" s="42"/>
      <c r="H148" s="42"/>
      <c r="I148" s="32" t="s">
        <v>31</v>
      </c>
      <c r="J148" s="36" t="str">
        <f>E24</f>
        <v xml:space="preserve"> 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0.32" customHeight="1">
      <c r="A149" s="40"/>
      <c r="B149" s="41"/>
      <c r="C149" s="42"/>
      <c r="D149" s="42"/>
      <c r="E149" s="42"/>
      <c r="F149" s="42"/>
      <c r="G149" s="42"/>
      <c r="H149" s="42"/>
      <c r="I149" s="42"/>
      <c r="J149" s="42"/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11" customFormat="1" ht="29.28" customHeight="1">
      <c r="A150" s="217"/>
      <c r="B150" s="218"/>
      <c r="C150" s="219" t="s">
        <v>158</v>
      </c>
      <c r="D150" s="220" t="s">
        <v>60</v>
      </c>
      <c r="E150" s="220" t="s">
        <v>56</v>
      </c>
      <c r="F150" s="220" t="s">
        <v>57</v>
      </c>
      <c r="G150" s="220" t="s">
        <v>159</v>
      </c>
      <c r="H150" s="220" t="s">
        <v>160</v>
      </c>
      <c r="I150" s="220" t="s">
        <v>161</v>
      </c>
      <c r="J150" s="221" t="s">
        <v>136</v>
      </c>
      <c r="K150" s="222" t="s">
        <v>162</v>
      </c>
      <c r="L150" s="223"/>
      <c r="M150" s="102" t="s">
        <v>1</v>
      </c>
      <c r="N150" s="103" t="s">
        <v>39</v>
      </c>
      <c r="O150" s="103" t="s">
        <v>163</v>
      </c>
      <c r="P150" s="103" t="s">
        <v>164</v>
      </c>
      <c r="Q150" s="103" t="s">
        <v>165</v>
      </c>
      <c r="R150" s="103" t="s">
        <v>166</v>
      </c>
      <c r="S150" s="103" t="s">
        <v>167</v>
      </c>
      <c r="T150" s="104" t="s">
        <v>168</v>
      </c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</row>
    <row r="151" s="2" customFormat="1" ht="22.8" customHeight="1">
      <c r="A151" s="40"/>
      <c r="B151" s="41"/>
      <c r="C151" s="109" t="s">
        <v>169</v>
      </c>
      <c r="D151" s="42"/>
      <c r="E151" s="42"/>
      <c r="F151" s="42"/>
      <c r="G151" s="42"/>
      <c r="H151" s="42"/>
      <c r="I151" s="42"/>
      <c r="J151" s="224">
        <f>BK151</f>
        <v>0</v>
      </c>
      <c r="K151" s="42"/>
      <c r="L151" s="43"/>
      <c r="M151" s="105"/>
      <c r="N151" s="225"/>
      <c r="O151" s="106"/>
      <c r="P151" s="226">
        <f>P152+P440+P969</f>
        <v>0</v>
      </c>
      <c r="Q151" s="106"/>
      <c r="R151" s="226">
        <f>R152+R440+R969</f>
        <v>0</v>
      </c>
      <c r="S151" s="106"/>
      <c r="T151" s="227">
        <f>T152+T440+T969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7" t="s">
        <v>74</v>
      </c>
      <c r="AU151" s="17" t="s">
        <v>138</v>
      </c>
      <c r="BK151" s="228">
        <f>BK152+BK440+BK969</f>
        <v>0</v>
      </c>
    </row>
    <row r="152" s="12" customFormat="1" ht="25.92" customHeight="1">
      <c r="A152" s="12"/>
      <c r="B152" s="229"/>
      <c r="C152" s="230"/>
      <c r="D152" s="231" t="s">
        <v>74</v>
      </c>
      <c r="E152" s="232" t="s">
        <v>170</v>
      </c>
      <c r="F152" s="232" t="s">
        <v>171</v>
      </c>
      <c r="G152" s="230"/>
      <c r="H152" s="230"/>
      <c r="I152" s="233"/>
      <c r="J152" s="234">
        <f>BK152</f>
        <v>0</v>
      </c>
      <c r="K152" s="230"/>
      <c r="L152" s="235"/>
      <c r="M152" s="236"/>
      <c r="N152" s="237"/>
      <c r="O152" s="237"/>
      <c r="P152" s="238">
        <f>P153+P180+P207+P243+P269+P335+P431+P438</f>
        <v>0</v>
      </c>
      <c r="Q152" s="237"/>
      <c r="R152" s="238">
        <f>R153+R180+R207+R243+R269+R335+R431+R438</f>
        <v>0</v>
      </c>
      <c r="S152" s="237"/>
      <c r="T152" s="239">
        <f>T153+T180+T207+T243+T269+T335+T431+T438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0" t="s">
        <v>82</v>
      </c>
      <c r="AT152" s="241" t="s">
        <v>74</v>
      </c>
      <c r="AU152" s="241" t="s">
        <v>75</v>
      </c>
      <c r="AY152" s="240" t="s">
        <v>172</v>
      </c>
      <c r="BK152" s="242">
        <f>BK153+BK180+BK207+BK243+BK269+BK335+BK431+BK438</f>
        <v>0</v>
      </c>
    </row>
    <row r="153" s="12" customFormat="1" ht="22.8" customHeight="1">
      <c r="A153" s="12"/>
      <c r="B153" s="229"/>
      <c r="C153" s="230"/>
      <c r="D153" s="231" t="s">
        <v>74</v>
      </c>
      <c r="E153" s="243" t="s">
        <v>82</v>
      </c>
      <c r="F153" s="243" t="s">
        <v>339</v>
      </c>
      <c r="G153" s="230"/>
      <c r="H153" s="230"/>
      <c r="I153" s="233"/>
      <c r="J153" s="244">
        <f>BK153</f>
        <v>0</v>
      </c>
      <c r="K153" s="230"/>
      <c r="L153" s="235"/>
      <c r="M153" s="236"/>
      <c r="N153" s="237"/>
      <c r="O153" s="237"/>
      <c r="P153" s="238">
        <f>SUM(P154:P179)</f>
        <v>0</v>
      </c>
      <c r="Q153" s="237"/>
      <c r="R153" s="238">
        <f>SUM(R154:R179)</f>
        <v>0</v>
      </c>
      <c r="S153" s="237"/>
      <c r="T153" s="239">
        <f>SUM(T154:T179)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0" t="s">
        <v>82</v>
      </c>
      <c r="AT153" s="241" t="s">
        <v>74</v>
      </c>
      <c r="AU153" s="241" t="s">
        <v>82</v>
      </c>
      <c r="AY153" s="240" t="s">
        <v>172</v>
      </c>
      <c r="BK153" s="242">
        <f>SUM(BK154:BK179)</f>
        <v>0</v>
      </c>
    </row>
    <row r="154" s="2" customFormat="1" ht="33" customHeight="1">
      <c r="A154" s="40"/>
      <c r="B154" s="41"/>
      <c r="C154" s="245" t="s">
        <v>703</v>
      </c>
      <c r="D154" s="245" t="s">
        <v>175</v>
      </c>
      <c r="E154" s="246" t="s">
        <v>704</v>
      </c>
      <c r="F154" s="247" t="s">
        <v>705</v>
      </c>
      <c r="G154" s="248" t="s">
        <v>342</v>
      </c>
      <c r="H154" s="249">
        <v>8.4960000000000004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40</v>
      </c>
      <c r="O154" s="93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7" t="s">
        <v>179</v>
      </c>
      <c r="AT154" s="257" t="s">
        <v>175</v>
      </c>
      <c r="AU154" s="257" t="s">
        <v>84</v>
      </c>
      <c r="AY154" s="17" t="s">
        <v>172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82</v>
      </c>
      <c r="BK154" s="145">
        <f>ROUND(I154*H154,2)</f>
        <v>0</v>
      </c>
      <c r="BL154" s="17" t="s">
        <v>179</v>
      </c>
      <c r="BM154" s="257" t="s">
        <v>84</v>
      </c>
    </row>
    <row r="155" s="15" customFormat="1">
      <c r="A155" s="15"/>
      <c r="B155" s="299"/>
      <c r="C155" s="300"/>
      <c r="D155" s="260" t="s">
        <v>180</v>
      </c>
      <c r="E155" s="301" t="s">
        <v>1</v>
      </c>
      <c r="F155" s="302" t="s">
        <v>706</v>
      </c>
      <c r="G155" s="300"/>
      <c r="H155" s="301" t="s">
        <v>1</v>
      </c>
      <c r="I155" s="303"/>
      <c r="J155" s="300"/>
      <c r="K155" s="300"/>
      <c r="L155" s="304"/>
      <c r="M155" s="305"/>
      <c r="N155" s="306"/>
      <c r="O155" s="306"/>
      <c r="P155" s="306"/>
      <c r="Q155" s="306"/>
      <c r="R155" s="306"/>
      <c r="S155" s="306"/>
      <c r="T155" s="30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308" t="s">
        <v>180</v>
      </c>
      <c r="AU155" s="308" t="s">
        <v>84</v>
      </c>
      <c r="AV155" s="15" t="s">
        <v>82</v>
      </c>
      <c r="AW155" s="15" t="s">
        <v>30</v>
      </c>
      <c r="AX155" s="15" t="s">
        <v>75</v>
      </c>
      <c r="AY155" s="308" t="s">
        <v>172</v>
      </c>
    </row>
    <row r="156" s="13" customFormat="1">
      <c r="A156" s="13"/>
      <c r="B156" s="258"/>
      <c r="C156" s="259"/>
      <c r="D156" s="260" t="s">
        <v>180</v>
      </c>
      <c r="E156" s="261" t="s">
        <v>1</v>
      </c>
      <c r="F156" s="262" t="s">
        <v>707</v>
      </c>
      <c r="G156" s="259"/>
      <c r="H156" s="263">
        <v>8.4960000000000004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180</v>
      </c>
      <c r="AU156" s="269" t="s">
        <v>84</v>
      </c>
      <c r="AV156" s="13" t="s">
        <v>84</v>
      </c>
      <c r="AW156" s="13" t="s">
        <v>30</v>
      </c>
      <c r="AX156" s="13" t="s">
        <v>75</v>
      </c>
      <c r="AY156" s="269" t="s">
        <v>172</v>
      </c>
    </row>
    <row r="157" s="14" customFormat="1">
      <c r="A157" s="14"/>
      <c r="B157" s="270"/>
      <c r="C157" s="271"/>
      <c r="D157" s="260" t="s">
        <v>180</v>
      </c>
      <c r="E157" s="272" t="s">
        <v>1</v>
      </c>
      <c r="F157" s="273" t="s">
        <v>181</v>
      </c>
      <c r="G157" s="271"/>
      <c r="H157" s="274">
        <v>8.4960000000000004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180</v>
      </c>
      <c r="AU157" s="280" t="s">
        <v>84</v>
      </c>
      <c r="AV157" s="14" t="s">
        <v>179</v>
      </c>
      <c r="AW157" s="14" t="s">
        <v>30</v>
      </c>
      <c r="AX157" s="14" t="s">
        <v>82</v>
      </c>
      <c r="AY157" s="280" t="s">
        <v>172</v>
      </c>
    </row>
    <row r="158" s="2" customFormat="1" ht="37.8" customHeight="1">
      <c r="A158" s="40"/>
      <c r="B158" s="41"/>
      <c r="C158" s="245" t="s">
        <v>84</v>
      </c>
      <c r="D158" s="245" t="s">
        <v>175</v>
      </c>
      <c r="E158" s="246" t="s">
        <v>360</v>
      </c>
      <c r="F158" s="247" t="s">
        <v>361</v>
      </c>
      <c r="G158" s="248" t="s">
        <v>342</v>
      </c>
      <c r="H158" s="249">
        <v>4.7510000000000003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40</v>
      </c>
      <c r="O158" s="93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7" t="s">
        <v>179</v>
      </c>
      <c r="AT158" s="257" t="s">
        <v>175</v>
      </c>
      <c r="AU158" s="257" t="s">
        <v>84</v>
      </c>
      <c r="AY158" s="17" t="s">
        <v>172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82</v>
      </c>
      <c r="BK158" s="145">
        <f>ROUND(I158*H158,2)</f>
        <v>0</v>
      </c>
      <c r="BL158" s="17" t="s">
        <v>179</v>
      </c>
      <c r="BM158" s="257" t="s">
        <v>179</v>
      </c>
    </row>
    <row r="159" s="13" customFormat="1">
      <c r="A159" s="13"/>
      <c r="B159" s="258"/>
      <c r="C159" s="259"/>
      <c r="D159" s="260" t="s">
        <v>180</v>
      </c>
      <c r="E159" s="261" t="s">
        <v>1</v>
      </c>
      <c r="F159" s="262" t="s">
        <v>708</v>
      </c>
      <c r="G159" s="259"/>
      <c r="H159" s="263">
        <v>4.7510000000000003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180</v>
      </c>
      <c r="AU159" s="269" t="s">
        <v>84</v>
      </c>
      <c r="AV159" s="13" t="s">
        <v>84</v>
      </c>
      <c r="AW159" s="13" t="s">
        <v>30</v>
      </c>
      <c r="AX159" s="13" t="s">
        <v>75</v>
      </c>
      <c r="AY159" s="269" t="s">
        <v>172</v>
      </c>
    </row>
    <row r="160" s="14" customFormat="1">
      <c r="A160" s="14"/>
      <c r="B160" s="270"/>
      <c r="C160" s="271"/>
      <c r="D160" s="260" t="s">
        <v>180</v>
      </c>
      <c r="E160" s="272" t="s">
        <v>1</v>
      </c>
      <c r="F160" s="273" t="s">
        <v>181</v>
      </c>
      <c r="G160" s="271"/>
      <c r="H160" s="274">
        <v>4.7510000000000003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180</v>
      </c>
      <c r="AU160" s="280" t="s">
        <v>84</v>
      </c>
      <c r="AV160" s="14" t="s">
        <v>179</v>
      </c>
      <c r="AW160" s="14" t="s">
        <v>30</v>
      </c>
      <c r="AX160" s="14" t="s">
        <v>82</v>
      </c>
      <c r="AY160" s="280" t="s">
        <v>172</v>
      </c>
    </row>
    <row r="161" s="2" customFormat="1" ht="24.15" customHeight="1">
      <c r="A161" s="40"/>
      <c r="B161" s="41"/>
      <c r="C161" s="245" t="s">
        <v>173</v>
      </c>
      <c r="D161" s="245" t="s">
        <v>175</v>
      </c>
      <c r="E161" s="246" t="s">
        <v>362</v>
      </c>
      <c r="F161" s="247" t="s">
        <v>363</v>
      </c>
      <c r="G161" s="248" t="s">
        <v>342</v>
      </c>
      <c r="H161" s="249">
        <v>4.7510000000000003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40</v>
      </c>
      <c r="O161" s="93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7" t="s">
        <v>179</v>
      </c>
      <c r="AT161" s="257" t="s">
        <v>175</v>
      </c>
      <c r="AU161" s="257" t="s">
        <v>84</v>
      </c>
      <c r="AY161" s="17" t="s">
        <v>172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82</v>
      </c>
      <c r="BK161" s="145">
        <f>ROUND(I161*H161,2)</f>
        <v>0</v>
      </c>
      <c r="BL161" s="17" t="s">
        <v>179</v>
      </c>
      <c r="BM161" s="257" t="s">
        <v>191</v>
      </c>
    </row>
    <row r="162" s="13" customFormat="1">
      <c r="A162" s="13"/>
      <c r="B162" s="258"/>
      <c r="C162" s="259"/>
      <c r="D162" s="260" t="s">
        <v>180</v>
      </c>
      <c r="E162" s="261" t="s">
        <v>1</v>
      </c>
      <c r="F162" s="262" t="s">
        <v>708</v>
      </c>
      <c r="G162" s="259"/>
      <c r="H162" s="263">
        <v>4.7510000000000003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180</v>
      </c>
      <c r="AU162" s="269" t="s">
        <v>84</v>
      </c>
      <c r="AV162" s="13" t="s">
        <v>84</v>
      </c>
      <c r="AW162" s="13" t="s">
        <v>30</v>
      </c>
      <c r="AX162" s="13" t="s">
        <v>75</v>
      </c>
      <c r="AY162" s="269" t="s">
        <v>172</v>
      </c>
    </row>
    <row r="163" s="14" customFormat="1">
      <c r="A163" s="14"/>
      <c r="B163" s="270"/>
      <c r="C163" s="271"/>
      <c r="D163" s="260" t="s">
        <v>180</v>
      </c>
      <c r="E163" s="272" t="s">
        <v>1</v>
      </c>
      <c r="F163" s="273" t="s">
        <v>181</v>
      </c>
      <c r="G163" s="271"/>
      <c r="H163" s="274">
        <v>4.7510000000000003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180</v>
      </c>
      <c r="AU163" s="280" t="s">
        <v>84</v>
      </c>
      <c r="AV163" s="14" t="s">
        <v>179</v>
      </c>
      <c r="AW163" s="14" t="s">
        <v>30</v>
      </c>
      <c r="AX163" s="14" t="s">
        <v>82</v>
      </c>
      <c r="AY163" s="280" t="s">
        <v>172</v>
      </c>
    </row>
    <row r="164" s="2" customFormat="1" ht="24.15" customHeight="1">
      <c r="A164" s="40"/>
      <c r="B164" s="41"/>
      <c r="C164" s="245" t="s">
        <v>179</v>
      </c>
      <c r="D164" s="245" t="s">
        <v>175</v>
      </c>
      <c r="E164" s="246" t="s">
        <v>364</v>
      </c>
      <c r="F164" s="247" t="s">
        <v>365</v>
      </c>
      <c r="G164" s="248" t="s">
        <v>342</v>
      </c>
      <c r="H164" s="249">
        <v>4.7510000000000003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40</v>
      </c>
      <c r="O164" s="93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57" t="s">
        <v>179</v>
      </c>
      <c r="AT164" s="257" t="s">
        <v>175</v>
      </c>
      <c r="AU164" s="257" t="s">
        <v>84</v>
      </c>
      <c r="AY164" s="17" t="s">
        <v>172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82</v>
      </c>
      <c r="BK164" s="145">
        <f>ROUND(I164*H164,2)</f>
        <v>0</v>
      </c>
      <c r="BL164" s="17" t="s">
        <v>179</v>
      </c>
      <c r="BM164" s="257" t="s">
        <v>201</v>
      </c>
    </row>
    <row r="165" s="13" customFormat="1">
      <c r="A165" s="13"/>
      <c r="B165" s="258"/>
      <c r="C165" s="259"/>
      <c r="D165" s="260" t="s">
        <v>180</v>
      </c>
      <c r="E165" s="261" t="s">
        <v>1</v>
      </c>
      <c r="F165" s="262" t="s">
        <v>708</v>
      </c>
      <c r="G165" s="259"/>
      <c r="H165" s="263">
        <v>4.7510000000000003</v>
      </c>
      <c r="I165" s="264"/>
      <c r="J165" s="259"/>
      <c r="K165" s="259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180</v>
      </c>
      <c r="AU165" s="269" t="s">
        <v>84</v>
      </c>
      <c r="AV165" s="13" t="s">
        <v>84</v>
      </c>
      <c r="AW165" s="13" t="s">
        <v>30</v>
      </c>
      <c r="AX165" s="13" t="s">
        <v>75</v>
      </c>
      <c r="AY165" s="269" t="s">
        <v>172</v>
      </c>
    </row>
    <row r="166" s="14" customFormat="1">
      <c r="A166" s="14"/>
      <c r="B166" s="270"/>
      <c r="C166" s="271"/>
      <c r="D166" s="260" t="s">
        <v>180</v>
      </c>
      <c r="E166" s="272" t="s">
        <v>1</v>
      </c>
      <c r="F166" s="273" t="s">
        <v>181</v>
      </c>
      <c r="G166" s="271"/>
      <c r="H166" s="274">
        <v>4.7510000000000003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180</v>
      </c>
      <c r="AU166" s="280" t="s">
        <v>84</v>
      </c>
      <c r="AV166" s="14" t="s">
        <v>179</v>
      </c>
      <c r="AW166" s="14" t="s">
        <v>30</v>
      </c>
      <c r="AX166" s="14" t="s">
        <v>82</v>
      </c>
      <c r="AY166" s="280" t="s">
        <v>172</v>
      </c>
    </row>
    <row r="167" s="2" customFormat="1" ht="24.15" customHeight="1">
      <c r="A167" s="40"/>
      <c r="B167" s="41"/>
      <c r="C167" s="245" t="s">
        <v>352</v>
      </c>
      <c r="D167" s="245" t="s">
        <v>175</v>
      </c>
      <c r="E167" s="246" t="s">
        <v>366</v>
      </c>
      <c r="F167" s="247" t="s">
        <v>367</v>
      </c>
      <c r="G167" s="248" t="s">
        <v>368</v>
      </c>
      <c r="H167" s="249">
        <v>13.002000000000001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40</v>
      </c>
      <c r="O167" s="93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57" t="s">
        <v>179</v>
      </c>
      <c r="AT167" s="257" t="s">
        <v>175</v>
      </c>
      <c r="AU167" s="257" t="s">
        <v>84</v>
      </c>
      <c r="AY167" s="17" t="s">
        <v>172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82</v>
      </c>
      <c r="BK167" s="145">
        <f>ROUND(I167*H167,2)</f>
        <v>0</v>
      </c>
      <c r="BL167" s="17" t="s">
        <v>179</v>
      </c>
      <c r="BM167" s="257" t="s">
        <v>206</v>
      </c>
    </row>
    <row r="168" s="13" customFormat="1">
      <c r="A168" s="13"/>
      <c r="B168" s="258"/>
      <c r="C168" s="259"/>
      <c r="D168" s="260" t="s">
        <v>180</v>
      </c>
      <c r="E168" s="261" t="s">
        <v>1</v>
      </c>
      <c r="F168" s="262" t="s">
        <v>709</v>
      </c>
      <c r="G168" s="259"/>
      <c r="H168" s="263">
        <v>1.75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180</v>
      </c>
      <c r="AU168" s="269" t="s">
        <v>84</v>
      </c>
      <c r="AV168" s="13" t="s">
        <v>84</v>
      </c>
      <c r="AW168" s="13" t="s">
        <v>30</v>
      </c>
      <c r="AX168" s="13" t="s">
        <v>75</v>
      </c>
      <c r="AY168" s="269" t="s">
        <v>172</v>
      </c>
    </row>
    <row r="169" s="13" customFormat="1">
      <c r="A169" s="13"/>
      <c r="B169" s="258"/>
      <c r="C169" s="259"/>
      <c r="D169" s="260" t="s">
        <v>180</v>
      </c>
      <c r="E169" s="261" t="s">
        <v>1</v>
      </c>
      <c r="F169" s="262" t="s">
        <v>708</v>
      </c>
      <c r="G169" s="259"/>
      <c r="H169" s="263">
        <v>4.7510000000000003</v>
      </c>
      <c r="I169" s="264"/>
      <c r="J169" s="259"/>
      <c r="K169" s="259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180</v>
      </c>
      <c r="AU169" s="269" t="s">
        <v>84</v>
      </c>
      <c r="AV169" s="13" t="s">
        <v>84</v>
      </c>
      <c r="AW169" s="13" t="s">
        <v>30</v>
      </c>
      <c r="AX169" s="13" t="s">
        <v>75</v>
      </c>
      <c r="AY169" s="269" t="s">
        <v>172</v>
      </c>
    </row>
    <row r="170" s="14" customFormat="1">
      <c r="A170" s="14"/>
      <c r="B170" s="270"/>
      <c r="C170" s="271"/>
      <c r="D170" s="260" t="s">
        <v>180</v>
      </c>
      <c r="E170" s="272" t="s">
        <v>1</v>
      </c>
      <c r="F170" s="273" t="s">
        <v>181</v>
      </c>
      <c r="G170" s="271"/>
      <c r="H170" s="274">
        <v>6.5010000000000003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180</v>
      </c>
      <c r="AU170" s="280" t="s">
        <v>84</v>
      </c>
      <c r="AV170" s="14" t="s">
        <v>179</v>
      </c>
      <c r="AW170" s="14" t="s">
        <v>30</v>
      </c>
      <c r="AX170" s="14" t="s">
        <v>75</v>
      </c>
      <c r="AY170" s="280" t="s">
        <v>172</v>
      </c>
    </row>
    <row r="171" s="13" customFormat="1">
      <c r="A171" s="13"/>
      <c r="B171" s="258"/>
      <c r="C171" s="259"/>
      <c r="D171" s="260" t="s">
        <v>180</v>
      </c>
      <c r="E171" s="261" t="s">
        <v>1</v>
      </c>
      <c r="F171" s="262" t="s">
        <v>710</v>
      </c>
      <c r="G171" s="259"/>
      <c r="H171" s="263">
        <v>13.002000000000001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180</v>
      </c>
      <c r="AU171" s="269" t="s">
        <v>84</v>
      </c>
      <c r="AV171" s="13" t="s">
        <v>84</v>
      </c>
      <c r="AW171" s="13" t="s">
        <v>30</v>
      </c>
      <c r="AX171" s="13" t="s">
        <v>75</v>
      </c>
      <c r="AY171" s="269" t="s">
        <v>172</v>
      </c>
    </row>
    <row r="172" s="14" customFormat="1">
      <c r="A172" s="14"/>
      <c r="B172" s="270"/>
      <c r="C172" s="271"/>
      <c r="D172" s="260" t="s">
        <v>180</v>
      </c>
      <c r="E172" s="272" t="s">
        <v>1</v>
      </c>
      <c r="F172" s="273" t="s">
        <v>181</v>
      </c>
      <c r="G172" s="271"/>
      <c r="H172" s="274">
        <v>13.002000000000001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180</v>
      </c>
      <c r="AU172" s="280" t="s">
        <v>84</v>
      </c>
      <c r="AV172" s="14" t="s">
        <v>179</v>
      </c>
      <c r="AW172" s="14" t="s">
        <v>30</v>
      </c>
      <c r="AX172" s="14" t="s">
        <v>82</v>
      </c>
      <c r="AY172" s="280" t="s">
        <v>172</v>
      </c>
    </row>
    <row r="173" s="2" customFormat="1" ht="16.5" customHeight="1">
      <c r="A173" s="40"/>
      <c r="B173" s="41"/>
      <c r="C173" s="245" t="s">
        <v>191</v>
      </c>
      <c r="D173" s="245" t="s">
        <v>175</v>
      </c>
      <c r="E173" s="246" t="s">
        <v>711</v>
      </c>
      <c r="F173" s="247" t="s">
        <v>712</v>
      </c>
      <c r="G173" s="248" t="s">
        <v>342</v>
      </c>
      <c r="H173" s="249">
        <v>4.7510000000000003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40</v>
      </c>
      <c r="O173" s="93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57" t="s">
        <v>179</v>
      </c>
      <c r="AT173" s="257" t="s">
        <v>175</v>
      </c>
      <c r="AU173" s="257" t="s">
        <v>84</v>
      </c>
      <c r="AY173" s="17" t="s">
        <v>172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82</v>
      </c>
      <c r="BK173" s="145">
        <f>ROUND(I173*H173,2)</f>
        <v>0</v>
      </c>
      <c r="BL173" s="17" t="s">
        <v>179</v>
      </c>
      <c r="BM173" s="257" t="s">
        <v>8</v>
      </c>
    </row>
    <row r="174" s="13" customFormat="1">
      <c r="A174" s="13"/>
      <c r="B174" s="258"/>
      <c r="C174" s="259"/>
      <c r="D174" s="260" t="s">
        <v>180</v>
      </c>
      <c r="E174" s="261" t="s">
        <v>1</v>
      </c>
      <c r="F174" s="262" t="s">
        <v>708</v>
      </c>
      <c r="G174" s="259"/>
      <c r="H174" s="263">
        <v>4.7510000000000003</v>
      </c>
      <c r="I174" s="264"/>
      <c r="J174" s="259"/>
      <c r="K174" s="259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180</v>
      </c>
      <c r="AU174" s="269" t="s">
        <v>84</v>
      </c>
      <c r="AV174" s="13" t="s">
        <v>84</v>
      </c>
      <c r="AW174" s="13" t="s">
        <v>30</v>
      </c>
      <c r="AX174" s="13" t="s">
        <v>75</v>
      </c>
      <c r="AY174" s="269" t="s">
        <v>172</v>
      </c>
    </row>
    <row r="175" s="14" customFormat="1">
      <c r="A175" s="14"/>
      <c r="B175" s="270"/>
      <c r="C175" s="271"/>
      <c r="D175" s="260" t="s">
        <v>180</v>
      </c>
      <c r="E175" s="272" t="s">
        <v>1</v>
      </c>
      <c r="F175" s="273" t="s">
        <v>181</v>
      </c>
      <c r="G175" s="271"/>
      <c r="H175" s="274">
        <v>4.7510000000000003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180</v>
      </c>
      <c r="AU175" s="280" t="s">
        <v>84</v>
      </c>
      <c r="AV175" s="14" t="s">
        <v>179</v>
      </c>
      <c r="AW175" s="14" t="s">
        <v>30</v>
      </c>
      <c r="AX175" s="14" t="s">
        <v>82</v>
      </c>
      <c r="AY175" s="280" t="s">
        <v>172</v>
      </c>
    </row>
    <row r="176" s="2" customFormat="1" ht="24.15" customHeight="1">
      <c r="A176" s="40"/>
      <c r="B176" s="41"/>
      <c r="C176" s="245" t="s">
        <v>357</v>
      </c>
      <c r="D176" s="245" t="s">
        <v>175</v>
      </c>
      <c r="E176" s="246" t="s">
        <v>369</v>
      </c>
      <c r="F176" s="247" t="s">
        <v>370</v>
      </c>
      <c r="G176" s="248" t="s">
        <v>342</v>
      </c>
      <c r="H176" s="249">
        <v>6.7450000000000001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40</v>
      </c>
      <c r="O176" s="93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7" t="s">
        <v>179</v>
      </c>
      <c r="AT176" s="257" t="s">
        <v>175</v>
      </c>
      <c r="AU176" s="257" t="s">
        <v>84</v>
      </c>
      <c r="AY176" s="17" t="s">
        <v>172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82</v>
      </c>
      <c r="BK176" s="145">
        <f>ROUND(I176*H176,2)</f>
        <v>0</v>
      </c>
      <c r="BL176" s="17" t="s">
        <v>179</v>
      </c>
      <c r="BM176" s="257" t="s">
        <v>216</v>
      </c>
    </row>
    <row r="177" s="15" customFormat="1">
      <c r="A177" s="15"/>
      <c r="B177" s="299"/>
      <c r="C177" s="300"/>
      <c r="D177" s="260" t="s">
        <v>180</v>
      </c>
      <c r="E177" s="301" t="s">
        <v>1</v>
      </c>
      <c r="F177" s="302" t="s">
        <v>713</v>
      </c>
      <c r="G177" s="300"/>
      <c r="H177" s="301" t="s">
        <v>1</v>
      </c>
      <c r="I177" s="303"/>
      <c r="J177" s="300"/>
      <c r="K177" s="300"/>
      <c r="L177" s="304"/>
      <c r="M177" s="305"/>
      <c r="N177" s="306"/>
      <c r="O177" s="306"/>
      <c r="P177" s="306"/>
      <c r="Q177" s="306"/>
      <c r="R177" s="306"/>
      <c r="S177" s="306"/>
      <c r="T177" s="30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308" t="s">
        <v>180</v>
      </c>
      <c r="AU177" s="308" t="s">
        <v>84</v>
      </c>
      <c r="AV177" s="15" t="s">
        <v>82</v>
      </c>
      <c r="AW177" s="15" t="s">
        <v>30</v>
      </c>
      <c r="AX177" s="15" t="s">
        <v>75</v>
      </c>
      <c r="AY177" s="308" t="s">
        <v>172</v>
      </c>
    </row>
    <row r="178" s="13" customFormat="1">
      <c r="A178" s="13"/>
      <c r="B178" s="258"/>
      <c r="C178" s="259"/>
      <c r="D178" s="260" t="s">
        <v>180</v>
      </c>
      <c r="E178" s="261" t="s">
        <v>1</v>
      </c>
      <c r="F178" s="262" t="s">
        <v>714</v>
      </c>
      <c r="G178" s="259"/>
      <c r="H178" s="263">
        <v>6.7450000000000001</v>
      </c>
      <c r="I178" s="264"/>
      <c r="J178" s="259"/>
      <c r="K178" s="259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180</v>
      </c>
      <c r="AU178" s="269" t="s">
        <v>84</v>
      </c>
      <c r="AV178" s="13" t="s">
        <v>84</v>
      </c>
      <c r="AW178" s="13" t="s">
        <v>30</v>
      </c>
      <c r="AX178" s="13" t="s">
        <v>75</v>
      </c>
      <c r="AY178" s="269" t="s">
        <v>172</v>
      </c>
    </row>
    <row r="179" s="14" customFormat="1">
      <c r="A179" s="14"/>
      <c r="B179" s="270"/>
      <c r="C179" s="271"/>
      <c r="D179" s="260" t="s">
        <v>180</v>
      </c>
      <c r="E179" s="272" t="s">
        <v>1</v>
      </c>
      <c r="F179" s="273" t="s">
        <v>181</v>
      </c>
      <c r="G179" s="271"/>
      <c r="H179" s="274">
        <v>6.7450000000000001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180</v>
      </c>
      <c r="AU179" s="280" t="s">
        <v>84</v>
      </c>
      <c r="AV179" s="14" t="s">
        <v>179</v>
      </c>
      <c r="AW179" s="14" t="s">
        <v>30</v>
      </c>
      <c r="AX179" s="14" t="s">
        <v>82</v>
      </c>
      <c r="AY179" s="280" t="s">
        <v>172</v>
      </c>
    </row>
    <row r="180" s="12" customFormat="1" ht="22.8" customHeight="1">
      <c r="A180" s="12"/>
      <c r="B180" s="229"/>
      <c r="C180" s="230"/>
      <c r="D180" s="231" t="s">
        <v>74</v>
      </c>
      <c r="E180" s="243" t="s">
        <v>84</v>
      </c>
      <c r="F180" s="243" t="s">
        <v>372</v>
      </c>
      <c r="G180" s="230"/>
      <c r="H180" s="230"/>
      <c r="I180" s="233"/>
      <c r="J180" s="244">
        <f>BK180</f>
        <v>0</v>
      </c>
      <c r="K180" s="230"/>
      <c r="L180" s="235"/>
      <c r="M180" s="236"/>
      <c r="N180" s="237"/>
      <c r="O180" s="237"/>
      <c r="P180" s="238">
        <f>SUM(P181:P206)</f>
        <v>0</v>
      </c>
      <c r="Q180" s="237"/>
      <c r="R180" s="238">
        <f>SUM(R181:R206)</f>
        <v>0</v>
      </c>
      <c r="S180" s="237"/>
      <c r="T180" s="239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82</v>
      </c>
      <c r="AT180" s="241" t="s">
        <v>74</v>
      </c>
      <c r="AU180" s="241" t="s">
        <v>82</v>
      </c>
      <c r="AY180" s="240" t="s">
        <v>172</v>
      </c>
      <c r="BK180" s="242">
        <f>SUM(BK181:BK206)</f>
        <v>0</v>
      </c>
    </row>
    <row r="181" s="2" customFormat="1" ht="24.15" customHeight="1">
      <c r="A181" s="40"/>
      <c r="B181" s="41"/>
      <c r="C181" s="245" t="s">
        <v>201</v>
      </c>
      <c r="D181" s="245" t="s">
        <v>175</v>
      </c>
      <c r="E181" s="246" t="s">
        <v>394</v>
      </c>
      <c r="F181" s="247" t="s">
        <v>395</v>
      </c>
      <c r="G181" s="248" t="s">
        <v>342</v>
      </c>
      <c r="H181" s="249">
        <v>1.8009999999999999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40</v>
      </c>
      <c r="O181" s="93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57" t="s">
        <v>179</v>
      </c>
      <c r="AT181" s="257" t="s">
        <v>175</v>
      </c>
      <c r="AU181" s="257" t="s">
        <v>84</v>
      </c>
      <c r="AY181" s="17" t="s">
        <v>172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82</v>
      </c>
      <c r="BK181" s="145">
        <f>ROUND(I181*H181,2)</f>
        <v>0</v>
      </c>
      <c r="BL181" s="17" t="s">
        <v>179</v>
      </c>
      <c r="BM181" s="257" t="s">
        <v>200</v>
      </c>
    </row>
    <row r="182" s="15" customFormat="1">
      <c r="A182" s="15"/>
      <c r="B182" s="299"/>
      <c r="C182" s="300"/>
      <c r="D182" s="260" t="s">
        <v>180</v>
      </c>
      <c r="E182" s="301" t="s">
        <v>1</v>
      </c>
      <c r="F182" s="302" t="s">
        <v>715</v>
      </c>
      <c r="G182" s="300"/>
      <c r="H182" s="301" t="s">
        <v>1</v>
      </c>
      <c r="I182" s="303"/>
      <c r="J182" s="300"/>
      <c r="K182" s="300"/>
      <c r="L182" s="304"/>
      <c r="M182" s="305"/>
      <c r="N182" s="306"/>
      <c r="O182" s="306"/>
      <c r="P182" s="306"/>
      <c r="Q182" s="306"/>
      <c r="R182" s="306"/>
      <c r="S182" s="306"/>
      <c r="T182" s="30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308" t="s">
        <v>180</v>
      </c>
      <c r="AU182" s="308" t="s">
        <v>84</v>
      </c>
      <c r="AV182" s="15" t="s">
        <v>82</v>
      </c>
      <c r="AW182" s="15" t="s">
        <v>30</v>
      </c>
      <c r="AX182" s="15" t="s">
        <v>75</v>
      </c>
      <c r="AY182" s="308" t="s">
        <v>172</v>
      </c>
    </row>
    <row r="183" s="13" customFormat="1">
      <c r="A183" s="13"/>
      <c r="B183" s="258"/>
      <c r="C183" s="259"/>
      <c r="D183" s="260" t="s">
        <v>180</v>
      </c>
      <c r="E183" s="261" t="s">
        <v>1</v>
      </c>
      <c r="F183" s="262" t="s">
        <v>716</v>
      </c>
      <c r="G183" s="259"/>
      <c r="H183" s="263">
        <v>0.33800000000000002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180</v>
      </c>
      <c r="AU183" s="269" t="s">
        <v>84</v>
      </c>
      <c r="AV183" s="13" t="s">
        <v>84</v>
      </c>
      <c r="AW183" s="13" t="s">
        <v>30</v>
      </c>
      <c r="AX183" s="13" t="s">
        <v>75</v>
      </c>
      <c r="AY183" s="269" t="s">
        <v>172</v>
      </c>
    </row>
    <row r="184" s="15" customFormat="1">
      <c r="A184" s="15"/>
      <c r="B184" s="299"/>
      <c r="C184" s="300"/>
      <c r="D184" s="260" t="s">
        <v>180</v>
      </c>
      <c r="E184" s="301" t="s">
        <v>1</v>
      </c>
      <c r="F184" s="302" t="s">
        <v>717</v>
      </c>
      <c r="G184" s="300"/>
      <c r="H184" s="301" t="s">
        <v>1</v>
      </c>
      <c r="I184" s="303"/>
      <c r="J184" s="300"/>
      <c r="K184" s="300"/>
      <c r="L184" s="304"/>
      <c r="M184" s="305"/>
      <c r="N184" s="306"/>
      <c r="O184" s="306"/>
      <c r="P184" s="306"/>
      <c r="Q184" s="306"/>
      <c r="R184" s="306"/>
      <c r="S184" s="306"/>
      <c r="T184" s="30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308" t="s">
        <v>180</v>
      </c>
      <c r="AU184" s="308" t="s">
        <v>84</v>
      </c>
      <c r="AV184" s="15" t="s">
        <v>82</v>
      </c>
      <c r="AW184" s="15" t="s">
        <v>30</v>
      </c>
      <c r="AX184" s="15" t="s">
        <v>75</v>
      </c>
      <c r="AY184" s="308" t="s">
        <v>172</v>
      </c>
    </row>
    <row r="185" s="13" customFormat="1">
      <c r="A185" s="13"/>
      <c r="B185" s="258"/>
      <c r="C185" s="259"/>
      <c r="D185" s="260" t="s">
        <v>180</v>
      </c>
      <c r="E185" s="261" t="s">
        <v>1</v>
      </c>
      <c r="F185" s="262" t="s">
        <v>718</v>
      </c>
      <c r="G185" s="259"/>
      <c r="H185" s="263">
        <v>1.4630000000000001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180</v>
      </c>
      <c r="AU185" s="269" t="s">
        <v>84</v>
      </c>
      <c r="AV185" s="13" t="s">
        <v>84</v>
      </c>
      <c r="AW185" s="13" t="s">
        <v>30</v>
      </c>
      <c r="AX185" s="13" t="s">
        <v>75</v>
      </c>
      <c r="AY185" s="269" t="s">
        <v>172</v>
      </c>
    </row>
    <row r="186" s="14" customFormat="1">
      <c r="A186" s="14"/>
      <c r="B186" s="270"/>
      <c r="C186" s="271"/>
      <c r="D186" s="260" t="s">
        <v>180</v>
      </c>
      <c r="E186" s="272" t="s">
        <v>1</v>
      </c>
      <c r="F186" s="273" t="s">
        <v>181</v>
      </c>
      <c r="G186" s="271"/>
      <c r="H186" s="274">
        <v>1.8010000000000002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180</v>
      </c>
      <c r="AU186" s="280" t="s">
        <v>84</v>
      </c>
      <c r="AV186" s="14" t="s">
        <v>179</v>
      </c>
      <c r="AW186" s="14" t="s">
        <v>30</v>
      </c>
      <c r="AX186" s="14" t="s">
        <v>82</v>
      </c>
      <c r="AY186" s="280" t="s">
        <v>172</v>
      </c>
    </row>
    <row r="187" s="2" customFormat="1" ht="24.15" customHeight="1">
      <c r="A187" s="40"/>
      <c r="B187" s="41"/>
      <c r="C187" s="245" t="s">
        <v>186</v>
      </c>
      <c r="D187" s="245" t="s">
        <v>175</v>
      </c>
      <c r="E187" s="246" t="s">
        <v>719</v>
      </c>
      <c r="F187" s="247" t="s">
        <v>720</v>
      </c>
      <c r="G187" s="248" t="s">
        <v>342</v>
      </c>
      <c r="H187" s="249">
        <v>4.0730000000000004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40</v>
      </c>
      <c r="O187" s="93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57" t="s">
        <v>179</v>
      </c>
      <c r="AT187" s="257" t="s">
        <v>175</v>
      </c>
      <c r="AU187" s="257" t="s">
        <v>84</v>
      </c>
      <c r="AY187" s="17" t="s">
        <v>172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82</v>
      </c>
      <c r="BK187" s="145">
        <f>ROUND(I187*H187,2)</f>
        <v>0</v>
      </c>
      <c r="BL187" s="17" t="s">
        <v>179</v>
      </c>
      <c r="BM187" s="257" t="s">
        <v>224</v>
      </c>
    </row>
    <row r="188" s="15" customFormat="1">
      <c r="A188" s="15"/>
      <c r="B188" s="299"/>
      <c r="C188" s="300"/>
      <c r="D188" s="260" t="s">
        <v>180</v>
      </c>
      <c r="E188" s="301" t="s">
        <v>1</v>
      </c>
      <c r="F188" s="302" t="s">
        <v>713</v>
      </c>
      <c r="G188" s="300"/>
      <c r="H188" s="301" t="s">
        <v>1</v>
      </c>
      <c r="I188" s="303"/>
      <c r="J188" s="300"/>
      <c r="K188" s="300"/>
      <c r="L188" s="304"/>
      <c r="M188" s="305"/>
      <c r="N188" s="306"/>
      <c r="O188" s="306"/>
      <c r="P188" s="306"/>
      <c r="Q188" s="306"/>
      <c r="R188" s="306"/>
      <c r="S188" s="306"/>
      <c r="T188" s="30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308" t="s">
        <v>180</v>
      </c>
      <c r="AU188" s="308" t="s">
        <v>84</v>
      </c>
      <c r="AV188" s="15" t="s">
        <v>82</v>
      </c>
      <c r="AW188" s="15" t="s">
        <v>30</v>
      </c>
      <c r="AX188" s="15" t="s">
        <v>75</v>
      </c>
      <c r="AY188" s="308" t="s">
        <v>172</v>
      </c>
    </row>
    <row r="189" s="13" customFormat="1">
      <c r="A189" s="13"/>
      <c r="B189" s="258"/>
      <c r="C189" s="259"/>
      <c r="D189" s="260" t="s">
        <v>180</v>
      </c>
      <c r="E189" s="261" t="s">
        <v>1</v>
      </c>
      <c r="F189" s="262" t="s">
        <v>721</v>
      </c>
      <c r="G189" s="259"/>
      <c r="H189" s="263">
        <v>2.6099999999999999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180</v>
      </c>
      <c r="AU189" s="269" t="s">
        <v>84</v>
      </c>
      <c r="AV189" s="13" t="s">
        <v>84</v>
      </c>
      <c r="AW189" s="13" t="s">
        <v>30</v>
      </c>
      <c r="AX189" s="13" t="s">
        <v>75</v>
      </c>
      <c r="AY189" s="269" t="s">
        <v>172</v>
      </c>
    </row>
    <row r="190" s="15" customFormat="1">
      <c r="A190" s="15"/>
      <c r="B190" s="299"/>
      <c r="C190" s="300"/>
      <c r="D190" s="260" t="s">
        <v>180</v>
      </c>
      <c r="E190" s="301" t="s">
        <v>1</v>
      </c>
      <c r="F190" s="302" t="s">
        <v>717</v>
      </c>
      <c r="G190" s="300"/>
      <c r="H190" s="301" t="s">
        <v>1</v>
      </c>
      <c r="I190" s="303"/>
      <c r="J190" s="300"/>
      <c r="K190" s="300"/>
      <c r="L190" s="304"/>
      <c r="M190" s="305"/>
      <c r="N190" s="306"/>
      <c r="O190" s="306"/>
      <c r="P190" s="306"/>
      <c r="Q190" s="306"/>
      <c r="R190" s="306"/>
      <c r="S190" s="306"/>
      <c r="T190" s="30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8" t="s">
        <v>180</v>
      </c>
      <c r="AU190" s="308" t="s">
        <v>84</v>
      </c>
      <c r="AV190" s="15" t="s">
        <v>82</v>
      </c>
      <c r="AW190" s="15" t="s">
        <v>30</v>
      </c>
      <c r="AX190" s="15" t="s">
        <v>75</v>
      </c>
      <c r="AY190" s="308" t="s">
        <v>172</v>
      </c>
    </row>
    <row r="191" s="13" customFormat="1">
      <c r="A191" s="13"/>
      <c r="B191" s="258"/>
      <c r="C191" s="259"/>
      <c r="D191" s="260" t="s">
        <v>180</v>
      </c>
      <c r="E191" s="261" t="s">
        <v>1</v>
      </c>
      <c r="F191" s="262" t="s">
        <v>718</v>
      </c>
      <c r="G191" s="259"/>
      <c r="H191" s="263">
        <v>1.4630000000000001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180</v>
      </c>
      <c r="AU191" s="269" t="s">
        <v>84</v>
      </c>
      <c r="AV191" s="13" t="s">
        <v>84</v>
      </c>
      <c r="AW191" s="13" t="s">
        <v>30</v>
      </c>
      <c r="AX191" s="13" t="s">
        <v>75</v>
      </c>
      <c r="AY191" s="269" t="s">
        <v>172</v>
      </c>
    </row>
    <row r="192" s="14" customFormat="1">
      <c r="A192" s="14"/>
      <c r="B192" s="270"/>
      <c r="C192" s="271"/>
      <c r="D192" s="260" t="s">
        <v>180</v>
      </c>
      <c r="E192" s="272" t="s">
        <v>1</v>
      </c>
      <c r="F192" s="273" t="s">
        <v>181</v>
      </c>
      <c r="G192" s="271"/>
      <c r="H192" s="274">
        <v>4.0730000000000004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180</v>
      </c>
      <c r="AU192" s="280" t="s">
        <v>84</v>
      </c>
      <c r="AV192" s="14" t="s">
        <v>179</v>
      </c>
      <c r="AW192" s="14" t="s">
        <v>30</v>
      </c>
      <c r="AX192" s="14" t="s">
        <v>82</v>
      </c>
      <c r="AY192" s="280" t="s">
        <v>172</v>
      </c>
    </row>
    <row r="193" s="2" customFormat="1" ht="16.5" customHeight="1">
      <c r="A193" s="40"/>
      <c r="B193" s="41"/>
      <c r="C193" s="245" t="s">
        <v>206</v>
      </c>
      <c r="D193" s="245" t="s">
        <v>175</v>
      </c>
      <c r="E193" s="246" t="s">
        <v>406</v>
      </c>
      <c r="F193" s="247" t="s">
        <v>407</v>
      </c>
      <c r="G193" s="248" t="s">
        <v>368</v>
      </c>
      <c r="H193" s="249">
        <v>0.38100000000000001</v>
      </c>
      <c r="I193" s="250"/>
      <c r="J193" s="251">
        <f>ROUND(I193*H193,2)</f>
        <v>0</v>
      </c>
      <c r="K193" s="252"/>
      <c r="L193" s="43"/>
      <c r="M193" s="253" t="s">
        <v>1</v>
      </c>
      <c r="N193" s="254" t="s">
        <v>40</v>
      </c>
      <c r="O193" s="93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57" t="s">
        <v>179</v>
      </c>
      <c r="AT193" s="257" t="s">
        <v>175</v>
      </c>
      <c r="AU193" s="257" t="s">
        <v>84</v>
      </c>
      <c r="AY193" s="17" t="s">
        <v>172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82</v>
      </c>
      <c r="BK193" s="145">
        <f>ROUND(I193*H193,2)</f>
        <v>0</v>
      </c>
      <c r="BL193" s="17" t="s">
        <v>179</v>
      </c>
      <c r="BM193" s="257" t="s">
        <v>226</v>
      </c>
    </row>
    <row r="194" s="15" customFormat="1">
      <c r="A194" s="15"/>
      <c r="B194" s="299"/>
      <c r="C194" s="300"/>
      <c r="D194" s="260" t="s">
        <v>180</v>
      </c>
      <c r="E194" s="301" t="s">
        <v>1</v>
      </c>
      <c r="F194" s="302" t="s">
        <v>713</v>
      </c>
      <c r="G194" s="300"/>
      <c r="H194" s="301" t="s">
        <v>1</v>
      </c>
      <c r="I194" s="303"/>
      <c r="J194" s="300"/>
      <c r="K194" s="300"/>
      <c r="L194" s="304"/>
      <c r="M194" s="305"/>
      <c r="N194" s="306"/>
      <c r="O194" s="306"/>
      <c r="P194" s="306"/>
      <c r="Q194" s="306"/>
      <c r="R194" s="306"/>
      <c r="S194" s="306"/>
      <c r="T194" s="30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308" t="s">
        <v>180</v>
      </c>
      <c r="AU194" s="308" t="s">
        <v>84</v>
      </c>
      <c r="AV194" s="15" t="s">
        <v>82</v>
      </c>
      <c r="AW194" s="15" t="s">
        <v>30</v>
      </c>
      <c r="AX194" s="15" t="s">
        <v>75</v>
      </c>
      <c r="AY194" s="308" t="s">
        <v>172</v>
      </c>
    </row>
    <row r="195" s="13" customFormat="1">
      <c r="A195" s="13"/>
      <c r="B195" s="258"/>
      <c r="C195" s="259"/>
      <c r="D195" s="260" t="s">
        <v>180</v>
      </c>
      <c r="E195" s="261" t="s">
        <v>1</v>
      </c>
      <c r="F195" s="262" t="s">
        <v>722</v>
      </c>
      <c r="G195" s="259"/>
      <c r="H195" s="263">
        <v>0.244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180</v>
      </c>
      <c r="AU195" s="269" t="s">
        <v>84</v>
      </c>
      <c r="AV195" s="13" t="s">
        <v>84</v>
      </c>
      <c r="AW195" s="13" t="s">
        <v>30</v>
      </c>
      <c r="AX195" s="13" t="s">
        <v>75</v>
      </c>
      <c r="AY195" s="269" t="s">
        <v>172</v>
      </c>
    </row>
    <row r="196" s="15" customFormat="1">
      <c r="A196" s="15"/>
      <c r="B196" s="299"/>
      <c r="C196" s="300"/>
      <c r="D196" s="260" t="s">
        <v>180</v>
      </c>
      <c r="E196" s="301" t="s">
        <v>1</v>
      </c>
      <c r="F196" s="302" t="s">
        <v>717</v>
      </c>
      <c r="G196" s="300"/>
      <c r="H196" s="301" t="s">
        <v>1</v>
      </c>
      <c r="I196" s="303"/>
      <c r="J196" s="300"/>
      <c r="K196" s="300"/>
      <c r="L196" s="304"/>
      <c r="M196" s="305"/>
      <c r="N196" s="306"/>
      <c r="O196" s="306"/>
      <c r="P196" s="306"/>
      <c r="Q196" s="306"/>
      <c r="R196" s="306"/>
      <c r="S196" s="306"/>
      <c r="T196" s="30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308" t="s">
        <v>180</v>
      </c>
      <c r="AU196" s="308" t="s">
        <v>84</v>
      </c>
      <c r="AV196" s="15" t="s">
        <v>82</v>
      </c>
      <c r="AW196" s="15" t="s">
        <v>30</v>
      </c>
      <c r="AX196" s="15" t="s">
        <v>75</v>
      </c>
      <c r="AY196" s="308" t="s">
        <v>172</v>
      </c>
    </row>
    <row r="197" s="13" customFormat="1">
      <c r="A197" s="13"/>
      <c r="B197" s="258"/>
      <c r="C197" s="259"/>
      <c r="D197" s="260" t="s">
        <v>180</v>
      </c>
      <c r="E197" s="261" t="s">
        <v>1</v>
      </c>
      <c r="F197" s="262" t="s">
        <v>723</v>
      </c>
      <c r="G197" s="259"/>
      <c r="H197" s="263">
        <v>0.13700000000000001</v>
      </c>
      <c r="I197" s="264"/>
      <c r="J197" s="259"/>
      <c r="K197" s="259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180</v>
      </c>
      <c r="AU197" s="269" t="s">
        <v>84</v>
      </c>
      <c r="AV197" s="13" t="s">
        <v>84</v>
      </c>
      <c r="AW197" s="13" t="s">
        <v>30</v>
      </c>
      <c r="AX197" s="13" t="s">
        <v>75</v>
      </c>
      <c r="AY197" s="269" t="s">
        <v>172</v>
      </c>
    </row>
    <row r="198" s="14" customFormat="1">
      <c r="A198" s="14"/>
      <c r="B198" s="270"/>
      <c r="C198" s="271"/>
      <c r="D198" s="260" t="s">
        <v>180</v>
      </c>
      <c r="E198" s="272" t="s">
        <v>1</v>
      </c>
      <c r="F198" s="273" t="s">
        <v>181</v>
      </c>
      <c r="G198" s="271"/>
      <c r="H198" s="274">
        <v>0.38100000000000001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0" t="s">
        <v>180</v>
      </c>
      <c r="AU198" s="280" t="s">
        <v>84</v>
      </c>
      <c r="AV198" s="14" t="s">
        <v>179</v>
      </c>
      <c r="AW198" s="14" t="s">
        <v>30</v>
      </c>
      <c r="AX198" s="14" t="s">
        <v>82</v>
      </c>
      <c r="AY198" s="280" t="s">
        <v>172</v>
      </c>
    </row>
    <row r="199" s="2" customFormat="1" ht="24.15" customHeight="1">
      <c r="A199" s="40"/>
      <c r="B199" s="41"/>
      <c r="C199" s="245" t="s">
        <v>258</v>
      </c>
      <c r="D199" s="245" t="s">
        <v>175</v>
      </c>
      <c r="E199" s="246" t="s">
        <v>724</v>
      </c>
      <c r="F199" s="247" t="s">
        <v>725</v>
      </c>
      <c r="G199" s="248" t="s">
        <v>342</v>
      </c>
      <c r="H199" s="249">
        <v>1.8720000000000001</v>
      </c>
      <c r="I199" s="250"/>
      <c r="J199" s="251">
        <f>ROUND(I199*H199,2)</f>
        <v>0</v>
      </c>
      <c r="K199" s="252"/>
      <c r="L199" s="43"/>
      <c r="M199" s="253" t="s">
        <v>1</v>
      </c>
      <c r="N199" s="254" t="s">
        <v>40</v>
      </c>
      <c r="O199" s="93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57" t="s">
        <v>179</v>
      </c>
      <c r="AT199" s="257" t="s">
        <v>175</v>
      </c>
      <c r="AU199" s="257" t="s">
        <v>84</v>
      </c>
      <c r="AY199" s="17" t="s">
        <v>172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82</v>
      </c>
      <c r="BK199" s="145">
        <f>ROUND(I199*H199,2)</f>
        <v>0</v>
      </c>
      <c r="BL199" s="17" t="s">
        <v>179</v>
      </c>
      <c r="BM199" s="257" t="s">
        <v>230</v>
      </c>
    </row>
    <row r="200" s="15" customFormat="1">
      <c r="A200" s="15"/>
      <c r="B200" s="299"/>
      <c r="C200" s="300"/>
      <c r="D200" s="260" t="s">
        <v>180</v>
      </c>
      <c r="E200" s="301" t="s">
        <v>1</v>
      </c>
      <c r="F200" s="302" t="s">
        <v>726</v>
      </c>
      <c r="G200" s="300"/>
      <c r="H200" s="301" t="s">
        <v>1</v>
      </c>
      <c r="I200" s="303"/>
      <c r="J200" s="300"/>
      <c r="K200" s="300"/>
      <c r="L200" s="304"/>
      <c r="M200" s="305"/>
      <c r="N200" s="306"/>
      <c r="O200" s="306"/>
      <c r="P200" s="306"/>
      <c r="Q200" s="306"/>
      <c r="R200" s="306"/>
      <c r="S200" s="306"/>
      <c r="T200" s="30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308" t="s">
        <v>180</v>
      </c>
      <c r="AU200" s="308" t="s">
        <v>84</v>
      </c>
      <c r="AV200" s="15" t="s">
        <v>82</v>
      </c>
      <c r="AW200" s="15" t="s">
        <v>30</v>
      </c>
      <c r="AX200" s="15" t="s">
        <v>75</v>
      </c>
      <c r="AY200" s="308" t="s">
        <v>172</v>
      </c>
    </row>
    <row r="201" s="13" customFormat="1">
      <c r="A201" s="13"/>
      <c r="B201" s="258"/>
      <c r="C201" s="259"/>
      <c r="D201" s="260" t="s">
        <v>180</v>
      </c>
      <c r="E201" s="261" t="s">
        <v>1</v>
      </c>
      <c r="F201" s="262" t="s">
        <v>727</v>
      </c>
      <c r="G201" s="259"/>
      <c r="H201" s="263">
        <v>1.8720000000000001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180</v>
      </c>
      <c r="AU201" s="269" t="s">
        <v>84</v>
      </c>
      <c r="AV201" s="13" t="s">
        <v>84</v>
      </c>
      <c r="AW201" s="13" t="s">
        <v>30</v>
      </c>
      <c r="AX201" s="13" t="s">
        <v>75</v>
      </c>
      <c r="AY201" s="269" t="s">
        <v>172</v>
      </c>
    </row>
    <row r="202" s="14" customFormat="1">
      <c r="A202" s="14"/>
      <c r="B202" s="270"/>
      <c r="C202" s="271"/>
      <c r="D202" s="260" t="s">
        <v>180</v>
      </c>
      <c r="E202" s="272" t="s">
        <v>1</v>
      </c>
      <c r="F202" s="273" t="s">
        <v>181</v>
      </c>
      <c r="G202" s="271"/>
      <c r="H202" s="274">
        <v>1.8720000000000001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180</v>
      </c>
      <c r="AU202" s="280" t="s">
        <v>84</v>
      </c>
      <c r="AV202" s="14" t="s">
        <v>179</v>
      </c>
      <c r="AW202" s="14" t="s">
        <v>30</v>
      </c>
      <c r="AX202" s="14" t="s">
        <v>82</v>
      </c>
      <c r="AY202" s="280" t="s">
        <v>172</v>
      </c>
    </row>
    <row r="203" s="2" customFormat="1" ht="33" customHeight="1">
      <c r="A203" s="40"/>
      <c r="B203" s="41"/>
      <c r="C203" s="245" t="s">
        <v>8</v>
      </c>
      <c r="D203" s="245" t="s">
        <v>175</v>
      </c>
      <c r="E203" s="246" t="s">
        <v>728</v>
      </c>
      <c r="F203" s="247" t="s">
        <v>729</v>
      </c>
      <c r="G203" s="248" t="s">
        <v>184</v>
      </c>
      <c r="H203" s="249">
        <v>10.5</v>
      </c>
      <c r="I203" s="250"/>
      <c r="J203" s="251">
        <f>ROUND(I203*H203,2)</f>
        <v>0</v>
      </c>
      <c r="K203" s="252"/>
      <c r="L203" s="43"/>
      <c r="M203" s="253" t="s">
        <v>1</v>
      </c>
      <c r="N203" s="254" t="s">
        <v>40</v>
      </c>
      <c r="O203" s="93"/>
      <c r="P203" s="255">
        <f>O203*H203</f>
        <v>0</v>
      </c>
      <c r="Q203" s="255">
        <v>0</v>
      </c>
      <c r="R203" s="255">
        <f>Q203*H203</f>
        <v>0</v>
      </c>
      <c r="S203" s="255">
        <v>0</v>
      </c>
      <c r="T203" s="25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57" t="s">
        <v>179</v>
      </c>
      <c r="AT203" s="257" t="s">
        <v>175</v>
      </c>
      <c r="AU203" s="257" t="s">
        <v>84</v>
      </c>
      <c r="AY203" s="17" t="s">
        <v>172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82</v>
      </c>
      <c r="BK203" s="145">
        <f>ROUND(I203*H203,2)</f>
        <v>0</v>
      </c>
      <c r="BL203" s="17" t="s">
        <v>179</v>
      </c>
      <c r="BM203" s="257" t="s">
        <v>236</v>
      </c>
    </row>
    <row r="204" s="15" customFormat="1">
      <c r="A204" s="15"/>
      <c r="B204" s="299"/>
      <c r="C204" s="300"/>
      <c r="D204" s="260" t="s">
        <v>180</v>
      </c>
      <c r="E204" s="301" t="s">
        <v>1</v>
      </c>
      <c r="F204" s="302" t="s">
        <v>713</v>
      </c>
      <c r="G204" s="300"/>
      <c r="H204" s="301" t="s">
        <v>1</v>
      </c>
      <c r="I204" s="303"/>
      <c r="J204" s="300"/>
      <c r="K204" s="300"/>
      <c r="L204" s="304"/>
      <c r="M204" s="305"/>
      <c r="N204" s="306"/>
      <c r="O204" s="306"/>
      <c r="P204" s="306"/>
      <c r="Q204" s="306"/>
      <c r="R204" s="306"/>
      <c r="S204" s="306"/>
      <c r="T204" s="30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308" t="s">
        <v>180</v>
      </c>
      <c r="AU204" s="308" t="s">
        <v>84</v>
      </c>
      <c r="AV204" s="15" t="s">
        <v>82</v>
      </c>
      <c r="AW204" s="15" t="s">
        <v>30</v>
      </c>
      <c r="AX204" s="15" t="s">
        <v>75</v>
      </c>
      <c r="AY204" s="308" t="s">
        <v>172</v>
      </c>
    </row>
    <row r="205" s="13" customFormat="1">
      <c r="A205" s="13"/>
      <c r="B205" s="258"/>
      <c r="C205" s="259"/>
      <c r="D205" s="260" t="s">
        <v>180</v>
      </c>
      <c r="E205" s="261" t="s">
        <v>1</v>
      </c>
      <c r="F205" s="262" t="s">
        <v>730</v>
      </c>
      <c r="G205" s="259"/>
      <c r="H205" s="263">
        <v>10.5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180</v>
      </c>
      <c r="AU205" s="269" t="s">
        <v>84</v>
      </c>
      <c r="AV205" s="13" t="s">
        <v>84</v>
      </c>
      <c r="AW205" s="13" t="s">
        <v>30</v>
      </c>
      <c r="AX205" s="13" t="s">
        <v>75</v>
      </c>
      <c r="AY205" s="269" t="s">
        <v>172</v>
      </c>
    </row>
    <row r="206" s="14" customFormat="1">
      <c r="A206" s="14"/>
      <c r="B206" s="270"/>
      <c r="C206" s="271"/>
      <c r="D206" s="260" t="s">
        <v>180</v>
      </c>
      <c r="E206" s="272" t="s">
        <v>1</v>
      </c>
      <c r="F206" s="273" t="s">
        <v>181</v>
      </c>
      <c r="G206" s="271"/>
      <c r="H206" s="274">
        <v>10.5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180</v>
      </c>
      <c r="AU206" s="280" t="s">
        <v>84</v>
      </c>
      <c r="AV206" s="14" t="s">
        <v>179</v>
      </c>
      <c r="AW206" s="14" t="s">
        <v>30</v>
      </c>
      <c r="AX206" s="14" t="s">
        <v>82</v>
      </c>
      <c r="AY206" s="280" t="s">
        <v>172</v>
      </c>
    </row>
    <row r="207" s="12" customFormat="1" ht="22.8" customHeight="1">
      <c r="A207" s="12"/>
      <c r="B207" s="229"/>
      <c r="C207" s="230"/>
      <c r="D207" s="231" t="s">
        <v>74</v>
      </c>
      <c r="E207" s="243" t="s">
        <v>173</v>
      </c>
      <c r="F207" s="243" t="s">
        <v>174</v>
      </c>
      <c r="G207" s="230"/>
      <c r="H207" s="230"/>
      <c r="I207" s="233"/>
      <c r="J207" s="244">
        <f>BK207</f>
        <v>0</v>
      </c>
      <c r="K207" s="230"/>
      <c r="L207" s="235"/>
      <c r="M207" s="236"/>
      <c r="N207" s="237"/>
      <c r="O207" s="237"/>
      <c r="P207" s="238">
        <f>SUM(P208:P242)</f>
        <v>0</v>
      </c>
      <c r="Q207" s="237"/>
      <c r="R207" s="238">
        <f>SUM(R208:R242)</f>
        <v>0</v>
      </c>
      <c r="S207" s="237"/>
      <c r="T207" s="239">
        <f>SUM(T208:T242)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40" t="s">
        <v>82</v>
      </c>
      <c r="AT207" s="241" t="s">
        <v>74</v>
      </c>
      <c r="AU207" s="241" t="s">
        <v>82</v>
      </c>
      <c r="AY207" s="240" t="s">
        <v>172</v>
      </c>
      <c r="BK207" s="242">
        <f>SUM(BK208:BK242)</f>
        <v>0</v>
      </c>
    </row>
    <row r="208" s="2" customFormat="1" ht="24.15" customHeight="1">
      <c r="A208" s="40"/>
      <c r="B208" s="41"/>
      <c r="C208" s="245" t="s">
        <v>263</v>
      </c>
      <c r="D208" s="245" t="s">
        <v>175</v>
      </c>
      <c r="E208" s="246" t="s">
        <v>731</v>
      </c>
      <c r="F208" s="247" t="s">
        <v>732</v>
      </c>
      <c r="G208" s="248" t="s">
        <v>342</v>
      </c>
      <c r="H208" s="249">
        <v>5.819</v>
      </c>
      <c r="I208" s="250"/>
      <c r="J208" s="251">
        <f>ROUND(I208*H208,2)</f>
        <v>0</v>
      </c>
      <c r="K208" s="252"/>
      <c r="L208" s="43"/>
      <c r="M208" s="253" t="s">
        <v>1</v>
      </c>
      <c r="N208" s="254" t="s">
        <v>40</v>
      </c>
      <c r="O208" s="93"/>
      <c r="P208" s="255">
        <f>O208*H208</f>
        <v>0</v>
      </c>
      <c r="Q208" s="255">
        <v>0</v>
      </c>
      <c r="R208" s="255">
        <f>Q208*H208</f>
        <v>0</v>
      </c>
      <c r="S208" s="255">
        <v>0</v>
      </c>
      <c r="T208" s="25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57" t="s">
        <v>179</v>
      </c>
      <c r="AT208" s="257" t="s">
        <v>175</v>
      </c>
      <c r="AU208" s="257" t="s">
        <v>84</v>
      </c>
      <c r="AY208" s="17" t="s">
        <v>172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82</v>
      </c>
      <c r="BK208" s="145">
        <f>ROUND(I208*H208,2)</f>
        <v>0</v>
      </c>
      <c r="BL208" s="17" t="s">
        <v>179</v>
      </c>
      <c r="BM208" s="257" t="s">
        <v>240</v>
      </c>
    </row>
    <row r="209" s="15" customFormat="1">
      <c r="A209" s="15"/>
      <c r="B209" s="299"/>
      <c r="C209" s="300"/>
      <c r="D209" s="260" t="s">
        <v>180</v>
      </c>
      <c r="E209" s="301" t="s">
        <v>1</v>
      </c>
      <c r="F209" s="302" t="s">
        <v>493</v>
      </c>
      <c r="G209" s="300"/>
      <c r="H209" s="301" t="s">
        <v>1</v>
      </c>
      <c r="I209" s="303"/>
      <c r="J209" s="300"/>
      <c r="K209" s="300"/>
      <c r="L209" s="304"/>
      <c r="M209" s="305"/>
      <c r="N209" s="306"/>
      <c r="O209" s="306"/>
      <c r="P209" s="306"/>
      <c r="Q209" s="306"/>
      <c r="R209" s="306"/>
      <c r="S209" s="306"/>
      <c r="T209" s="30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308" t="s">
        <v>180</v>
      </c>
      <c r="AU209" s="308" t="s">
        <v>84</v>
      </c>
      <c r="AV209" s="15" t="s">
        <v>82</v>
      </c>
      <c r="AW209" s="15" t="s">
        <v>30</v>
      </c>
      <c r="AX209" s="15" t="s">
        <v>75</v>
      </c>
      <c r="AY209" s="308" t="s">
        <v>172</v>
      </c>
    </row>
    <row r="210" s="13" customFormat="1">
      <c r="A210" s="13"/>
      <c r="B210" s="258"/>
      <c r="C210" s="259"/>
      <c r="D210" s="260" t="s">
        <v>180</v>
      </c>
      <c r="E210" s="261" t="s">
        <v>1</v>
      </c>
      <c r="F210" s="262" t="s">
        <v>733</v>
      </c>
      <c r="G210" s="259"/>
      <c r="H210" s="263">
        <v>5.819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180</v>
      </c>
      <c r="AU210" s="269" t="s">
        <v>84</v>
      </c>
      <c r="AV210" s="13" t="s">
        <v>84</v>
      </c>
      <c r="AW210" s="13" t="s">
        <v>30</v>
      </c>
      <c r="AX210" s="13" t="s">
        <v>75</v>
      </c>
      <c r="AY210" s="269" t="s">
        <v>172</v>
      </c>
    </row>
    <row r="211" s="14" customFormat="1">
      <c r="A211" s="14"/>
      <c r="B211" s="270"/>
      <c r="C211" s="271"/>
      <c r="D211" s="260" t="s">
        <v>180</v>
      </c>
      <c r="E211" s="272" t="s">
        <v>1</v>
      </c>
      <c r="F211" s="273" t="s">
        <v>181</v>
      </c>
      <c r="G211" s="271"/>
      <c r="H211" s="274">
        <v>5.819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180</v>
      </c>
      <c r="AU211" s="280" t="s">
        <v>84</v>
      </c>
      <c r="AV211" s="14" t="s">
        <v>179</v>
      </c>
      <c r="AW211" s="14" t="s">
        <v>30</v>
      </c>
      <c r="AX211" s="14" t="s">
        <v>82</v>
      </c>
      <c r="AY211" s="280" t="s">
        <v>172</v>
      </c>
    </row>
    <row r="212" s="2" customFormat="1" ht="16.5" customHeight="1">
      <c r="A212" s="40"/>
      <c r="B212" s="41"/>
      <c r="C212" s="245" t="s">
        <v>216</v>
      </c>
      <c r="D212" s="245" t="s">
        <v>175</v>
      </c>
      <c r="E212" s="246" t="s">
        <v>734</v>
      </c>
      <c r="F212" s="247" t="s">
        <v>735</v>
      </c>
      <c r="G212" s="248" t="s">
        <v>178</v>
      </c>
      <c r="H212" s="249">
        <v>9</v>
      </c>
      <c r="I212" s="250"/>
      <c r="J212" s="251">
        <f>ROUND(I212*H212,2)</f>
        <v>0</v>
      </c>
      <c r="K212" s="252"/>
      <c r="L212" s="43"/>
      <c r="M212" s="253" t="s">
        <v>1</v>
      </c>
      <c r="N212" s="254" t="s">
        <v>40</v>
      </c>
      <c r="O212" s="93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57" t="s">
        <v>179</v>
      </c>
      <c r="AT212" s="257" t="s">
        <v>175</v>
      </c>
      <c r="AU212" s="257" t="s">
        <v>84</v>
      </c>
      <c r="AY212" s="17" t="s">
        <v>172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82</v>
      </c>
      <c r="BK212" s="145">
        <f>ROUND(I212*H212,2)</f>
        <v>0</v>
      </c>
      <c r="BL212" s="17" t="s">
        <v>179</v>
      </c>
      <c r="BM212" s="257" t="s">
        <v>213</v>
      </c>
    </row>
    <row r="213" s="15" customFormat="1">
      <c r="A213" s="15"/>
      <c r="B213" s="299"/>
      <c r="C213" s="300"/>
      <c r="D213" s="260" t="s">
        <v>180</v>
      </c>
      <c r="E213" s="301" t="s">
        <v>1</v>
      </c>
      <c r="F213" s="302" t="s">
        <v>736</v>
      </c>
      <c r="G213" s="300"/>
      <c r="H213" s="301" t="s">
        <v>1</v>
      </c>
      <c r="I213" s="303"/>
      <c r="J213" s="300"/>
      <c r="K213" s="300"/>
      <c r="L213" s="304"/>
      <c r="M213" s="305"/>
      <c r="N213" s="306"/>
      <c r="O213" s="306"/>
      <c r="P213" s="306"/>
      <c r="Q213" s="306"/>
      <c r="R213" s="306"/>
      <c r="S213" s="306"/>
      <c r="T213" s="30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308" t="s">
        <v>180</v>
      </c>
      <c r="AU213" s="308" t="s">
        <v>84</v>
      </c>
      <c r="AV213" s="15" t="s">
        <v>82</v>
      </c>
      <c r="AW213" s="15" t="s">
        <v>30</v>
      </c>
      <c r="AX213" s="15" t="s">
        <v>75</v>
      </c>
      <c r="AY213" s="308" t="s">
        <v>172</v>
      </c>
    </row>
    <row r="214" s="13" customFormat="1">
      <c r="A214" s="13"/>
      <c r="B214" s="258"/>
      <c r="C214" s="259"/>
      <c r="D214" s="260" t="s">
        <v>180</v>
      </c>
      <c r="E214" s="261" t="s">
        <v>1</v>
      </c>
      <c r="F214" s="262" t="s">
        <v>186</v>
      </c>
      <c r="G214" s="259"/>
      <c r="H214" s="263">
        <v>9</v>
      </c>
      <c r="I214" s="264"/>
      <c r="J214" s="259"/>
      <c r="K214" s="259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180</v>
      </c>
      <c r="AU214" s="269" t="s">
        <v>84</v>
      </c>
      <c r="AV214" s="13" t="s">
        <v>84</v>
      </c>
      <c r="AW214" s="13" t="s">
        <v>30</v>
      </c>
      <c r="AX214" s="13" t="s">
        <v>75</v>
      </c>
      <c r="AY214" s="269" t="s">
        <v>172</v>
      </c>
    </row>
    <row r="215" s="14" customFormat="1">
      <c r="A215" s="14"/>
      <c r="B215" s="270"/>
      <c r="C215" s="271"/>
      <c r="D215" s="260" t="s">
        <v>180</v>
      </c>
      <c r="E215" s="272" t="s">
        <v>1</v>
      </c>
      <c r="F215" s="273" t="s">
        <v>181</v>
      </c>
      <c r="G215" s="271"/>
      <c r="H215" s="274">
        <v>9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180</v>
      </c>
      <c r="AU215" s="280" t="s">
        <v>84</v>
      </c>
      <c r="AV215" s="14" t="s">
        <v>179</v>
      </c>
      <c r="AW215" s="14" t="s">
        <v>30</v>
      </c>
      <c r="AX215" s="14" t="s">
        <v>82</v>
      </c>
      <c r="AY215" s="280" t="s">
        <v>172</v>
      </c>
    </row>
    <row r="216" s="2" customFormat="1" ht="33" customHeight="1">
      <c r="A216" s="40"/>
      <c r="B216" s="41"/>
      <c r="C216" s="245" t="s">
        <v>268</v>
      </c>
      <c r="D216" s="245" t="s">
        <v>175</v>
      </c>
      <c r="E216" s="246" t="s">
        <v>176</v>
      </c>
      <c r="F216" s="247" t="s">
        <v>177</v>
      </c>
      <c r="G216" s="248" t="s">
        <v>178</v>
      </c>
      <c r="H216" s="249">
        <v>4</v>
      </c>
      <c r="I216" s="250"/>
      <c r="J216" s="251">
        <f>ROUND(I216*H216,2)</f>
        <v>0</v>
      </c>
      <c r="K216" s="252"/>
      <c r="L216" s="43"/>
      <c r="M216" s="253" t="s">
        <v>1</v>
      </c>
      <c r="N216" s="254" t="s">
        <v>40</v>
      </c>
      <c r="O216" s="93"/>
      <c r="P216" s="255">
        <f>O216*H216</f>
        <v>0</v>
      </c>
      <c r="Q216" s="255">
        <v>0</v>
      </c>
      <c r="R216" s="255">
        <f>Q216*H216</f>
        <v>0</v>
      </c>
      <c r="S216" s="255">
        <v>0</v>
      </c>
      <c r="T216" s="25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57" t="s">
        <v>179</v>
      </c>
      <c r="AT216" s="257" t="s">
        <v>175</v>
      </c>
      <c r="AU216" s="257" t="s">
        <v>84</v>
      </c>
      <c r="AY216" s="17" t="s">
        <v>172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82</v>
      </c>
      <c r="BK216" s="145">
        <f>ROUND(I216*H216,2)</f>
        <v>0</v>
      </c>
      <c r="BL216" s="17" t="s">
        <v>179</v>
      </c>
      <c r="BM216" s="257" t="s">
        <v>247</v>
      </c>
    </row>
    <row r="217" s="15" customFormat="1">
      <c r="A217" s="15"/>
      <c r="B217" s="299"/>
      <c r="C217" s="300"/>
      <c r="D217" s="260" t="s">
        <v>180</v>
      </c>
      <c r="E217" s="301" t="s">
        <v>1</v>
      </c>
      <c r="F217" s="302" t="s">
        <v>736</v>
      </c>
      <c r="G217" s="300"/>
      <c r="H217" s="301" t="s">
        <v>1</v>
      </c>
      <c r="I217" s="303"/>
      <c r="J217" s="300"/>
      <c r="K217" s="300"/>
      <c r="L217" s="304"/>
      <c r="M217" s="305"/>
      <c r="N217" s="306"/>
      <c r="O217" s="306"/>
      <c r="P217" s="306"/>
      <c r="Q217" s="306"/>
      <c r="R217" s="306"/>
      <c r="S217" s="306"/>
      <c r="T217" s="30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308" t="s">
        <v>180</v>
      </c>
      <c r="AU217" s="308" t="s">
        <v>84</v>
      </c>
      <c r="AV217" s="15" t="s">
        <v>82</v>
      </c>
      <c r="AW217" s="15" t="s">
        <v>30</v>
      </c>
      <c r="AX217" s="15" t="s">
        <v>75</v>
      </c>
      <c r="AY217" s="308" t="s">
        <v>172</v>
      </c>
    </row>
    <row r="218" s="13" customFormat="1">
      <c r="A218" s="13"/>
      <c r="B218" s="258"/>
      <c r="C218" s="259"/>
      <c r="D218" s="260" t="s">
        <v>180</v>
      </c>
      <c r="E218" s="261" t="s">
        <v>1</v>
      </c>
      <c r="F218" s="262" t="s">
        <v>179</v>
      </c>
      <c r="G218" s="259"/>
      <c r="H218" s="263">
        <v>4</v>
      </c>
      <c r="I218" s="264"/>
      <c r="J218" s="259"/>
      <c r="K218" s="259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180</v>
      </c>
      <c r="AU218" s="269" t="s">
        <v>84</v>
      </c>
      <c r="AV218" s="13" t="s">
        <v>84</v>
      </c>
      <c r="AW218" s="13" t="s">
        <v>30</v>
      </c>
      <c r="AX218" s="13" t="s">
        <v>75</v>
      </c>
      <c r="AY218" s="269" t="s">
        <v>172</v>
      </c>
    </row>
    <row r="219" s="14" customFormat="1">
      <c r="A219" s="14"/>
      <c r="B219" s="270"/>
      <c r="C219" s="271"/>
      <c r="D219" s="260" t="s">
        <v>180</v>
      </c>
      <c r="E219" s="272" t="s">
        <v>1</v>
      </c>
      <c r="F219" s="273" t="s">
        <v>181</v>
      </c>
      <c r="G219" s="271"/>
      <c r="H219" s="274">
        <v>4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180</v>
      </c>
      <c r="AU219" s="280" t="s">
        <v>84</v>
      </c>
      <c r="AV219" s="14" t="s">
        <v>179</v>
      </c>
      <c r="AW219" s="14" t="s">
        <v>30</v>
      </c>
      <c r="AX219" s="14" t="s">
        <v>82</v>
      </c>
      <c r="AY219" s="280" t="s">
        <v>172</v>
      </c>
    </row>
    <row r="220" s="2" customFormat="1" ht="16.5" customHeight="1">
      <c r="A220" s="40"/>
      <c r="B220" s="41"/>
      <c r="C220" s="245" t="s">
        <v>200</v>
      </c>
      <c r="D220" s="245" t="s">
        <v>175</v>
      </c>
      <c r="E220" s="246" t="s">
        <v>737</v>
      </c>
      <c r="F220" s="247" t="s">
        <v>738</v>
      </c>
      <c r="G220" s="248" t="s">
        <v>342</v>
      </c>
      <c r="H220" s="249">
        <v>7.7380000000000004</v>
      </c>
      <c r="I220" s="250"/>
      <c r="J220" s="251">
        <f>ROUND(I220*H220,2)</f>
        <v>0</v>
      </c>
      <c r="K220" s="252"/>
      <c r="L220" s="43"/>
      <c r="M220" s="253" t="s">
        <v>1</v>
      </c>
      <c r="N220" s="254" t="s">
        <v>40</v>
      </c>
      <c r="O220" s="93"/>
      <c r="P220" s="255">
        <f>O220*H220</f>
        <v>0</v>
      </c>
      <c r="Q220" s="255">
        <v>0</v>
      </c>
      <c r="R220" s="255">
        <f>Q220*H220</f>
        <v>0</v>
      </c>
      <c r="S220" s="255">
        <v>0</v>
      </c>
      <c r="T220" s="25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57" t="s">
        <v>179</v>
      </c>
      <c r="AT220" s="257" t="s">
        <v>175</v>
      </c>
      <c r="AU220" s="257" t="s">
        <v>84</v>
      </c>
      <c r="AY220" s="17" t="s">
        <v>172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82</v>
      </c>
      <c r="BK220" s="145">
        <f>ROUND(I220*H220,2)</f>
        <v>0</v>
      </c>
      <c r="BL220" s="17" t="s">
        <v>179</v>
      </c>
      <c r="BM220" s="257" t="s">
        <v>210</v>
      </c>
    </row>
    <row r="221" s="2" customFormat="1" ht="24.15" customHeight="1">
      <c r="A221" s="40"/>
      <c r="B221" s="41"/>
      <c r="C221" s="245" t="s">
        <v>276</v>
      </c>
      <c r="D221" s="245" t="s">
        <v>175</v>
      </c>
      <c r="E221" s="246" t="s">
        <v>739</v>
      </c>
      <c r="F221" s="247" t="s">
        <v>740</v>
      </c>
      <c r="G221" s="248" t="s">
        <v>368</v>
      </c>
      <c r="H221" s="249">
        <v>3.157</v>
      </c>
      <c r="I221" s="250"/>
      <c r="J221" s="251">
        <f>ROUND(I221*H221,2)</f>
        <v>0</v>
      </c>
      <c r="K221" s="252"/>
      <c r="L221" s="43"/>
      <c r="M221" s="253" t="s">
        <v>1</v>
      </c>
      <c r="N221" s="254" t="s">
        <v>40</v>
      </c>
      <c r="O221" s="93"/>
      <c r="P221" s="255">
        <f>O221*H221</f>
        <v>0</v>
      </c>
      <c r="Q221" s="255">
        <v>0</v>
      </c>
      <c r="R221" s="255">
        <f>Q221*H221</f>
        <v>0</v>
      </c>
      <c r="S221" s="255">
        <v>0</v>
      </c>
      <c r="T221" s="25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57" t="s">
        <v>179</v>
      </c>
      <c r="AT221" s="257" t="s">
        <v>175</v>
      </c>
      <c r="AU221" s="257" t="s">
        <v>84</v>
      </c>
      <c r="AY221" s="17" t="s">
        <v>172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82</v>
      </c>
      <c r="BK221" s="145">
        <f>ROUND(I221*H221,2)</f>
        <v>0</v>
      </c>
      <c r="BL221" s="17" t="s">
        <v>179</v>
      </c>
      <c r="BM221" s="257" t="s">
        <v>254</v>
      </c>
    </row>
    <row r="222" s="15" customFormat="1">
      <c r="A222" s="15"/>
      <c r="B222" s="299"/>
      <c r="C222" s="300"/>
      <c r="D222" s="260" t="s">
        <v>180</v>
      </c>
      <c r="E222" s="301" t="s">
        <v>1</v>
      </c>
      <c r="F222" s="302" t="s">
        <v>741</v>
      </c>
      <c r="G222" s="300"/>
      <c r="H222" s="301" t="s">
        <v>1</v>
      </c>
      <c r="I222" s="303"/>
      <c r="J222" s="300"/>
      <c r="K222" s="300"/>
      <c r="L222" s="304"/>
      <c r="M222" s="305"/>
      <c r="N222" s="306"/>
      <c r="O222" s="306"/>
      <c r="P222" s="306"/>
      <c r="Q222" s="306"/>
      <c r="R222" s="306"/>
      <c r="S222" s="306"/>
      <c r="T222" s="30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308" t="s">
        <v>180</v>
      </c>
      <c r="AU222" s="308" t="s">
        <v>84</v>
      </c>
      <c r="AV222" s="15" t="s">
        <v>82</v>
      </c>
      <c r="AW222" s="15" t="s">
        <v>30</v>
      </c>
      <c r="AX222" s="15" t="s">
        <v>75</v>
      </c>
      <c r="AY222" s="308" t="s">
        <v>172</v>
      </c>
    </row>
    <row r="223" s="13" customFormat="1">
      <c r="A223" s="13"/>
      <c r="B223" s="258"/>
      <c r="C223" s="259"/>
      <c r="D223" s="260" t="s">
        <v>180</v>
      </c>
      <c r="E223" s="261" t="s">
        <v>1</v>
      </c>
      <c r="F223" s="262" t="s">
        <v>742</v>
      </c>
      <c r="G223" s="259"/>
      <c r="H223" s="263">
        <v>2.2829999999999999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180</v>
      </c>
      <c r="AU223" s="269" t="s">
        <v>84</v>
      </c>
      <c r="AV223" s="13" t="s">
        <v>84</v>
      </c>
      <c r="AW223" s="13" t="s">
        <v>30</v>
      </c>
      <c r="AX223" s="13" t="s">
        <v>75</v>
      </c>
      <c r="AY223" s="269" t="s">
        <v>172</v>
      </c>
    </row>
    <row r="224" s="15" customFormat="1">
      <c r="A224" s="15"/>
      <c r="B224" s="299"/>
      <c r="C224" s="300"/>
      <c r="D224" s="260" t="s">
        <v>180</v>
      </c>
      <c r="E224" s="301" t="s">
        <v>1</v>
      </c>
      <c r="F224" s="302" t="s">
        <v>743</v>
      </c>
      <c r="G224" s="300"/>
      <c r="H224" s="301" t="s">
        <v>1</v>
      </c>
      <c r="I224" s="303"/>
      <c r="J224" s="300"/>
      <c r="K224" s="300"/>
      <c r="L224" s="304"/>
      <c r="M224" s="305"/>
      <c r="N224" s="306"/>
      <c r="O224" s="306"/>
      <c r="P224" s="306"/>
      <c r="Q224" s="306"/>
      <c r="R224" s="306"/>
      <c r="S224" s="306"/>
      <c r="T224" s="30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308" t="s">
        <v>180</v>
      </c>
      <c r="AU224" s="308" t="s">
        <v>84</v>
      </c>
      <c r="AV224" s="15" t="s">
        <v>82</v>
      </c>
      <c r="AW224" s="15" t="s">
        <v>30</v>
      </c>
      <c r="AX224" s="15" t="s">
        <v>75</v>
      </c>
      <c r="AY224" s="308" t="s">
        <v>172</v>
      </c>
    </row>
    <row r="225" s="13" customFormat="1">
      <c r="A225" s="13"/>
      <c r="B225" s="258"/>
      <c r="C225" s="259"/>
      <c r="D225" s="260" t="s">
        <v>180</v>
      </c>
      <c r="E225" s="261" t="s">
        <v>1</v>
      </c>
      <c r="F225" s="262" t="s">
        <v>744</v>
      </c>
      <c r="G225" s="259"/>
      <c r="H225" s="263">
        <v>0.81200000000000006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180</v>
      </c>
      <c r="AU225" s="269" t="s">
        <v>84</v>
      </c>
      <c r="AV225" s="13" t="s">
        <v>84</v>
      </c>
      <c r="AW225" s="13" t="s">
        <v>30</v>
      </c>
      <c r="AX225" s="13" t="s">
        <v>75</v>
      </c>
      <c r="AY225" s="269" t="s">
        <v>172</v>
      </c>
    </row>
    <row r="226" s="14" customFormat="1">
      <c r="A226" s="14"/>
      <c r="B226" s="270"/>
      <c r="C226" s="271"/>
      <c r="D226" s="260" t="s">
        <v>180</v>
      </c>
      <c r="E226" s="272" t="s">
        <v>1</v>
      </c>
      <c r="F226" s="273" t="s">
        <v>181</v>
      </c>
      <c r="G226" s="271"/>
      <c r="H226" s="274">
        <v>3.0949999999999998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180</v>
      </c>
      <c r="AU226" s="280" t="s">
        <v>84</v>
      </c>
      <c r="AV226" s="14" t="s">
        <v>179</v>
      </c>
      <c r="AW226" s="14" t="s">
        <v>30</v>
      </c>
      <c r="AX226" s="14" t="s">
        <v>75</v>
      </c>
      <c r="AY226" s="280" t="s">
        <v>172</v>
      </c>
    </row>
    <row r="227" s="13" customFormat="1">
      <c r="A227" s="13"/>
      <c r="B227" s="258"/>
      <c r="C227" s="259"/>
      <c r="D227" s="260" t="s">
        <v>180</v>
      </c>
      <c r="E227" s="261" t="s">
        <v>1</v>
      </c>
      <c r="F227" s="262" t="s">
        <v>745</v>
      </c>
      <c r="G227" s="259"/>
      <c r="H227" s="263">
        <v>3.157</v>
      </c>
      <c r="I227" s="264"/>
      <c r="J227" s="259"/>
      <c r="K227" s="259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180</v>
      </c>
      <c r="AU227" s="269" t="s">
        <v>84</v>
      </c>
      <c r="AV227" s="13" t="s">
        <v>84</v>
      </c>
      <c r="AW227" s="13" t="s">
        <v>30</v>
      </c>
      <c r="AX227" s="13" t="s">
        <v>75</v>
      </c>
      <c r="AY227" s="269" t="s">
        <v>172</v>
      </c>
    </row>
    <row r="228" s="14" customFormat="1">
      <c r="A228" s="14"/>
      <c r="B228" s="270"/>
      <c r="C228" s="271"/>
      <c r="D228" s="260" t="s">
        <v>180</v>
      </c>
      <c r="E228" s="272" t="s">
        <v>1</v>
      </c>
      <c r="F228" s="273" t="s">
        <v>181</v>
      </c>
      <c r="G228" s="271"/>
      <c r="H228" s="274">
        <v>3.157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180</v>
      </c>
      <c r="AU228" s="280" t="s">
        <v>84</v>
      </c>
      <c r="AV228" s="14" t="s">
        <v>179</v>
      </c>
      <c r="AW228" s="14" t="s">
        <v>30</v>
      </c>
      <c r="AX228" s="14" t="s">
        <v>82</v>
      </c>
      <c r="AY228" s="280" t="s">
        <v>172</v>
      </c>
    </row>
    <row r="229" s="2" customFormat="1" ht="21.75" customHeight="1">
      <c r="A229" s="40"/>
      <c r="B229" s="41"/>
      <c r="C229" s="245" t="s">
        <v>224</v>
      </c>
      <c r="D229" s="245" t="s">
        <v>175</v>
      </c>
      <c r="E229" s="246" t="s">
        <v>746</v>
      </c>
      <c r="F229" s="247" t="s">
        <v>747</v>
      </c>
      <c r="G229" s="248" t="s">
        <v>184</v>
      </c>
      <c r="H229" s="249">
        <v>78.349999999999994</v>
      </c>
      <c r="I229" s="250"/>
      <c r="J229" s="251">
        <f>ROUND(I229*H229,2)</f>
        <v>0</v>
      </c>
      <c r="K229" s="252"/>
      <c r="L229" s="43"/>
      <c r="M229" s="253" t="s">
        <v>1</v>
      </c>
      <c r="N229" s="254" t="s">
        <v>40</v>
      </c>
      <c r="O229" s="93"/>
      <c r="P229" s="255">
        <f>O229*H229</f>
        <v>0</v>
      </c>
      <c r="Q229" s="255">
        <v>0</v>
      </c>
      <c r="R229" s="255">
        <f>Q229*H229</f>
        <v>0</v>
      </c>
      <c r="S229" s="255">
        <v>0</v>
      </c>
      <c r="T229" s="25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57" t="s">
        <v>179</v>
      </c>
      <c r="AT229" s="257" t="s">
        <v>175</v>
      </c>
      <c r="AU229" s="257" t="s">
        <v>84</v>
      </c>
      <c r="AY229" s="17" t="s">
        <v>172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82</v>
      </c>
      <c r="BK229" s="145">
        <f>ROUND(I229*H229,2)</f>
        <v>0</v>
      </c>
      <c r="BL229" s="17" t="s">
        <v>179</v>
      </c>
      <c r="BM229" s="257" t="s">
        <v>237</v>
      </c>
    </row>
    <row r="230" s="15" customFormat="1">
      <c r="A230" s="15"/>
      <c r="B230" s="299"/>
      <c r="C230" s="300"/>
      <c r="D230" s="260" t="s">
        <v>180</v>
      </c>
      <c r="E230" s="301" t="s">
        <v>1</v>
      </c>
      <c r="F230" s="302" t="s">
        <v>736</v>
      </c>
      <c r="G230" s="300"/>
      <c r="H230" s="301" t="s">
        <v>1</v>
      </c>
      <c r="I230" s="303"/>
      <c r="J230" s="300"/>
      <c r="K230" s="300"/>
      <c r="L230" s="304"/>
      <c r="M230" s="305"/>
      <c r="N230" s="306"/>
      <c r="O230" s="306"/>
      <c r="P230" s="306"/>
      <c r="Q230" s="306"/>
      <c r="R230" s="306"/>
      <c r="S230" s="306"/>
      <c r="T230" s="30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308" t="s">
        <v>180</v>
      </c>
      <c r="AU230" s="308" t="s">
        <v>84</v>
      </c>
      <c r="AV230" s="15" t="s">
        <v>82</v>
      </c>
      <c r="AW230" s="15" t="s">
        <v>30</v>
      </c>
      <c r="AX230" s="15" t="s">
        <v>75</v>
      </c>
      <c r="AY230" s="308" t="s">
        <v>172</v>
      </c>
    </row>
    <row r="231" s="13" customFormat="1">
      <c r="A231" s="13"/>
      <c r="B231" s="258"/>
      <c r="C231" s="259"/>
      <c r="D231" s="260" t="s">
        <v>180</v>
      </c>
      <c r="E231" s="261" t="s">
        <v>1</v>
      </c>
      <c r="F231" s="262" t="s">
        <v>748</v>
      </c>
      <c r="G231" s="259"/>
      <c r="H231" s="263">
        <v>78.349999999999994</v>
      </c>
      <c r="I231" s="264"/>
      <c r="J231" s="259"/>
      <c r="K231" s="259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180</v>
      </c>
      <c r="AU231" s="269" t="s">
        <v>84</v>
      </c>
      <c r="AV231" s="13" t="s">
        <v>84</v>
      </c>
      <c r="AW231" s="13" t="s">
        <v>30</v>
      </c>
      <c r="AX231" s="13" t="s">
        <v>75</v>
      </c>
      <c r="AY231" s="269" t="s">
        <v>172</v>
      </c>
    </row>
    <row r="232" s="14" customFormat="1">
      <c r="A232" s="14"/>
      <c r="B232" s="270"/>
      <c r="C232" s="271"/>
      <c r="D232" s="260" t="s">
        <v>180</v>
      </c>
      <c r="E232" s="272" t="s">
        <v>1</v>
      </c>
      <c r="F232" s="273" t="s">
        <v>181</v>
      </c>
      <c r="G232" s="271"/>
      <c r="H232" s="274">
        <v>78.349999999999994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180</v>
      </c>
      <c r="AU232" s="280" t="s">
        <v>84</v>
      </c>
      <c r="AV232" s="14" t="s">
        <v>179</v>
      </c>
      <c r="AW232" s="14" t="s">
        <v>30</v>
      </c>
      <c r="AX232" s="14" t="s">
        <v>82</v>
      </c>
      <c r="AY232" s="280" t="s">
        <v>172</v>
      </c>
    </row>
    <row r="233" s="2" customFormat="1" ht="21.75" customHeight="1">
      <c r="A233" s="40"/>
      <c r="B233" s="41"/>
      <c r="C233" s="245" t="s">
        <v>280</v>
      </c>
      <c r="D233" s="245" t="s">
        <v>175</v>
      </c>
      <c r="E233" s="246" t="s">
        <v>182</v>
      </c>
      <c r="F233" s="247" t="s">
        <v>183</v>
      </c>
      <c r="G233" s="248" t="s">
        <v>184</v>
      </c>
      <c r="H233" s="249">
        <v>67.790000000000006</v>
      </c>
      <c r="I233" s="250"/>
      <c r="J233" s="251">
        <f>ROUND(I233*H233,2)</f>
        <v>0</v>
      </c>
      <c r="K233" s="252"/>
      <c r="L233" s="43"/>
      <c r="M233" s="253" t="s">
        <v>1</v>
      </c>
      <c r="N233" s="254" t="s">
        <v>40</v>
      </c>
      <c r="O233" s="93"/>
      <c r="P233" s="255">
        <f>O233*H233</f>
        <v>0</v>
      </c>
      <c r="Q233" s="255">
        <v>0</v>
      </c>
      <c r="R233" s="255">
        <f>Q233*H233</f>
        <v>0</v>
      </c>
      <c r="S233" s="255">
        <v>0</v>
      </c>
      <c r="T233" s="25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57" t="s">
        <v>179</v>
      </c>
      <c r="AT233" s="257" t="s">
        <v>175</v>
      </c>
      <c r="AU233" s="257" t="s">
        <v>84</v>
      </c>
      <c r="AY233" s="17" t="s">
        <v>172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82</v>
      </c>
      <c r="BK233" s="145">
        <f>ROUND(I233*H233,2)</f>
        <v>0</v>
      </c>
      <c r="BL233" s="17" t="s">
        <v>179</v>
      </c>
      <c r="BM233" s="257" t="s">
        <v>244</v>
      </c>
    </row>
    <row r="234" s="15" customFormat="1">
      <c r="A234" s="15"/>
      <c r="B234" s="299"/>
      <c r="C234" s="300"/>
      <c r="D234" s="260" t="s">
        <v>180</v>
      </c>
      <c r="E234" s="301" t="s">
        <v>1</v>
      </c>
      <c r="F234" s="302" t="s">
        <v>493</v>
      </c>
      <c r="G234" s="300"/>
      <c r="H234" s="301" t="s">
        <v>1</v>
      </c>
      <c r="I234" s="303"/>
      <c r="J234" s="300"/>
      <c r="K234" s="300"/>
      <c r="L234" s="304"/>
      <c r="M234" s="305"/>
      <c r="N234" s="306"/>
      <c r="O234" s="306"/>
      <c r="P234" s="306"/>
      <c r="Q234" s="306"/>
      <c r="R234" s="306"/>
      <c r="S234" s="306"/>
      <c r="T234" s="30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308" t="s">
        <v>180</v>
      </c>
      <c r="AU234" s="308" t="s">
        <v>84</v>
      </c>
      <c r="AV234" s="15" t="s">
        <v>82</v>
      </c>
      <c r="AW234" s="15" t="s">
        <v>30</v>
      </c>
      <c r="AX234" s="15" t="s">
        <v>75</v>
      </c>
      <c r="AY234" s="308" t="s">
        <v>172</v>
      </c>
    </row>
    <row r="235" s="13" customFormat="1">
      <c r="A235" s="13"/>
      <c r="B235" s="258"/>
      <c r="C235" s="259"/>
      <c r="D235" s="260" t="s">
        <v>180</v>
      </c>
      <c r="E235" s="261" t="s">
        <v>1</v>
      </c>
      <c r="F235" s="262" t="s">
        <v>749</v>
      </c>
      <c r="G235" s="259"/>
      <c r="H235" s="263">
        <v>3.7400000000000002</v>
      </c>
      <c r="I235" s="264"/>
      <c r="J235" s="259"/>
      <c r="K235" s="259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180</v>
      </c>
      <c r="AU235" s="269" t="s">
        <v>84</v>
      </c>
      <c r="AV235" s="13" t="s">
        <v>84</v>
      </c>
      <c r="AW235" s="13" t="s">
        <v>30</v>
      </c>
      <c r="AX235" s="13" t="s">
        <v>75</v>
      </c>
      <c r="AY235" s="269" t="s">
        <v>172</v>
      </c>
    </row>
    <row r="236" s="15" customFormat="1">
      <c r="A236" s="15"/>
      <c r="B236" s="299"/>
      <c r="C236" s="300"/>
      <c r="D236" s="260" t="s">
        <v>180</v>
      </c>
      <c r="E236" s="301" t="s">
        <v>1</v>
      </c>
      <c r="F236" s="302" t="s">
        <v>736</v>
      </c>
      <c r="G236" s="300"/>
      <c r="H236" s="301" t="s">
        <v>1</v>
      </c>
      <c r="I236" s="303"/>
      <c r="J236" s="300"/>
      <c r="K236" s="300"/>
      <c r="L236" s="304"/>
      <c r="M236" s="305"/>
      <c r="N236" s="306"/>
      <c r="O236" s="306"/>
      <c r="P236" s="306"/>
      <c r="Q236" s="306"/>
      <c r="R236" s="306"/>
      <c r="S236" s="306"/>
      <c r="T236" s="30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308" t="s">
        <v>180</v>
      </c>
      <c r="AU236" s="308" t="s">
        <v>84</v>
      </c>
      <c r="AV236" s="15" t="s">
        <v>82</v>
      </c>
      <c r="AW236" s="15" t="s">
        <v>30</v>
      </c>
      <c r="AX236" s="15" t="s">
        <v>75</v>
      </c>
      <c r="AY236" s="308" t="s">
        <v>172</v>
      </c>
    </row>
    <row r="237" s="13" customFormat="1">
      <c r="A237" s="13"/>
      <c r="B237" s="258"/>
      <c r="C237" s="259"/>
      <c r="D237" s="260" t="s">
        <v>180</v>
      </c>
      <c r="E237" s="261" t="s">
        <v>1</v>
      </c>
      <c r="F237" s="262" t="s">
        <v>750</v>
      </c>
      <c r="G237" s="259"/>
      <c r="H237" s="263">
        <v>46.049999999999997</v>
      </c>
      <c r="I237" s="264"/>
      <c r="J237" s="259"/>
      <c r="K237" s="259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180</v>
      </c>
      <c r="AU237" s="269" t="s">
        <v>84</v>
      </c>
      <c r="AV237" s="13" t="s">
        <v>84</v>
      </c>
      <c r="AW237" s="13" t="s">
        <v>30</v>
      </c>
      <c r="AX237" s="13" t="s">
        <v>75</v>
      </c>
      <c r="AY237" s="269" t="s">
        <v>172</v>
      </c>
    </row>
    <row r="238" s="15" customFormat="1">
      <c r="A238" s="15"/>
      <c r="B238" s="299"/>
      <c r="C238" s="300"/>
      <c r="D238" s="260" t="s">
        <v>180</v>
      </c>
      <c r="E238" s="301" t="s">
        <v>1</v>
      </c>
      <c r="F238" s="302" t="s">
        <v>751</v>
      </c>
      <c r="G238" s="300"/>
      <c r="H238" s="301" t="s">
        <v>1</v>
      </c>
      <c r="I238" s="303"/>
      <c r="J238" s="300"/>
      <c r="K238" s="300"/>
      <c r="L238" s="304"/>
      <c r="M238" s="305"/>
      <c r="N238" s="306"/>
      <c r="O238" s="306"/>
      <c r="P238" s="306"/>
      <c r="Q238" s="306"/>
      <c r="R238" s="306"/>
      <c r="S238" s="306"/>
      <c r="T238" s="30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308" t="s">
        <v>180</v>
      </c>
      <c r="AU238" s="308" t="s">
        <v>84</v>
      </c>
      <c r="AV238" s="15" t="s">
        <v>82</v>
      </c>
      <c r="AW238" s="15" t="s">
        <v>30</v>
      </c>
      <c r="AX238" s="15" t="s">
        <v>75</v>
      </c>
      <c r="AY238" s="308" t="s">
        <v>172</v>
      </c>
    </row>
    <row r="239" s="13" customFormat="1">
      <c r="A239" s="13"/>
      <c r="B239" s="258"/>
      <c r="C239" s="259"/>
      <c r="D239" s="260" t="s">
        <v>180</v>
      </c>
      <c r="E239" s="261" t="s">
        <v>1</v>
      </c>
      <c r="F239" s="262" t="s">
        <v>752</v>
      </c>
      <c r="G239" s="259"/>
      <c r="H239" s="263">
        <v>14.4</v>
      </c>
      <c r="I239" s="264"/>
      <c r="J239" s="259"/>
      <c r="K239" s="259"/>
      <c r="L239" s="265"/>
      <c r="M239" s="266"/>
      <c r="N239" s="267"/>
      <c r="O239" s="267"/>
      <c r="P239" s="267"/>
      <c r="Q239" s="267"/>
      <c r="R239" s="267"/>
      <c r="S239" s="267"/>
      <c r="T239" s="26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9" t="s">
        <v>180</v>
      </c>
      <c r="AU239" s="269" t="s">
        <v>84</v>
      </c>
      <c r="AV239" s="13" t="s">
        <v>84</v>
      </c>
      <c r="AW239" s="13" t="s">
        <v>30</v>
      </c>
      <c r="AX239" s="13" t="s">
        <v>75</v>
      </c>
      <c r="AY239" s="269" t="s">
        <v>172</v>
      </c>
    </row>
    <row r="240" s="15" customFormat="1">
      <c r="A240" s="15"/>
      <c r="B240" s="299"/>
      <c r="C240" s="300"/>
      <c r="D240" s="260" t="s">
        <v>180</v>
      </c>
      <c r="E240" s="301" t="s">
        <v>1</v>
      </c>
      <c r="F240" s="302" t="s">
        <v>753</v>
      </c>
      <c r="G240" s="300"/>
      <c r="H240" s="301" t="s">
        <v>1</v>
      </c>
      <c r="I240" s="303"/>
      <c r="J240" s="300"/>
      <c r="K240" s="300"/>
      <c r="L240" s="304"/>
      <c r="M240" s="305"/>
      <c r="N240" s="306"/>
      <c r="O240" s="306"/>
      <c r="P240" s="306"/>
      <c r="Q240" s="306"/>
      <c r="R240" s="306"/>
      <c r="S240" s="306"/>
      <c r="T240" s="30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308" t="s">
        <v>180</v>
      </c>
      <c r="AU240" s="308" t="s">
        <v>84</v>
      </c>
      <c r="AV240" s="15" t="s">
        <v>82</v>
      </c>
      <c r="AW240" s="15" t="s">
        <v>30</v>
      </c>
      <c r="AX240" s="15" t="s">
        <v>75</v>
      </c>
      <c r="AY240" s="308" t="s">
        <v>172</v>
      </c>
    </row>
    <row r="241" s="13" customFormat="1">
      <c r="A241" s="13"/>
      <c r="B241" s="258"/>
      <c r="C241" s="259"/>
      <c r="D241" s="260" t="s">
        <v>180</v>
      </c>
      <c r="E241" s="261" t="s">
        <v>1</v>
      </c>
      <c r="F241" s="262" t="s">
        <v>754</v>
      </c>
      <c r="G241" s="259"/>
      <c r="H241" s="263">
        <v>3.6000000000000001</v>
      </c>
      <c r="I241" s="264"/>
      <c r="J241" s="259"/>
      <c r="K241" s="259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180</v>
      </c>
      <c r="AU241" s="269" t="s">
        <v>84</v>
      </c>
      <c r="AV241" s="13" t="s">
        <v>84</v>
      </c>
      <c r="AW241" s="13" t="s">
        <v>30</v>
      </c>
      <c r="AX241" s="13" t="s">
        <v>75</v>
      </c>
      <c r="AY241" s="269" t="s">
        <v>172</v>
      </c>
    </row>
    <row r="242" s="14" customFormat="1">
      <c r="A242" s="14"/>
      <c r="B242" s="270"/>
      <c r="C242" s="271"/>
      <c r="D242" s="260" t="s">
        <v>180</v>
      </c>
      <c r="E242" s="272" t="s">
        <v>1</v>
      </c>
      <c r="F242" s="273" t="s">
        <v>181</v>
      </c>
      <c r="G242" s="271"/>
      <c r="H242" s="274">
        <v>67.789999999999992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180</v>
      </c>
      <c r="AU242" s="280" t="s">
        <v>84</v>
      </c>
      <c r="AV242" s="14" t="s">
        <v>179</v>
      </c>
      <c r="AW242" s="14" t="s">
        <v>30</v>
      </c>
      <c r="AX242" s="14" t="s">
        <v>82</v>
      </c>
      <c r="AY242" s="280" t="s">
        <v>172</v>
      </c>
    </row>
    <row r="243" s="12" customFormat="1" ht="22.8" customHeight="1">
      <c r="A243" s="12"/>
      <c r="B243" s="229"/>
      <c r="C243" s="230"/>
      <c r="D243" s="231" t="s">
        <v>74</v>
      </c>
      <c r="E243" s="243" t="s">
        <v>179</v>
      </c>
      <c r="F243" s="243" t="s">
        <v>426</v>
      </c>
      <c r="G243" s="230"/>
      <c r="H243" s="230"/>
      <c r="I243" s="233"/>
      <c r="J243" s="244">
        <f>BK243</f>
        <v>0</v>
      </c>
      <c r="K243" s="230"/>
      <c r="L243" s="235"/>
      <c r="M243" s="236"/>
      <c r="N243" s="237"/>
      <c r="O243" s="237"/>
      <c r="P243" s="238">
        <f>SUM(P244:P268)</f>
        <v>0</v>
      </c>
      <c r="Q243" s="237"/>
      <c r="R243" s="238">
        <f>SUM(R244:R268)</f>
        <v>0</v>
      </c>
      <c r="S243" s="237"/>
      <c r="T243" s="239">
        <f>SUM(T244:T268)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40" t="s">
        <v>82</v>
      </c>
      <c r="AT243" s="241" t="s">
        <v>74</v>
      </c>
      <c r="AU243" s="241" t="s">
        <v>82</v>
      </c>
      <c r="AY243" s="240" t="s">
        <v>172</v>
      </c>
      <c r="BK243" s="242">
        <f>SUM(BK244:BK268)</f>
        <v>0</v>
      </c>
    </row>
    <row r="244" s="2" customFormat="1" ht="21.75" customHeight="1">
      <c r="A244" s="40"/>
      <c r="B244" s="41"/>
      <c r="C244" s="245" t="s">
        <v>226</v>
      </c>
      <c r="D244" s="245" t="s">
        <v>175</v>
      </c>
      <c r="E244" s="246" t="s">
        <v>755</v>
      </c>
      <c r="F244" s="247" t="s">
        <v>756</v>
      </c>
      <c r="G244" s="248" t="s">
        <v>342</v>
      </c>
      <c r="H244" s="249">
        <v>0.504</v>
      </c>
      <c r="I244" s="250"/>
      <c r="J244" s="251">
        <f>ROUND(I244*H244,2)</f>
        <v>0</v>
      </c>
      <c r="K244" s="252"/>
      <c r="L244" s="43"/>
      <c r="M244" s="253" t="s">
        <v>1</v>
      </c>
      <c r="N244" s="254" t="s">
        <v>40</v>
      </c>
      <c r="O244" s="93"/>
      <c r="P244" s="255">
        <f>O244*H244</f>
        <v>0</v>
      </c>
      <c r="Q244" s="255">
        <v>0</v>
      </c>
      <c r="R244" s="255">
        <f>Q244*H244</f>
        <v>0</v>
      </c>
      <c r="S244" s="255">
        <v>0</v>
      </c>
      <c r="T244" s="25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57" t="s">
        <v>179</v>
      </c>
      <c r="AT244" s="257" t="s">
        <v>175</v>
      </c>
      <c r="AU244" s="257" t="s">
        <v>84</v>
      </c>
      <c r="AY244" s="17" t="s">
        <v>172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82</v>
      </c>
      <c r="BK244" s="145">
        <f>ROUND(I244*H244,2)</f>
        <v>0</v>
      </c>
      <c r="BL244" s="17" t="s">
        <v>179</v>
      </c>
      <c r="BM244" s="257" t="s">
        <v>218</v>
      </c>
    </row>
    <row r="245" s="15" customFormat="1">
      <c r="A245" s="15"/>
      <c r="B245" s="299"/>
      <c r="C245" s="300"/>
      <c r="D245" s="260" t="s">
        <v>180</v>
      </c>
      <c r="E245" s="301" t="s">
        <v>1</v>
      </c>
      <c r="F245" s="302" t="s">
        <v>757</v>
      </c>
      <c r="G245" s="300"/>
      <c r="H245" s="301" t="s">
        <v>1</v>
      </c>
      <c r="I245" s="303"/>
      <c r="J245" s="300"/>
      <c r="K245" s="300"/>
      <c r="L245" s="304"/>
      <c r="M245" s="305"/>
      <c r="N245" s="306"/>
      <c r="O245" s="306"/>
      <c r="P245" s="306"/>
      <c r="Q245" s="306"/>
      <c r="R245" s="306"/>
      <c r="S245" s="306"/>
      <c r="T245" s="30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308" t="s">
        <v>180</v>
      </c>
      <c r="AU245" s="308" t="s">
        <v>84</v>
      </c>
      <c r="AV245" s="15" t="s">
        <v>82</v>
      </c>
      <c r="AW245" s="15" t="s">
        <v>30</v>
      </c>
      <c r="AX245" s="15" t="s">
        <v>75</v>
      </c>
      <c r="AY245" s="308" t="s">
        <v>172</v>
      </c>
    </row>
    <row r="246" s="13" customFormat="1">
      <c r="A246" s="13"/>
      <c r="B246" s="258"/>
      <c r="C246" s="259"/>
      <c r="D246" s="260" t="s">
        <v>180</v>
      </c>
      <c r="E246" s="261" t="s">
        <v>1</v>
      </c>
      <c r="F246" s="262" t="s">
        <v>758</v>
      </c>
      <c r="G246" s="259"/>
      <c r="H246" s="263">
        <v>0.504</v>
      </c>
      <c r="I246" s="264"/>
      <c r="J246" s="259"/>
      <c r="K246" s="259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180</v>
      </c>
      <c r="AU246" s="269" t="s">
        <v>84</v>
      </c>
      <c r="AV246" s="13" t="s">
        <v>84</v>
      </c>
      <c r="AW246" s="13" t="s">
        <v>30</v>
      </c>
      <c r="AX246" s="13" t="s">
        <v>75</v>
      </c>
      <c r="AY246" s="269" t="s">
        <v>172</v>
      </c>
    </row>
    <row r="247" s="14" customFormat="1">
      <c r="A247" s="14"/>
      <c r="B247" s="270"/>
      <c r="C247" s="271"/>
      <c r="D247" s="260" t="s">
        <v>180</v>
      </c>
      <c r="E247" s="272" t="s">
        <v>1</v>
      </c>
      <c r="F247" s="273" t="s">
        <v>181</v>
      </c>
      <c r="G247" s="271"/>
      <c r="H247" s="274">
        <v>0.504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180</v>
      </c>
      <c r="AU247" s="280" t="s">
        <v>84</v>
      </c>
      <c r="AV247" s="14" t="s">
        <v>179</v>
      </c>
      <c r="AW247" s="14" t="s">
        <v>30</v>
      </c>
      <c r="AX247" s="14" t="s">
        <v>82</v>
      </c>
      <c r="AY247" s="280" t="s">
        <v>172</v>
      </c>
    </row>
    <row r="248" s="2" customFormat="1" ht="21.75" customHeight="1">
      <c r="A248" s="40"/>
      <c r="B248" s="41"/>
      <c r="C248" s="245" t="s">
        <v>7</v>
      </c>
      <c r="D248" s="245" t="s">
        <v>175</v>
      </c>
      <c r="E248" s="246" t="s">
        <v>759</v>
      </c>
      <c r="F248" s="247" t="s">
        <v>760</v>
      </c>
      <c r="G248" s="248" t="s">
        <v>342</v>
      </c>
      <c r="H248" s="249">
        <v>3.0760000000000001</v>
      </c>
      <c r="I248" s="250"/>
      <c r="J248" s="251">
        <f>ROUND(I248*H248,2)</f>
        <v>0</v>
      </c>
      <c r="K248" s="252"/>
      <c r="L248" s="43"/>
      <c r="M248" s="253" t="s">
        <v>1</v>
      </c>
      <c r="N248" s="254" t="s">
        <v>40</v>
      </c>
      <c r="O248" s="93"/>
      <c r="P248" s="255">
        <f>O248*H248</f>
        <v>0</v>
      </c>
      <c r="Q248" s="255">
        <v>0</v>
      </c>
      <c r="R248" s="255">
        <f>Q248*H248</f>
        <v>0</v>
      </c>
      <c r="S248" s="255">
        <v>0</v>
      </c>
      <c r="T248" s="25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57" t="s">
        <v>179</v>
      </c>
      <c r="AT248" s="257" t="s">
        <v>175</v>
      </c>
      <c r="AU248" s="257" t="s">
        <v>84</v>
      </c>
      <c r="AY248" s="17" t="s">
        <v>172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82</v>
      </c>
      <c r="BK248" s="145">
        <f>ROUND(I248*H248,2)</f>
        <v>0</v>
      </c>
      <c r="BL248" s="17" t="s">
        <v>179</v>
      </c>
      <c r="BM248" s="257" t="s">
        <v>227</v>
      </c>
    </row>
    <row r="249" s="15" customFormat="1">
      <c r="A249" s="15"/>
      <c r="B249" s="299"/>
      <c r="C249" s="300"/>
      <c r="D249" s="260" t="s">
        <v>180</v>
      </c>
      <c r="E249" s="301" t="s">
        <v>1</v>
      </c>
      <c r="F249" s="302" t="s">
        <v>713</v>
      </c>
      <c r="G249" s="300"/>
      <c r="H249" s="301" t="s">
        <v>1</v>
      </c>
      <c r="I249" s="303"/>
      <c r="J249" s="300"/>
      <c r="K249" s="300"/>
      <c r="L249" s="304"/>
      <c r="M249" s="305"/>
      <c r="N249" s="306"/>
      <c r="O249" s="306"/>
      <c r="P249" s="306"/>
      <c r="Q249" s="306"/>
      <c r="R249" s="306"/>
      <c r="S249" s="306"/>
      <c r="T249" s="30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308" t="s">
        <v>180</v>
      </c>
      <c r="AU249" s="308" t="s">
        <v>84</v>
      </c>
      <c r="AV249" s="15" t="s">
        <v>82</v>
      </c>
      <c r="AW249" s="15" t="s">
        <v>30</v>
      </c>
      <c r="AX249" s="15" t="s">
        <v>75</v>
      </c>
      <c r="AY249" s="308" t="s">
        <v>172</v>
      </c>
    </row>
    <row r="250" s="13" customFormat="1">
      <c r="A250" s="13"/>
      <c r="B250" s="258"/>
      <c r="C250" s="259"/>
      <c r="D250" s="260" t="s">
        <v>180</v>
      </c>
      <c r="E250" s="261" t="s">
        <v>1</v>
      </c>
      <c r="F250" s="262" t="s">
        <v>761</v>
      </c>
      <c r="G250" s="259"/>
      <c r="H250" s="263">
        <v>1.613</v>
      </c>
      <c r="I250" s="264"/>
      <c r="J250" s="259"/>
      <c r="K250" s="259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180</v>
      </c>
      <c r="AU250" s="269" t="s">
        <v>84</v>
      </c>
      <c r="AV250" s="13" t="s">
        <v>84</v>
      </c>
      <c r="AW250" s="13" t="s">
        <v>30</v>
      </c>
      <c r="AX250" s="13" t="s">
        <v>75</v>
      </c>
      <c r="AY250" s="269" t="s">
        <v>172</v>
      </c>
    </row>
    <row r="251" s="15" customFormat="1">
      <c r="A251" s="15"/>
      <c r="B251" s="299"/>
      <c r="C251" s="300"/>
      <c r="D251" s="260" t="s">
        <v>180</v>
      </c>
      <c r="E251" s="301" t="s">
        <v>1</v>
      </c>
      <c r="F251" s="302" t="s">
        <v>717</v>
      </c>
      <c r="G251" s="300"/>
      <c r="H251" s="301" t="s">
        <v>1</v>
      </c>
      <c r="I251" s="303"/>
      <c r="J251" s="300"/>
      <c r="K251" s="300"/>
      <c r="L251" s="304"/>
      <c r="M251" s="305"/>
      <c r="N251" s="306"/>
      <c r="O251" s="306"/>
      <c r="P251" s="306"/>
      <c r="Q251" s="306"/>
      <c r="R251" s="306"/>
      <c r="S251" s="306"/>
      <c r="T251" s="30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308" t="s">
        <v>180</v>
      </c>
      <c r="AU251" s="308" t="s">
        <v>84</v>
      </c>
      <c r="AV251" s="15" t="s">
        <v>82</v>
      </c>
      <c r="AW251" s="15" t="s">
        <v>30</v>
      </c>
      <c r="AX251" s="15" t="s">
        <v>75</v>
      </c>
      <c r="AY251" s="308" t="s">
        <v>172</v>
      </c>
    </row>
    <row r="252" s="13" customFormat="1">
      <c r="A252" s="13"/>
      <c r="B252" s="258"/>
      <c r="C252" s="259"/>
      <c r="D252" s="260" t="s">
        <v>180</v>
      </c>
      <c r="E252" s="261" t="s">
        <v>1</v>
      </c>
      <c r="F252" s="262" t="s">
        <v>718</v>
      </c>
      <c r="G252" s="259"/>
      <c r="H252" s="263">
        <v>1.4630000000000001</v>
      </c>
      <c r="I252" s="264"/>
      <c r="J252" s="259"/>
      <c r="K252" s="259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180</v>
      </c>
      <c r="AU252" s="269" t="s">
        <v>84</v>
      </c>
      <c r="AV252" s="13" t="s">
        <v>84</v>
      </c>
      <c r="AW252" s="13" t="s">
        <v>30</v>
      </c>
      <c r="AX252" s="13" t="s">
        <v>75</v>
      </c>
      <c r="AY252" s="269" t="s">
        <v>172</v>
      </c>
    </row>
    <row r="253" s="14" customFormat="1">
      <c r="A253" s="14"/>
      <c r="B253" s="270"/>
      <c r="C253" s="271"/>
      <c r="D253" s="260" t="s">
        <v>180</v>
      </c>
      <c r="E253" s="272" t="s">
        <v>1</v>
      </c>
      <c r="F253" s="273" t="s">
        <v>181</v>
      </c>
      <c r="G253" s="271"/>
      <c r="H253" s="274">
        <v>3.0760000000000001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180</v>
      </c>
      <c r="AU253" s="280" t="s">
        <v>84</v>
      </c>
      <c r="AV253" s="14" t="s">
        <v>179</v>
      </c>
      <c r="AW253" s="14" t="s">
        <v>30</v>
      </c>
      <c r="AX253" s="14" t="s">
        <v>82</v>
      </c>
      <c r="AY253" s="280" t="s">
        <v>172</v>
      </c>
    </row>
    <row r="254" s="2" customFormat="1" ht="24.15" customHeight="1">
      <c r="A254" s="40"/>
      <c r="B254" s="41"/>
      <c r="C254" s="245" t="s">
        <v>230</v>
      </c>
      <c r="D254" s="245" t="s">
        <v>175</v>
      </c>
      <c r="E254" s="246" t="s">
        <v>762</v>
      </c>
      <c r="F254" s="247" t="s">
        <v>763</v>
      </c>
      <c r="G254" s="248" t="s">
        <v>368</v>
      </c>
      <c r="H254" s="249">
        <v>0.041000000000000002</v>
      </c>
      <c r="I254" s="250"/>
      <c r="J254" s="251">
        <f>ROUND(I254*H254,2)</f>
        <v>0</v>
      </c>
      <c r="K254" s="252"/>
      <c r="L254" s="43"/>
      <c r="M254" s="253" t="s">
        <v>1</v>
      </c>
      <c r="N254" s="254" t="s">
        <v>40</v>
      </c>
      <c r="O254" s="93"/>
      <c r="P254" s="255">
        <f>O254*H254</f>
        <v>0</v>
      </c>
      <c r="Q254" s="255">
        <v>0</v>
      </c>
      <c r="R254" s="255">
        <f>Q254*H254</f>
        <v>0</v>
      </c>
      <c r="S254" s="255">
        <v>0</v>
      </c>
      <c r="T254" s="25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57" t="s">
        <v>179</v>
      </c>
      <c r="AT254" s="257" t="s">
        <v>175</v>
      </c>
      <c r="AU254" s="257" t="s">
        <v>84</v>
      </c>
      <c r="AY254" s="17" t="s">
        <v>172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82</v>
      </c>
      <c r="BK254" s="145">
        <f>ROUND(I254*H254,2)</f>
        <v>0</v>
      </c>
      <c r="BL254" s="17" t="s">
        <v>179</v>
      </c>
      <c r="BM254" s="257" t="s">
        <v>225</v>
      </c>
    </row>
    <row r="255" s="15" customFormat="1">
      <c r="A255" s="15"/>
      <c r="B255" s="299"/>
      <c r="C255" s="300"/>
      <c r="D255" s="260" t="s">
        <v>180</v>
      </c>
      <c r="E255" s="301" t="s">
        <v>1</v>
      </c>
      <c r="F255" s="302" t="s">
        <v>757</v>
      </c>
      <c r="G255" s="300"/>
      <c r="H255" s="301" t="s">
        <v>1</v>
      </c>
      <c r="I255" s="303"/>
      <c r="J255" s="300"/>
      <c r="K255" s="300"/>
      <c r="L255" s="304"/>
      <c r="M255" s="305"/>
      <c r="N255" s="306"/>
      <c r="O255" s="306"/>
      <c r="P255" s="306"/>
      <c r="Q255" s="306"/>
      <c r="R255" s="306"/>
      <c r="S255" s="306"/>
      <c r="T255" s="30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308" t="s">
        <v>180</v>
      </c>
      <c r="AU255" s="308" t="s">
        <v>84</v>
      </c>
      <c r="AV255" s="15" t="s">
        <v>82</v>
      </c>
      <c r="AW255" s="15" t="s">
        <v>30</v>
      </c>
      <c r="AX255" s="15" t="s">
        <v>75</v>
      </c>
      <c r="AY255" s="308" t="s">
        <v>172</v>
      </c>
    </row>
    <row r="256" s="13" customFormat="1">
      <c r="A256" s="13"/>
      <c r="B256" s="258"/>
      <c r="C256" s="259"/>
      <c r="D256" s="260" t="s">
        <v>180</v>
      </c>
      <c r="E256" s="261" t="s">
        <v>1</v>
      </c>
      <c r="F256" s="262" t="s">
        <v>764</v>
      </c>
      <c r="G256" s="259"/>
      <c r="H256" s="263">
        <v>0.041000000000000002</v>
      </c>
      <c r="I256" s="264"/>
      <c r="J256" s="259"/>
      <c r="K256" s="259"/>
      <c r="L256" s="265"/>
      <c r="M256" s="266"/>
      <c r="N256" s="267"/>
      <c r="O256" s="267"/>
      <c r="P256" s="267"/>
      <c r="Q256" s="267"/>
      <c r="R256" s="267"/>
      <c r="S256" s="267"/>
      <c r="T256" s="26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9" t="s">
        <v>180</v>
      </c>
      <c r="AU256" s="269" t="s">
        <v>84</v>
      </c>
      <c r="AV256" s="13" t="s">
        <v>84</v>
      </c>
      <c r="AW256" s="13" t="s">
        <v>30</v>
      </c>
      <c r="AX256" s="13" t="s">
        <v>75</v>
      </c>
      <c r="AY256" s="269" t="s">
        <v>172</v>
      </c>
    </row>
    <row r="257" s="14" customFormat="1">
      <c r="A257" s="14"/>
      <c r="B257" s="270"/>
      <c r="C257" s="271"/>
      <c r="D257" s="260" t="s">
        <v>180</v>
      </c>
      <c r="E257" s="272" t="s">
        <v>1</v>
      </c>
      <c r="F257" s="273" t="s">
        <v>181</v>
      </c>
      <c r="G257" s="271"/>
      <c r="H257" s="274">
        <v>0.041000000000000002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180</v>
      </c>
      <c r="AU257" s="280" t="s">
        <v>84</v>
      </c>
      <c r="AV257" s="14" t="s">
        <v>179</v>
      </c>
      <c r="AW257" s="14" t="s">
        <v>30</v>
      </c>
      <c r="AX257" s="14" t="s">
        <v>82</v>
      </c>
      <c r="AY257" s="280" t="s">
        <v>172</v>
      </c>
    </row>
    <row r="258" s="2" customFormat="1" ht="24.15" customHeight="1">
      <c r="A258" s="40"/>
      <c r="B258" s="41"/>
      <c r="C258" s="245" t="s">
        <v>300</v>
      </c>
      <c r="D258" s="245" t="s">
        <v>175</v>
      </c>
      <c r="E258" s="246" t="s">
        <v>765</v>
      </c>
      <c r="F258" s="247" t="s">
        <v>766</v>
      </c>
      <c r="G258" s="248" t="s">
        <v>368</v>
      </c>
      <c r="H258" s="249">
        <v>0.105</v>
      </c>
      <c r="I258" s="250"/>
      <c r="J258" s="251">
        <f>ROUND(I258*H258,2)</f>
        <v>0</v>
      </c>
      <c r="K258" s="252"/>
      <c r="L258" s="43"/>
      <c r="M258" s="253" t="s">
        <v>1</v>
      </c>
      <c r="N258" s="254" t="s">
        <v>40</v>
      </c>
      <c r="O258" s="93"/>
      <c r="P258" s="255">
        <f>O258*H258</f>
        <v>0</v>
      </c>
      <c r="Q258" s="255">
        <v>0</v>
      </c>
      <c r="R258" s="255">
        <f>Q258*H258</f>
        <v>0</v>
      </c>
      <c r="S258" s="255">
        <v>0</v>
      </c>
      <c r="T258" s="25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57" t="s">
        <v>179</v>
      </c>
      <c r="AT258" s="257" t="s">
        <v>175</v>
      </c>
      <c r="AU258" s="257" t="s">
        <v>84</v>
      </c>
      <c r="AY258" s="17" t="s">
        <v>172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82</v>
      </c>
      <c r="BK258" s="145">
        <f>ROUND(I258*H258,2)</f>
        <v>0</v>
      </c>
      <c r="BL258" s="17" t="s">
        <v>179</v>
      </c>
      <c r="BM258" s="257" t="s">
        <v>274</v>
      </c>
    </row>
    <row r="259" s="15" customFormat="1">
      <c r="A259" s="15"/>
      <c r="B259" s="299"/>
      <c r="C259" s="300"/>
      <c r="D259" s="260" t="s">
        <v>180</v>
      </c>
      <c r="E259" s="301" t="s">
        <v>1</v>
      </c>
      <c r="F259" s="302" t="s">
        <v>713</v>
      </c>
      <c r="G259" s="300"/>
      <c r="H259" s="301" t="s">
        <v>1</v>
      </c>
      <c r="I259" s="303"/>
      <c r="J259" s="300"/>
      <c r="K259" s="300"/>
      <c r="L259" s="304"/>
      <c r="M259" s="305"/>
      <c r="N259" s="306"/>
      <c r="O259" s="306"/>
      <c r="P259" s="306"/>
      <c r="Q259" s="306"/>
      <c r="R259" s="306"/>
      <c r="S259" s="306"/>
      <c r="T259" s="30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308" t="s">
        <v>180</v>
      </c>
      <c r="AU259" s="308" t="s">
        <v>84</v>
      </c>
      <c r="AV259" s="15" t="s">
        <v>82</v>
      </c>
      <c r="AW259" s="15" t="s">
        <v>30</v>
      </c>
      <c r="AX259" s="15" t="s">
        <v>75</v>
      </c>
      <c r="AY259" s="308" t="s">
        <v>172</v>
      </c>
    </row>
    <row r="260" s="13" customFormat="1">
      <c r="A260" s="13"/>
      <c r="B260" s="258"/>
      <c r="C260" s="259"/>
      <c r="D260" s="260" t="s">
        <v>180</v>
      </c>
      <c r="E260" s="261" t="s">
        <v>1</v>
      </c>
      <c r="F260" s="262" t="s">
        <v>767</v>
      </c>
      <c r="G260" s="259"/>
      <c r="H260" s="263">
        <v>0.105</v>
      </c>
      <c r="I260" s="264"/>
      <c r="J260" s="259"/>
      <c r="K260" s="259"/>
      <c r="L260" s="265"/>
      <c r="M260" s="266"/>
      <c r="N260" s="267"/>
      <c r="O260" s="267"/>
      <c r="P260" s="267"/>
      <c r="Q260" s="267"/>
      <c r="R260" s="267"/>
      <c r="S260" s="267"/>
      <c r="T260" s="26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9" t="s">
        <v>180</v>
      </c>
      <c r="AU260" s="269" t="s">
        <v>84</v>
      </c>
      <c r="AV260" s="13" t="s">
        <v>84</v>
      </c>
      <c r="AW260" s="13" t="s">
        <v>30</v>
      </c>
      <c r="AX260" s="13" t="s">
        <v>75</v>
      </c>
      <c r="AY260" s="269" t="s">
        <v>172</v>
      </c>
    </row>
    <row r="261" s="14" customFormat="1">
      <c r="A261" s="14"/>
      <c r="B261" s="270"/>
      <c r="C261" s="271"/>
      <c r="D261" s="260" t="s">
        <v>180</v>
      </c>
      <c r="E261" s="272" t="s">
        <v>1</v>
      </c>
      <c r="F261" s="273" t="s">
        <v>181</v>
      </c>
      <c r="G261" s="271"/>
      <c r="H261" s="274">
        <v>0.105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180</v>
      </c>
      <c r="AU261" s="280" t="s">
        <v>84</v>
      </c>
      <c r="AV261" s="14" t="s">
        <v>179</v>
      </c>
      <c r="AW261" s="14" t="s">
        <v>30</v>
      </c>
      <c r="AX261" s="14" t="s">
        <v>82</v>
      </c>
      <c r="AY261" s="280" t="s">
        <v>172</v>
      </c>
    </row>
    <row r="262" s="2" customFormat="1" ht="24.15" customHeight="1">
      <c r="A262" s="40"/>
      <c r="B262" s="41"/>
      <c r="C262" s="245" t="s">
        <v>236</v>
      </c>
      <c r="D262" s="245" t="s">
        <v>175</v>
      </c>
      <c r="E262" s="246" t="s">
        <v>768</v>
      </c>
      <c r="F262" s="247" t="s">
        <v>769</v>
      </c>
      <c r="G262" s="248" t="s">
        <v>273</v>
      </c>
      <c r="H262" s="249">
        <v>7.7999999999999998</v>
      </c>
      <c r="I262" s="250"/>
      <c r="J262" s="251">
        <f>ROUND(I262*H262,2)</f>
        <v>0</v>
      </c>
      <c r="K262" s="252"/>
      <c r="L262" s="43"/>
      <c r="M262" s="253" t="s">
        <v>1</v>
      </c>
      <c r="N262" s="254" t="s">
        <v>40</v>
      </c>
      <c r="O262" s="93"/>
      <c r="P262" s="255">
        <f>O262*H262</f>
        <v>0</v>
      </c>
      <c r="Q262" s="255">
        <v>0</v>
      </c>
      <c r="R262" s="255">
        <f>Q262*H262</f>
        <v>0</v>
      </c>
      <c r="S262" s="255">
        <v>0</v>
      </c>
      <c r="T262" s="25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57" t="s">
        <v>179</v>
      </c>
      <c r="AT262" s="257" t="s">
        <v>175</v>
      </c>
      <c r="AU262" s="257" t="s">
        <v>84</v>
      </c>
      <c r="AY262" s="17" t="s">
        <v>172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7" t="s">
        <v>82</v>
      </c>
      <c r="BK262" s="145">
        <f>ROUND(I262*H262,2)</f>
        <v>0</v>
      </c>
      <c r="BL262" s="17" t="s">
        <v>179</v>
      </c>
      <c r="BM262" s="257" t="s">
        <v>279</v>
      </c>
    </row>
    <row r="263" s="13" customFormat="1">
      <c r="A263" s="13"/>
      <c r="B263" s="258"/>
      <c r="C263" s="259"/>
      <c r="D263" s="260" t="s">
        <v>180</v>
      </c>
      <c r="E263" s="261" t="s">
        <v>1</v>
      </c>
      <c r="F263" s="262" t="s">
        <v>770</v>
      </c>
      <c r="G263" s="259"/>
      <c r="H263" s="263">
        <v>7.7999999999999998</v>
      </c>
      <c r="I263" s="264"/>
      <c r="J263" s="259"/>
      <c r="K263" s="259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180</v>
      </c>
      <c r="AU263" s="269" t="s">
        <v>84</v>
      </c>
      <c r="AV263" s="13" t="s">
        <v>84</v>
      </c>
      <c r="AW263" s="13" t="s">
        <v>30</v>
      </c>
      <c r="AX263" s="13" t="s">
        <v>75</v>
      </c>
      <c r="AY263" s="269" t="s">
        <v>172</v>
      </c>
    </row>
    <row r="264" s="14" customFormat="1">
      <c r="A264" s="14"/>
      <c r="B264" s="270"/>
      <c r="C264" s="271"/>
      <c r="D264" s="260" t="s">
        <v>180</v>
      </c>
      <c r="E264" s="272" t="s">
        <v>1</v>
      </c>
      <c r="F264" s="273" t="s">
        <v>181</v>
      </c>
      <c r="G264" s="271"/>
      <c r="H264" s="274">
        <v>7.7999999999999998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0" t="s">
        <v>180</v>
      </c>
      <c r="AU264" s="280" t="s">
        <v>84</v>
      </c>
      <c r="AV264" s="14" t="s">
        <v>179</v>
      </c>
      <c r="AW264" s="14" t="s">
        <v>30</v>
      </c>
      <c r="AX264" s="14" t="s">
        <v>82</v>
      </c>
      <c r="AY264" s="280" t="s">
        <v>172</v>
      </c>
    </row>
    <row r="265" s="2" customFormat="1" ht="37.8" customHeight="1">
      <c r="A265" s="40"/>
      <c r="B265" s="41"/>
      <c r="C265" s="281" t="s">
        <v>315</v>
      </c>
      <c r="D265" s="281" t="s">
        <v>207</v>
      </c>
      <c r="E265" s="282" t="s">
        <v>771</v>
      </c>
      <c r="F265" s="283" t="s">
        <v>772</v>
      </c>
      <c r="G265" s="284" t="s">
        <v>178</v>
      </c>
      <c r="H265" s="285">
        <v>8</v>
      </c>
      <c r="I265" s="286"/>
      <c r="J265" s="287">
        <f>ROUND(I265*H265,2)</f>
        <v>0</v>
      </c>
      <c r="K265" s="288"/>
      <c r="L265" s="289"/>
      <c r="M265" s="290" t="s">
        <v>1</v>
      </c>
      <c r="N265" s="291" t="s">
        <v>40</v>
      </c>
      <c r="O265" s="93"/>
      <c r="P265" s="255">
        <f>O265*H265</f>
        <v>0</v>
      </c>
      <c r="Q265" s="255">
        <v>0</v>
      </c>
      <c r="R265" s="255">
        <f>Q265*H265</f>
        <v>0</v>
      </c>
      <c r="S265" s="255">
        <v>0</v>
      </c>
      <c r="T265" s="25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57" t="s">
        <v>201</v>
      </c>
      <c r="AT265" s="257" t="s">
        <v>207</v>
      </c>
      <c r="AU265" s="257" t="s">
        <v>84</v>
      </c>
      <c r="AY265" s="17" t="s">
        <v>172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82</v>
      </c>
      <c r="BK265" s="145">
        <f>ROUND(I265*H265,2)</f>
        <v>0</v>
      </c>
      <c r="BL265" s="17" t="s">
        <v>179</v>
      </c>
      <c r="BM265" s="257" t="s">
        <v>284</v>
      </c>
    </row>
    <row r="266" s="2" customFormat="1" ht="24.15" customHeight="1">
      <c r="A266" s="40"/>
      <c r="B266" s="41"/>
      <c r="C266" s="245" t="s">
        <v>240</v>
      </c>
      <c r="D266" s="245" t="s">
        <v>175</v>
      </c>
      <c r="E266" s="246" t="s">
        <v>773</v>
      </c>
      <c r="F266" s="247" t="s">
        <v>774</v>
      </c>
      <c r="G266" s="248" t="s">
        <v>273</v>
      </c>
      <c r="H266" s="249">
        <v>0.54600000000000004</v>
      </c>
      <c r="I266" s="250"/>
      <c r="J266" s="251">
        <f>ROUND(I266*H266,2)</f>
        <v>0</v>
      </c>
      <c r="K266" s="252"/>
      <c r="L266" s="43"/>
      <c r="M266" s="253" t="s">
        <v>1</v>
      </c>
      <c r="N266" s="254" t="s">
        <v>40</v>
      </c>
      <c r="O266" s="93"/>
      <c r="P266" s="255">
        <f>O266*H266</f>
        <v>0</v>
      </c>
      <c r="Q266" s="255">
        <v>0</v>
      </c>
      <c r="R266" s="255">
        <f>Q266*H266</f>
        <v>0</v>
      </c>
      <c r="S266" s="255">
        <v>0</v>
      </c>
      <c r="T266" s="25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57" t="s">
        <v>179</v>
      </c>
      <c r="AT266" s="257" t="s">
        <v>175</v>
      </c>
      <c r="AU266" s="257" t="s">
        <v>84</v>
      </c>
      <c r="AY266" s="17" t="s">
        <v>172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82</v>
      </c>
      <c r="BK266" s="145">
        <f>ROUND(I266*H266,2)</f>
        <v>0</v>
      </c>
      <c r="BL266" s="17" t="s">
        <v>179</v>
      </c>
      <c r="BM266" s="257" t="s">
        <v>289</v>
      </c>
    </row>
    <row r="267" s="13" customFormat="1">
      <c r="A267" s="13"/>
      <c r="B267" s="258"/>
      <c r="C267" s="259"/>
      <c r="D267" s="260" t="s">
        <v>180</v>
      </c>
      <c r="E267" s="261" t="s">
        <v>1</v>
      </c>
      <c r="F267" s="262" t="s">
        <v>775</v>
      </c>
      <c r="G267" s="259"/>
      <c r="H267" s="263">
        <v>0.54600000000000004</v>
      </c>
      <c r="I267" s="264"/>
      <c r="J267" s="259"/>
      <c r="K267" s="259"/>
      <c r="L267" s="265"/>
      <c r="M267" s="266"/>
      <c r="N267" s="267"/>
      <c r="O267" s="267"/>
      <c r="P267" s="267"/>
      <c r="Q267" s="267"/>
      <c r="R267" s="267"/>
      <c r="S267" s="267"/>
      <c r="T267" s="26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9" t="s">
        <v>180</v>
      </c>
      <c r="AU267" s="269" t="s">
        <v>84</v>
      </c>
      <c r="AV267" s="13" t="s">
        <v>84</v>
      </c>
      <c r="AW267" s="13" t="s">
        <v>30</v>
      </c>
      <c r="AX267" s="13" t="s">
        <v>75</v>
      </c>
      <c r="AY267" s="269" t="s">
        <v>172</v>
      </c>
    </row>
    <row r="268" s="14" customFormat="1">
      <c r="A268" s="14"/>
      <c r="B268" s="270"/>
      <c r="C268" s="271"/>
      <c r="D268" s="260" t="s">
        <v>180</v>
      </c>
      <c r="E268" s="272" t="s">
        <v>1</v>
      </c>
      <c r="F268" s="273" t="s">
        <v>181</v>
      </c>
      <c r="G268" s="271"/>
      <c r="H268" s="274">
        <v>0.54600000000000004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180</v>
      </c>
      <c r="AU268" s="280" t="s">
        <v>84</v>
      </c>
      <c r="AV268" s="14" t="s">
        <v>179</v>
      </c>
      <c r="AW268" s="14" t="s">
        <v>30</v>
      </c>
      <c r="AX268" s="14" t="s">
        <v>82</v>
      </c>
      <c r="AY268" s="280" t="s">
        <v>172</v>
      </c>
    </row>
    <row r="269" s="12" customFormat="1" ht="22.8" customHeight="1">
      <c r="A269" s="12"/>
      <c r="B269" s="229"/>
      <c r="C269" s="230"/>
      <c r="D269" s="231" t="s">
        <v>74</v>
      </c>
      <c r="E269" s="243" t="s">
        <v>191</v>
      </c>
      <c r="F269" s="243" t="s">
        <v>455</v>
      </c>
      <c r="G269" s="230"/>
      <c r="H269" s="230"/>
      <c r="I269" s="233"/>
      <c r="J269" s="244">
        <f>BK269</f>
        <v>0</v>
      </c>
      <c r="K269" s="230"/>
      <c r="L269" s="235"/>
      <c r="M269" s="236"/>
      <c r="N269" s="237"/>
      <c r="O269" s="237"/>
      <c r="P269" s="238">
        <f>SUM(P270:P334)</f>
        <v>0</v>
      </c>
      <c r="Q269" s="237"/>
      <c r="R269" s="238">
        <f>SUM(R270:R334)</f>
        <v>0</v>
      </c>
      <c r="S269" s="237"/>
      <c r="T269" s="239">
        <f>SUM(T270:T334)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40" t="s">
        <v>82</v>
      </c>
      <c r="AT269" s="241" t="s">
        <v>74</v>
      </c>
      <c r="AU269" s="241" t="s">
        <v>82</v>
      </c>
      <c r="AY269" s="240" t="s">
        <v>172</v>
      </c>
      <c r="BK269" s="242">
        <f>SUM(BK270:BK334)</f>
        <v>0</v>
      </c>
    </row>
    <row r="270" s="2" customFormat="1" ht="24.15" customHeight="1">
      <c r="A270" s="40"/>
      <c r="B270" s="41"/>
      <c r="C270" s="245" t="s">
        <v>653</v>
      </c>
      <c r="D270" s="245" t="s">
        <v>175</v>
      </c>
      <c r="E270" s="246" t="s">
        <v>456</v>
      </c>
      <c r="F270" s="247" t="s">
        <v>457</v>
      </c>
      <c r="G270" s="248" t="s">
        <v>184</v>
      </c>
      <c r="H270" s="249">
        <v>3570.6289999999999</v>
      </c>
      <c r="I270" s="250"/>
      <c r="J270" s="251">
        <f>ROUND(I270*H270,2)</f>
        <v>0</v>
      </c>
      <c r="K270" s="252"/>
      <c r="L270" s="43"/>
      <c r="M270" s="253" t="s">
        <v>1</v>
      </c>
      <c r="N270" s="254" t="s">
        <v>40</v>
      </c>
      <c r="O270" s="93"/>
      <c r="P270" s="255">
        <f>O270*H270</f>
        <v>0</v>
      </c>
      <c r="Q270" s="255">
        <v>0</v>
      </c>
      <c r="R270" s="255">
        <f>Q270*H270</f>
        <v>0</v>
      </c>
      <c r="S270" s="255">
        <v>0</v>
      </c>
      <c r="T270" s="25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57" t="s">
        <v>179</v>
      </c>
      <c r="AT270" s="257" t="s">
        <v>175</v>
      </c>
      <c r="AU270" s="257" t="s">
        <v>84</v>
      </c>
      <c r="AY270" s="17" t="s">
        <v>172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82</v>
      </c>
      <c r="BK270" s="145">
        <f>ROUND(I270*H270,2)</f>
        <v>0</v>
      </c>
      <c r="BL270" s="17" t="s">
        <v>179</v>
      </c>
      <c r="BM270" s="257" t="s">
        <v>293</v>
      </c>
    </row>
    <row r="271" s="15" customFormat="1">
      <c r="A271" s="15"/>
      <c r="B271" s="299"/>
      <c r="C271" s="300"/>
      <c r="D271" s="260" t="s">
        <v>180</v>
      </c>
      <c r="E271" s="301" t="s">
        <v>1</v>
      </c>
      <c r="F271" s="302" t="s">
        <v>493</v>
      </c>
      <c r="G271" s="300"/>
      <c r="H271" s="301" t="s">
        <v>1</v>
      </c>
      <c r="I271" s="303"/>
      <c r="J271" s="300"/>
      <c r="K271" s="300"/>
      <c r="L271" s="304"/>
      <c r="M271" s="305"/>
      <c r="N271" s="306"/>
      <c r="O271" s="306"/>
      <c r="P271" s="306"/>
      <c r="Q271" s="306"/>
      <c r="R271" s="306"/>
      <c r="S271" s="306"/>
      <c r="T271" s="30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308" t="s">
        <v>180</v>
      </c>
      <c r="AU271" s="308" t="s">
        <v>84</v>
      </c>
      <c r="AV271" s="15" t="s">
        <v>82</v>
      </c>
      <c r="AW271" s="15" t="s">
        <v>30</v>
      </c>
      <c r="AX271" s="15" t="s">
        <v>75</v>
      </c>
      <c r="AY271" s="308" t="s">
        <v>172</v>
      </c>
    </row>
    <row r="272" s="13" customFormat="1">
      <c r="A272" s="13"/>
      <c r="B272" s="258"/>
      <c r="C272" s="259"/>
      <c r="D272" s="260" t="s">
        <v>180</v>
      </c>
      <c r="E272" s="261" t="s">
        <v>1</v>
      </c>
      <c r="F272" s="262" t="s">
        <v>776</v>
      </c>
      <c r="G272" s="259"/>
      <c r="H272" s="263">
        <v>951.74400000000003</v>
      </c>
      <c r="I272" s="264"/>
      <c r="J272" s="259"/>
      <c r="K272" s="259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180</v>
      </c>
      <c r="AU272" s="269" t="s">
        <v>84</v>
      </c>
      <c r="AV272" s="13" t="s">
        <v>84</v>
      </c>
      <c r="AW272" s="13" t="s">
        <v>30</v>
      </c>
      <c r="AX272" s="13" t="s">
        <v>75</v>
      </c>
      <c r="AY272" s="269" t="s">
        <v>172</v>
      </c>
    </row>
    <row r="273" s="13" customFormat="1">
      <c r="A273" s="13"/>
      <c r="B273" s="258"/>
      <c r="C273" s="259"/>
      <c r="D273" s="260" t="s">
        <v>180</v>
      </c>
      <c r="E273" s="261" t="s">
        <v>1</v>
      </c>
      <c r="F273" s="262" t="s">
        <v>777</v>
      </c>
      <c r="G273" s="259"/>
      <c r="H273" s="263">
        <v>611.072</v>
      </c>
      <c r="I273" s="264"/>
      <c r="J273" s="259"/>
      <c r="K273" s="259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180</v>
      </c>
      <c r="AU273" s="269" t="s">
        <v>84</v>
      </c>
      <c r="AV273" s="13" t="s">
        <v>84</v>
      </c>
      <c r="AW273" s="13" t="s">
        <v>30</v>
      </c>
      <c r="AX273" s="13" t="s">
        <v>75</v>
      </c>
      <c r="AY273" s="269" t="s">
        <v>172</v>
      </c>
    </row>
    <row r="274" s="13" customFormat="1">
      <c r="A274" s="13"/>
      <c r="B274" s="258"/>
      <c r="C274" s="259"/>
      <c r="D274" s="260" t="s">
        <v>180</v>
      </c>
      <c r="E274" s="261" t="s">
        <v>1</v>
      </c>
      <c r="F274" s="262" t="s">
        <v>778</v>
      </c>
      <c r="G274" s="259"/>
      <c r="H274" s="263">
        <v>14.699999999999999</v>
      </c>
      <c r="I274" s="264"/>
      <c r="J274" s="259"/>
      <c r="K274" s="259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180</v>
      </c>
      <c r="AU274" s="269" t="s">
        <v>84</v>
      </c>
      <c r="AV274" s="13" t="s">
        <v>84</v>
      </c>
      <c r="AW274" s="13" t="s">
        <v>30</v>
      </c>
      <c r="AX274" s="13" t="s">
        <v>75</v>
      </c>
      <c r="AY274" s="269" t="s">
        <v>172</v>
      </c>
    </row>
    <row r="275" s="13" customFormat="1">
      <c r="A275" s="13"/>
      <c r="B275" s="258"/>
      <c r="C275" s="259"/>
      <c r="D275" s="260" t="s">
        <v>180</v>
      </c>
      <c r="E275" s="261" t="s">
        <v>1</v>
      </c>
      <c r="F275" s="262" t="s">
        <v>779</v>
      </c>
      <c r="G275" s="259"/>
      <c r="H275" s="263">
        <v>11.923</v>
      </c>
      <c r="I275" s="264"/>
      <c r="J275" s="259"/>
      <c r="K275" s="259"/>
      <c r="L275" s="265"/>
      <c r="M275" s="266"/>
      <c r="N275" s="267"/>
      <c r="O275" s="267"/>
      <c r="P275" s="267"/>
      <c r="Q275" s="267"/>
      <c r="R275" s="267"/>
      <c r="S275" s="267"/>
      <c r="T275" s="26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9" t="s">
        <v>180</v>
      </c>
      <c r="AU275" s="269" t="s">
        <v>84</v>
      </c>
      <c r="AV275" s="13" t="s">
        <v>84</v>
      </c>
      <c r="AW275" s="13" t="s">
        <v>30</v>
      </c>
      <c r="AX275" s="13" t="s">
        <v>75</v>
      </c>
      <c r="AY275" s="269" t="s">
        <v>172</v>
      </c>
    </row>
    <row r="276" s="13" customFormat="1">
      <c r="A276" s="13"/>
      <c r="B276" s="258"/>
      <c r="C276" s="259"/>
      <c r="D276" s="260" t="s">
        <v>180</v>
      </c>
      <c r="E276" s="261" t="s">
        <v>1</v>
      </c>
      <c r="F276" s="262" t="s">
        <v>780</v>
      </c>
      <c r="G276" s="259"/>
      <c r="H276" s="263">
        <v>22.23</v>
      </c>
      <c r="I276" s="264"/>
      <c r="J276" s="259"/>
      <c r="K276" s="259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180</v>
      </c>
      <c r="AU276" s="269" t="s">
        <v>84</v>
      </c>
      <c r="AV276" s="13" t="s">
        <v>84</v>
      </c>
      <c r="AW276" s="13" t="s">
        <v>30</v>
      </c>
      <c r="AX276" s="13" t="s">
        <v>75</v>
      </c>
      <c r="AY276" s="269" t="s">
        <v>172</v>
      </c>
    </row>
    <row r="277" s="13" customFormat="1">
      <c r="A277" s="13"/>
      <c r="B277" s="258"/>
      <c r="C277" s="259"/>
      <c r="D277" s="260" t="s">
        <v>180</v>
      </c>
      <c r="E277" s="261" t="s">
        <v>1</v>
      </c>
      <c r="F277" s="262" t="s">
        <v>781</v>
      </c>
      <c r="G277" s="259"/>
      <c r="H277" s="263">
        <v>25.695</v>
      </c>
      <c r="I277" s="264"/>
      <c r="J277" s="259"/>
      <c r="K277" s="259"/>
      <c r="L277" s="265"/>
      <c r="M277" s="266"/>
      <c r="N277" s="267"/>
      <c r="O277" s="267"/>
      <c r="P277" s="267"/>
      <c r="Q277" s="267"/>
      <c r="R277" s="267"/>
      <c r="S277" s="267"/>
      <c r="T277" s="26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9" t="s">
        <v>180</v>
      </c>
      <c r="AU277" s="269" t="s">
        <v>84</v>
      </c>
      <c r="AV277" s="13" t="s">
        <v>84</v>
      </c>
      <c r="AW277" s="13" t="s">
        <v>30</v>
      </c>
      <c r="AX277" s="13" t="s">
        <v>75</v>
      </c>
      <c r="AY277" s="269" t="s">
        <v>172</v>
      </c>
    </row>
    <row r="278" s="15" customFormat="1">
      <c r="A278" s="15"/>
      <c r="B278" s="299"/>
      <c r="C278" s="300"/>
      <c r="D278" s="260" t="s">
        <v>180</v>
      </c>
      <c r="E278" s="301" t="s">
        <v>1</v>
      </c>
      <c r="F278" s="302" t="s">
        <v>736</v>
      </c>
      <c r="G278" s="300"/>
      <c r="H278" s="301" t="s">
        <v>1</v>
      </c>
      <c r="I278" s="303"/>
      <c r="J278" s="300"/>
      <c r="K278" s="300"/>
      <c r="L278" s="304"/>
      <c r="M278" s="305"/>
      <c r="N278" s="306"/>
      <c r="O278" s="306"/>
      <c r="P278" s="306"/>
      <c r="Q278" s="306"/>
      <c r="R278" s="306"/>
      <c r="S278" s="306"/>
      <c r="T278" s="30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308" t="s">
        <v>180</v>
      </c>
      <c r="AU278" s="308" t="s">
        <v>84</v>
      </c>
      <c r="AV278" s="15" t="s">
        <v>82</v>
      </c>
      <c r="AW278" s="15" t="s">
        <v>30</v>
      </c>
      <c r="AX278" s="15" t="s">
        <v>75</v>
      </c>
      <c r="AY278" s="308" t="s">
        <v>172</v>
      </c>
    </row>
    <row r="279" s="13" customFormat="1">
      <c r="A279" s="13"/>
      <c r="B279" s="258"/>
      <c r="C279" s="259"/>
      <c r="D279" s="260" t="s">
        <v>180</v>
      </c>
      <c r="E279" s="261" t="s">
        <v>1</v>
      </c>
      <c r="F279" s="262" t="s">
        <v>782</v>
      </c>
      <c r="G279" s="259"/>
      <c r="H279" s="263">
        <v>930.64999999999998</v>
      </c>
      <c r="I279" s="264"/>
      <c r="J279" s="259"/>
      <c r="K279" s="259"/>
      <c r="L279" s="265"/>
      <c r="M279" s="266"/>
      <c r="N279" s="267"/>
      <c r="O279" s="267"/>
      <c r="P279" s="267"/>
      <c r="Q279" s="267"/>
      <c r="R279" s="267"/>
      <c r="S279" s="267"/>
      <c r="T279" s="26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9" t="s">
        <v>180</v>
      </c>
      <c r="AU279" s="269" t="s">
        <v>84</v>
      </c>
      <c r="AV279" s="13" t="s">
        <v>84</v>
      </c>
      <c r="AW279" s="13" t="s">
        <v>30</v>
      </c>
      <c r="AX279" s="13" t="s">
        <v>75</v>
      </c>
      <c r="AY279" s="269" t="s">
        <v>172</v>
      </c>
    </row>
    <row r="280" s="13" customFormat="1">
      <c r="A280" s="13"/>
      <c r="B280" s="258"/>
      <c r="C280" s="259"/>
      <c r="D280" s="260" t="s">
        <v>180</v>
      </c>
      <c r="E280" s="261" t="s">
        <v>1</v>
      </c>
      <c r="F280" s="262" t="s">
        <v>783</v>
      </c>
      <c r="G280" s="259"/>
      <c r="H280" s="263">
        <v>44.460000000000001</v>
      </c>
      <c r="I280" s="264"/>
      <c r="J280" s="259"/>
      <c r="K280" s="259"/>
      <c r="L280" s="265"/>
      <c r="M280" s="266"/>
      <c r="N280" s="267"/>
      <c r="O280" s="267"/>
      <c r="P280" s="267"/>
      <c r="Q280" s="267"/>
      <c r="R280" s="267"/>
      <c r="S280" s="267"/>
      <c r="T280" s="26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9" t="s">
        <v>180</v>
      </c>
      <c r="AU280" s="269" t="s">
        <v>84</v>
      </c>
      <c r="AV280" s="13" t="s">
        <v>84</v>
      </c>
      <c r="AW280" s="13" t="s">
        <v>30</v>
      </c>
      <c r="AX280" s="13" t="s">
        <v>75</v>
      </c>
      <c r="AY280" s="269" t="s">
        <v>172</v>
      </c>
    </row>
    <row r="281" s="13" customFormat="1">
      <c r="A281" s="13"/>
      <c r="B281" s="258"/>
      <c r="C281" s="259"/>
      <c r="D281" s="260" t="s">
        <v>180</v>
      </c>
      <c r="E281" s="261" t="s">
        <v>1</v>
      </c>
      <c r="F281" s="262" t="s">
        <v>784</v>
      </c>
      <c r="G281" s="259"/>
      <c r="H281" s="263">
        <v>39.780000000000001</v>
      </c>
      <c r="I281" s="264"/>
      <c r="J281" s="259"/>
      <c r="K281" s="259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180</v>
      </c>
      <c r="AU281" s="269" t="s">
        <v>84</v>
      </c>
      <c r="AV281" s="13" t="s">
        <v>84</v>
      </c>
      <c r="AW281" s="13" t="s">
        <v>30</v>
      </c>
      <c r="AX281" s="13" t="s">
        <v>75</v>
      </c>
      <c r="AY281" s="269" t="s">
        <v>172</v>
      </c>
    </row>
    <row r="282" s="15" customFormat="1">
      <c r="A282" s="15"/>
      <c r="B282" s="299"/>
      <c r="C282" s="300"/>
      <c r="D282" s="260" t="s">
        <v>180</v>
      </c>
      <c r="E282" s="301" t="s">
        <v>1</v>
      </c>
      <c r="F282" s="302" t="s">
        <v>785</v>
      </c>
      <c r="G282" s="300"/>
      <c r="H282" s="301" t="s">
        <v>1</v>
      </c>
      <c r="I282" s="303"/>
      <c r="J282" s="300"/>
      <c r="K282" s="300"/>
      <c r="L282" s="304"/>
      <c r="M282" s="305"/>
      <c r="N282" s="306"/>
      <c r="O282" s="306"/>
      <c r="P282" s="306"/>
      <c r="Q282" s="306"/>
      <c r="R282" s="306"/>
      <c r="S282" s="306"/>
      <c r="T282" s="30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308" t="s">
        <v>180</v>
      </c>
      <c r="AU282" s="308" t="s">
        <v>84</v>
      </c>
      <c r="AV282" s="15" t="s">
        <v>82</v>
      </c>
      <c r="AW282" s="15" t="s">
        <v>30</v>
      </c>
      <c r="AX282" s="15" t="s">
        <v>75</v>
      </c>
      <c r="AY282" s="308" t="s">
        <v>172</v>
      </c>
    </row>
    <row r="283" s="13" customFormat="1">
      <c r="A283" s="13"/>
      <c r="B283" s="258"/>
      <c r="C283" s="259"/>
      <c r="D283" s="260" t="s">
        <v>180</v>
      </c>
      <c r="E283" s="261" t="s">
        <v>1</v>
      </c>
      <c r="F283" s="262" t="s">
        <v>786</v>
      </c>
      <c r="G283" s="259"/>
      <c r="H283" s="263">
        <v>151.69999999999999</v>
      </c>
      <c r="I283" s="264"/>
      <c r="J283" s="259"/>
      <c r="K283" s="259"/>
      <c r="L283" s="265"/>
      <c r="M283" s="266"/>
      <c r="N283" s="267"/>
      <c r="O283" s="267"/>
      <c r="P283" s="267"/>
      <c r="Q283" s="267"/>
      <c r="R283" s="267"/>
      <c r="S283" s="267"/>
      <c r="T283" s="26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9" t="s">
        <v>180</v>
      </c>
      <c r="AU283" s="269" t="s">
        <v>84</v>
      </c>
      <c r="AV283" s="13" t="s">
        <v>84</v>
      </c>
      <c r="AW283" s="13" t="s">
        <v>30</v>
      </c>
      <c r="AX283" s="13" t="s">
        <v>75</v>
      </c>
      <c r="AY283" s="269" t="s">
        <v>172</v>
      </c>
    </row>
    <row r="284" s="13" customFormat="1">
      <c r="A284" s="13"/>
      <c r="B284" s="258"/>
      <c r="C284" s="259"/>
      <c r="D284" s="260" t="s">
        <v>180</v>
      </c>
      <c r="E284" s="261" t="s">
        <v>1</v>
      </c>
      <c r="F284" s="262" t="s">
        <v>787</v>
      </c>
      <c r="G284" s="259"/>
      <c r="H284" s="263">
        <v>395.52499999999998</v>
      </c>
      <c r="I284" s="264"/>
      <c r="J284" s="259"/>
      <c r="K284" s="259"/>
      <c r="L284" s="265"/>
      <c r="M284" s="266"/>
      <c r="N284" s="267"/>
      <c r="O284" s="267"/>
      <c r="P284" s="267"/>
      <c r="Q284" s="267"/>
      <c r="R284" s="267"/>
      <c r="S284" s="267"/>
      <c r="T284" s="26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9" t="s">
        <v>180</v>
      </c>
      <c r="AU284" s="269" t="s">
        <v>84</v>
      </c>
      <c r="AV284" s="13" t="s">
        <v>84</v>
      </c>
      <c r="AW284" s="13" t="s">
        <v>30</v>
      </c>
      <c r="AX284" s="13" t="s">
        <v>75</v>
      </c>
      <c r="AY284" s="269" t="s">
        <v>172</v>
      </c>
    </row>
    <row r="285" s="15" customFormat="1">
      <c r="A285" s="15"/>
      <c r="B285" s="299"/>
      <c r="C285" s="300"/>
      <c r="D285" s="260" t="s">
        <v>180</v>
      </c>
      <c r="E285" s="301" t="s">
        <v>1</v>
      </c>
      <c r="F285" s="302" t="s">
        <v>753</v>
      </c>
      <c r="G285" s="300"/>
      <c r="H285" s="301" t="s">
        <v>1</v>
      </c>
      <c r="I285" s="303"/>
      <c r="J285" s="300"/>
      <c r="K285" s="300"/>
      <c r="L285" s="304"/>
      <c r="M285" s="305"/>
      <c r="N285" s="306"/>
      <c r="O285" s="306"/>
      <c r="P285" s="306"/>
      <c r="Q285" s="306"/>
      <c r="R285" s="306"/>
      <c r="S285" s="306"/>
      <c r="T285" s="30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308" t="s">
        <v>180</v>
      </c>
      <c r="AU285" s="308" t="s">
        <v>84</v>
      </c>
      <c r="AV285" s="15" t="s">
        <v>82</v>
      </c>
      <c r="AW285" s="15" t="s">
        <v>30</v>
      </c>
      <c r="AX285" s="15" t="s">
        <v>75</v>
      </c>
      <c r="AY285" s="308" t="s">
        <v>172</v>
      </c>
    </row>
    <row r="286" s="13" customFormat="1">
      <c r="A286" s="13"/>
      <c r="B286" s="258"/>
      <c r="C286" s="259"/>
      <c r="D286" s="260" t="s">
        <v>180</v>
      </c>
      <c r="E286" s="261" t="s">
        <v>1</v>
      </c>
      <c r="F286" s="262" t="s">
        <v>788</v>
      </c>
      <c r="G286" s="259"/>
      <c r="H286" s="263">
        <v>184.59999999999999</v>
      </c>
      <c r="I286" s="264"/>
      <c r="J286" s="259"/>
      <c r="K286" s="259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180</v>
      </c>
      <c r="AU286" s="269" t="s">
        <v>84</v>
      </c>
      <c r="AV286" s="13" t="s">
        <v>84</v>
      </c>
      <c r="AW286" s="13" t="s">
        <v>30</v>
      </c>
      <c r="AX286" s="13" t="s">
        <v>75</v>
      </c>
      <c r="AY286" s="269" t="s">
        <v>172</v>
      </c>
    </row>
    <row r="287" s="15" customFormat="1">
      <c r="A287" s="15"/>
      <c r="B287" s="299"/>
      <c r="C287" s="300"/>
      <c r="D287" s="260" t="s">
        <v>180</v>
      </c>
      <c r="E287" s="301" t="s">
        <v>1</v>
      </c>
      <c r="F287" s="302" t="s">
        <v>789</v>
      </c>
      <c r="G287" s="300"/>
      <c r="H287" s="301" t="s">
        <v>1</v>
      </c>
      <c r="I287" s="303"/>
      <c r="J287" s="300"/>
      <c r="K287" s="300"/>
      <c r="L287" s="304"/>
      <c r="M287" s="305"/>
      <c r="N287" s="306"/>
      <c r="O287" s="306"/>
      <c r="P287" s="306"/>
      <c r="Q287" s="306"/>
      <c r="R287" s="306"/>
      <c r="S287" s="306"/>
      <c r="T287" s="30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308" t="s">
        <v>180</v>
      </c>
      <c r="AU287" s="308" t="s">
        <v>84</v>
      </c>
      <c r="AV287" s="15" t="s">
        <v>82</v>
      </c>
      <c r="AW287" s="15" t="s">
        <v>30</v>
      </c>
      <c r="AX287" s="15" t="s">
        <v>75</v>
      </c>
      <c r="AY287" s="308" t="s">
        <v>172</v>
      </c>
    </row>
    <row r="288" s="13" customFormat="1">
      <c r="A288" s="13"/>
      <c r="B288" s="258"/>
      <c r="C288" s="259"/>
      <c r="D288" s="260" t="s">
        <v>180</v>
      </c>
      <c r="E288" s="261" t="s">
        <v>1</v>
      </c>
      <c r="F288" s="262" t="s">
        <v>790</v>
      </c>
      <c r="G288" s="259"/>
      <c r="H288" s="263">
        <v>186.55000000000001</v>
      </c>
      <c r="I288" s="264"/>
      <c r="J288" s="259"/>
      <c r="K288" s="259"/>
      <c r="L288" s="265"/>
      <c r="M288" s="266"/>
      <c r="N288" s="267"/>
      <c r="O288" s="267"/>
      <c r="P288" s="267"/>
      <c r="Q288" s="267"/>
      <c r="R288" s="267"/>
      <c r="S288" s="267"/>
      <c r="T288" s="26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9" t="s">
        <v>180</v>
      </c>
      <c r="AU288" s="269" t="s">
        <v>84</v>
      </c>
      <c r="AV288" s="13" t="s">
        <v>84</v>
      </c>
      <c r="AW288" s="13" t="s">
        <v>30</v>
      </c>
      <c r="AX288" s="13" t="s">
        <v>75</v>
      </c>
      <c r="AY288" s="269" t="s">
        <v>172</v>
      </c>
    </row>
    <row r="289" s="14" customFormat="1">
      <c r="A289" s="14"/>
      <c r="B289" s="270"/>
      <c r="C289" s="271"/>
      <c r="D289" s="260" t="s">
        <v>180</v>
      </c>
      <c r="E289" s="272" t="s">
        <v>1</v>
      </c>
      <c r="F289" s="273" t="s">
        <v>181</v>
      </c>
      <c r="G289" s="271"/>
      <c r="H289" s="274">
        <v>3570.6290000000004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180</v>
      </c>
      <c r="AU289" s="280" t="s">
        <v>84</v>
      </c>
      <c r="AV289" s="14" t="s">
        <v>179</v>
      </c>
      <c r="AW289" s="14" t="s">
        <v>30</v>
      </c>
      <c r="AX289" s="14" t="s">
        <v>82</v>
      </c>
      <c r="AY289" s="280" t="s">
        <v>172</v>
      </c>
    </row>
    <row r="290" s="2" customFormat="1" ht="24.15" customHeight="1">
      <c r="A290" s="40"/>
      <c r="B290" s="41"/>
      <c r="C290" s="245" t="s">
        <v>679</v>
      </c>
      <c r="D290" s="245" t="s">
        <v>175</v>
      </c>
      <c r="E290" s="246" t="s">
        <v>791</v>
      </c>
      <c r="F290" s="247" t="s">
        <v>792</v>
      </c>
      <c r="G290" s="248" t="s">
        <v>184</v>
      </c>
      <c r="H290" s="249">
        <v>3411.8409999999999</v>
      </c>
      <c r="I290" s="250"/>
      <c r="J290" s="251">
        <f>ROUND(I290*H290,2)</f>
        <v>0</v>
      </c>
      <c r="K290" s="252"/>
      <c r="L290" s="43"/>
      <c r="M290" s="253" t="s">
        <v>1</v>
      </c>
      <c r="N290" s="254" t="s">
        <v>40</v>
      </c>
      <c r="O290" s="93"/>
      <c r="P290" s="255">
        <f>O290*H290</f>
        <v>0</v>
      </c>
      <c r="Q290" s="255">
        <v>0</v>
      </c>
      <c r="R290" s="255">
        <f>Q290*H290</f>
        <v>0</v>
      </c>
      <c r="S290" s="255">
        <v>0</v>
      </c>
      <c r="T290" s="25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57" t="s">
        <v>179</v>
      </c>
      <c r="AT290" s="257" t="s">
        <v>175</v>
      </c>
      <c r="AU290" s="257" t="s">
        <v>84</v>
      </c>
      <c r="AY290" s="17" t="s">
        <v>172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82</v>
      </c>
      <c r="BK290" s="145">
        <f>ROUND(I290*H290,2)</f>
        <v>0</v>
      </c>
      <c r="BL290" s="17" t="s">
        <v>179</v>
      </c>
      <c r="BM290" s="257" t="s">
        <v>298</v>
      </c>
    </row>
    <row r="291" s="15" customFormat="1">
      <c r="A291" s="15"/>
      <c r="B291" s="299"/>
      <c r="C291" s="300"/>
      <c r="D291" s="260" t="s">
        <v>180</v>
      </c>
      <c r="E291" s="301" t="s">
        <v>1</v>
      </c>
      <c r="F291" s="302" t="s">
        <v>493</v>
      </c>
      <c r="G291" s="300"/>
      <c r="H291" s="301" t="s">
        <v>1</v>
      </c>
      <c r="I291" s="303"/>
      <c r="J291" s="300"/>
      <c r="K291" s="300"/>
      <c r="L291" s="304"/>
      <c r="M291" s="305"/>
      <c r="N291" s="306"/>
      <c r="O291" s="306"/>
      <c r="P291" s="306"/>
      <c r="Q291" s="306"/>
      <c r="R291" s="306"/>
      <c r="S291" s="306"/>
      <c r="T291" s="30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308" t="s">
        <v>180</v>
      </c>
      <c r="AU291" s="308" t="s">
        <v>84</v>
      </c>
      <c r="AV291" s="15" t="s">
        <v>82</v>
      </c>
      <c r="AW291" s="15" t="s">
        <v>30</v>
      </c>
      <c r="AX291" s="15" t="s">
        <v>75</v>
      </c>
      <c r="AY291" s="308" t="s">
        <v>172</v>
      </c>
    </row>
    <row r="292" s="13" customFormat="1">
      <c r="A292" s="13"/>
      <c r="B292" s="258"/>
      <c r="C292" s="259"/>
      <c r="D292" s="260" t="s">
        <v>180</v>
      </c>
      <c r="E292" s="261" t="s">
        <v>1</v>
      </c>
      <c r="F292" s="262" t="s">
        <v>776</v>
      </c>
      <c r="G292" s="259"/>
      <c r="H292" s="263">
        <v>951.74400000000003</v>
      </c>
      <c r="I292" s="264"/>
      <c r="J292" s="259"/>
      <c r="K292" s="259"/>
      <c r="L292" s="265"/>
      <c r="M292" s="266"/>
      <c r="N292" s="267"/>
      <c r="O292" s="267"/>
      <c r="P292" s="267"/>
      <c r="Q292" s="267"/>
      <c r="R292" s="267"/>
      <c r="S292" s="267"/>
      <c r="T292" s="26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9" t="s">
        <v>180</v>
      </c>
      <c r="AU292" s="269" t="s">
        <v>84</v>
      </c>
      <c r="AV292" s="13" t="s">
        <v>84</v>
      </c>
      <c r="AW292" s="13" t="s">
        <v>30</v>
      </c>
      <c r="AX292" s="13" t="s">
        <v>75</v>
      </c>
      <c r="AY292" s="269" t="s">
        <v>172</v>
      </c>
    </row>
    <row r="293" s="13" customFormat="1">
      <c r="A293" s="13"/>
      <c r="B293" s="258"/>
      <c r="C293" s="259"/>
      <c r="D293" s="260" t="s">
        <v>180</v>
      </c>
      <c r="E293" s="261" t="s">
        <v>1</v>
      </c>
      <c r="F293" s="262" t="s">
        <v>777</v>
      </c>
      <c r="G293" s="259"/>
      <c r="H293" s="263">
        <v>611.072</v>
      </c>
      <c r="I293" s="264"/>
      <c r="J293" s="259"/>
      <c r="K293" s="259"/>
      <c r="L293" s="265"/>
      <c r="M293" s="266"/>
      <c r="N293" s="267"/>
      <c r="O293" s="267"/>
      <c r="P293" s="267"/>
      <c r="Q293" s="267"/>
      <c r="R293" s="267"/>
      <c r="S293" s="267"/>
      <c r="T293" s="26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9" t="s">
        <v>180</v>
      </c>
      <c r="AU293" s="269" t="s">
        <v>84</v>
      </c>
      <c r="AV293" s="13" t="s">
        <v>84</v>
      </c>
      <c r="AW293" s="13" t="s">
        <v>30</v>
      </c>
      <c r="AX293" s="13" t="s">
        <v>75</v>
      </c>
      <c r="AY293" s="269" t="s">
        <v>172</v>
      </c>
    </row>
    <row r="294" s="15" customFormat="1">
      <c r="A294" s="15"/>
      <c r="B294" s="299"/>
      <c r="C294" s="300"/>
      <c r="D294" s="260" t="s">
        <v>180</v>
      </c>
      <c r="E294" s="301" t="s">
        <v>1</v>
      </c>
      <c r="F294" s="302" t="s">
        <v>736</v>
      </c>
      <c r="G294" s="300"/>
      <c r="H294" s="301" t="s">
        <v>1</v>
      </c>
      <c r="I294" s="303"/>
      <c r="J294" s="300"/>
      <c r="K294" s="300"/>
      <c r="L294" s="304"/>
      <c r="M294" s="305"/>
      <c r="N294" s="306"/>
      <c r="O294" s="306"/>
      <c r="P294" s="306"/>
      <c r="Q294" s="306"/>
      <c r="R294" s="306"/>
      <c r="S294" s="306"/>
      <c r="T294" s="30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308" t="s">
        <v>180</v>
      </c>
      <c r="AU294" s="308" t="s">
        <v>84</v>
      </c>
      <c r="AV294" s="15" t="s">
        <v>82</v>
      </c>
      <c r="AW294" s="15" t="s">
        <v>30</v>
      </c>
      <c r="AX294" s="15" t="s">
        <v>75</v>
      </c>
      <c r="AY294" s="308" t="s">
        <v>172</v>
      </c>
    </row>
    <row r="295" s="13" customFormat="1">
      <c r="A295" s="13"/>
      <c r="B295" s="258"/>
      <c r="C295" s="259"/>
      <c r="D295" s="260" t="s">
        <v>180</v>
      </c>
      <c r="E295" s="261" t="s">
        <v>1</v>
      </c>
      <c r="F295" s="262" t="s">
        <v>782</v>
      </c>
      <c r="G295" s="259"/>
      <c r="H295" s="263">
        <v>930.64999999999998</v>
      </c>
      <c r="I295" s="264"/>
      <c r="J295" s="259"/>
      <c r="K295" s="259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180</v>
      </c>
      <c r="AU295" s="269" t="s">
        <v>84</v>
      </c>
      <c r="AV295" s="13" t="s">
        <v>84</v>
      </c>
      <c r="AW295" s="13" t="s">
        <v>30</v>
      </c>
      <c r="AX295" s="13" t="s">
        <v>75</v>
      </c>
      <c r="AY295" s="269" t="s">
        <v>172</v>
      </c>
    </row>
    <row r="296" s="15" customFormat="1">
      <c r="A296" s="15"/>
      <c r="B296" s="299"/>
      <c r="C296" s="300"/>
      <c r="D296" s="260" t="s">
        <v>180</v>
      </c>
      <c r="E296" s="301" t="s">
        <v>1</v>
      </c>
      <c r="F296" s="302" t="s">
        <v>785</v>
      </c>
      <c r="G296" s="300"/>
      <c r="H296" s="301" t="s">
        <v>1</v>
      </c>
      <c r="I296" s="303"/>
      <c r="J296" s="300"/>
      <c r="K296" s="300"/>
      <c r="L296" s="304"/>
      <c r="M296" s="305"/>
      <c r="N296" s="306"/>
      <c r="O296" s="306"/>
      <c r="P296" s="306"/>
      <c r="Q296" s="306"/>
      <c r="R296" s="306"/>
      <c r="S296" s="306"/>
      <c r="T296" s="30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308" t="s">
        <v>180</v>
      </c>
      <c r="AU296" s="308" t="s">
        <v>84</v>
      </c>
      <c r="AV296" s="15" t="s">
        <v>82</v>
      </c>
      <c r="AW296" s="15" t="s">
        <v>30</v>
      </c>
      <c r="AX296" s="15" t="s">
        <v>75</v>
      </c>
      <c r="AY296" s="308" t="s">
        <v>172</v>
      </c>
    </row>
    <row r="297" s="13" customFormat="1">
      <c r="A297" s="13"/>
      <c r="B297" s="258"/>
      <c r="C297" s="259"/>
      <c r="D297" s="260" t="s">
        <v>180</v>
      </c>
      <c r="E297" s="261" t="s">
        <v>1</v>
      </c>
      <c r="F297" s="262" t="s">
        <v>786</v>
      </c>
      <c r="G297" s="259"/>
      <c r="H297" s="263">
        <v>151.69999999999999</v>
      </c>
      <c r="I297" s="264"/>
      <c r="J297" s="259"/>
      <c r="K297" s="259"/>
      <c r="L297" s="265"/>
      <c r="M297" s="266"/>
      <c r="N297" s="267"/>
      <c r="O297" s="267"/>
      <c r="P297" s="267"/>
      <c r="Q297" s="267"/>
      <c r="R297" s="267"/>
      <c r="S297" s="267"/>
      <c r="T297" s="26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9" t="s">
        <v>180</v>
      </c>
      <c r="AU297" s="269" t="s">
        <v>84</v>
      </c>
      <c r="AV297" s="13" t="s">
        <v>84</v>
      </c>
      <c r="AW297" s="13" t="s">
        <v>30</v>
      </c>
      <c r="AX297" s="13" t="s">
        <v>75</v>
      </c>
      <c r="AY297" s="269" t="s">
        <v>172</v>
      </c>
    </row>
    <row r="298" s="13" customFormat="1">
      <c r="A298" s="13"/>
      <c r="B298" s="258"/>
      <c r="C298" s="259"/>
      <c r="D298" s="260" t="s">
        <v>180</v>
      </c>
      <c r="E298" s="261" t="s">
        <v>1</v>
      </c>
      <c r="F298" s="262" t="s">
        <v>787</v>
      </c>
      <c r="G298" s="259"/>
      <c r="H298" s="263">
        <v>395.52499999999998</v>
      </c>
      <c r="I298" s="264"/>
      <c r="J298" s="259"/>
      <c r="K298" s="259"/>
      <c r="L298" s="265"/>
      <c r="M298" s="266"/>
      <c r="N298" s="267"/>
      <c r="O298" s="267"/>
      <c r="P298" s="267"/>
      <c r="Q298" s="267"/>
      <c r="R298" s="267"/>
      <c r="S298" s="267"/>
      <c r="T298" s="26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9" t="s">
        <v>180</v>
      </c>
      <c r="AU298" s="269" t="s">
        <v>84</v>
      </c>
      <c r="AV298" s="13" t="s">
        <v>84</v>
      </c>
      <c r="AW298" s="13" t="s">
        <v>30</v>
      </c>
      <c r="AX298" s="13" t="s">
        <v>75</v>
      </c>
      <c r="AY298" s="269" t="s">
        <v>172</v>
      </c>
    </row>
    <row r="299" s="15" customFormat="1">
      <c r="A299" s="15"/>
      <c r="B299" s="299"/>
      <c r="C299" s="300"/>
      <c r="D299" s="260" t="s">
        <v>180</v>
      </c>
      <c r="E299" s="301" t="s">
        <v>1</v>
      </c>
      <c r="F299" s="302" t="s">
        <v>753</v>
      </c>
      <c r="G299" s="300"/>
      <c r="H299" s="301" t="s">
        <v>1</v>
      </c>
      <c r="I299" s="303"/>
      <c r="J299" s="300"/>
      <c r="K299" s="300"/>
      <c r="L299" s="304"/>
      <c r="M299" s="305"/>
      <c r="N299" s="306"/>
      <c r="O299" s="306"/>
      <c r="P299" s="306"/>
      <c r="Q299" s="306"/>
      <c r="R299" s="306"/>
      <c r="S299" s="306"/>
      <c r="T299" s="30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308" t="s">
        <v>180</v>
      </c>
      <c r="AU299" s="308" t="s">
        <v>84</v>
      </c>
      <c r="AV299" s="15" t="s">
        <v>82</v>
      </c>
      <c r="AW299" s="15" t="s">
        <v>30</v>
      </c>
      <c r="AX299" s="15" t="s">
        <v>75</v>
      </c>
      <c r="AY299" s="308" t="s">
        <v>172</v>
      </c>
    </row>
    <row r="300" s="13" customFormat="1">
      <c r="A300" s="13"/>
      <c r="B300" s="258"/>
      <c r="C300" s="259"/>
      <c r="D300" s="260" t="s">
        <v>180</v>
      </c>
      <c r="E300" s="261" t="s">
        <v>1</v>
      </c>
      <c r="F300" s="262" t="s">
        <v>788</v>
      </c>
      <c r="G300" s="259"/>
      <c r="H300" s="263">
        <v>184.59999999999999</v>
      </c>
      <c r="I300" s="264"/>
      <c r="J300" s="259"/>
      <c r="K300" s="259"/>
      <c r="L300" s="265"/>
      <c r="M300" s="266"/>
      <c r="N300" s="267"/>
      <c r="O300" s="267"/>
      <c r="P300" s="267"/>
      <c r="Q300" s="267"/>
      <c r="R300" s="267"/>
      <c r="S300" s="267"/>
      <c r="T300" s="26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9" t="s">
        <v>180</v>
      </c>
      <c r="AU300" s="269" t="s">
        <v>84</v>
      </c>
      <c r="AV300" s="13" t="s">
        <v>84</v>
      </c>
      <c r="AW300" s="13" t="s">
        <v>30</v>
      </c>
      <c r="AX300" s="13" t="s">
        <v>75</v>
      </c>
      <c r="AY300" s="269" t="s">
        <v>172</v>
      </c>
    </row>
    <row r="301" s="15" customFormat="1">
      <c r="A301" s="15"/>
      <c r="B301" s="299"/>
      <c r="C301" s="300"/>
      <c r="D301" s="260" t="s">
        <v>180</v>
      </c>
      <c r="E301" s="301" t="s">
        <v>1</v>
      </c>
      <c r="F301" s="302" t="s">
        <v>789</v>
      </c>
      <c r="G301" s="300"/>
      <c r="H301" s="301" t="s">
        <v>1</v>
      </c>
      <c r="I301" s="303"/>
      <c r="J301" s="300"/>
      <c r="K301" s="300"/>
      <c r="L301" s="304"/>
      <c r="M301" s="305"/>
      <c r="N301" s="306"/>
      <c r="O301" s="306"/>
      <c r="P301" s="306"/>
      <c r="Q301" s="306"/>
      <c r="R301" s="306"/>
      <c r="S301" s="306"/>
      <c r="T301" s="30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308" t="s">
        <v>180</v>
      </c>
      <c r="AU301" s="308" t="s">
        <v>84</v>
      </c>
      <c r="AV301" s="15" t="s">
        <v>82</v>
      </c>
      <c r="AW301" s="15" t="s">
        <v>30</v>
      </c>
      <c r="AX301" s="15" t="s">
        <v>75</v>
      </c>
      <c r="AY301" s="308" t="s">
        <v>172</v>
      </c>
    </row>
    <row r="302" s="13" customFormat="1">
      <c r="A302" s="13"/>
      <c r="B302" s="258"/>
      <c r="C302" s="259"/>
      <c r="D302" s="260" t="s">
        <v>180</v>
      </c>
      <c r="E302" s="261" t="s">
        <v>1</v>
      </c>
      <c r="F302" s="262" t="s">
        <v>790</v>
      </c>
      <c r="G302" s="259"/>
      <c r="H302" s="263">
        <v>186.55000000000001</v>
      </c>
      <c r="I302" s="264"/>
      <c r="J302" s="259"/>
      <c r="K302" s="259"/>
      <c r="L302" s="265"/>
      <c r="M302" s="266"/>
      <c r="N302" s="267"/>
      <c r="O302" s="267"/>
      <c r="P302" s="267"/>
      <c r="Q302" s="267"/>
      <c r="R302" s="267"/>
      <c r="S302" s="267"/>
      <c r="T302" s="26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9" t="s">
        <v>180</v>
      </c>
      <c r="AU302" s="269" t="s">
        <v>84</v>
      </c>
      <c r="AV302" s="13" t="s">
        <v>84</v>
      </c>
      <c r="AW302" s="13" t="s">
        <v>30</v>
      </c>
      <c r="AX302" s="13" t="s">
        <v>75</v>
      </c>
      <c r="AY302" s="269" t="s">
        <v>172</v>
      </c>
    </row>
    <row r="303" s="14" customFormat="1">
      <c r="A303" s="14"/>
      <c r="B303" s="270"/>
      <c r="C303" s="271"/>
      <c r="D303" s="260" t="s">
        <v>180</v>
      </c>
      <c r="E303" s="272" t="s">
        <v>1</v>
      </c>
      <c r="F303" s="273" t="s">
        <v>181</v>
      </c>
      <c r="G303" s="271"/>
      <c r="H303" s="274">
        <v>3411.8409999999999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180</v>
      </c>
      <c r="AU303" s="280" t="s">
        <v>84</v>
      </c>
      <c r="AV303" s="14" t="s">
        <v>179</v>
      </c>
      <c r="AW303" s="14" t="s">
        <v>30</v>
      </c>
      <c r="AX303" s="14" t="s">
        <v>82</v>
      </c>
      <c r="AY303" s="280" t="s">
        <v>172</v>
      </c>
    </row>
    <row r="304" s="2" customFormat="1" ht="24.15" customHeight="1">
      <c r="A304" s="40"/>
      <c r="B304" s="41"/>
      <c r="C304" s="245" t="s">
        <v>793</v>
      </c>
      <c r="D304" s="245" t="s">
        <v>175</v>
      </c>
      <c r="E304" s="246" t="s">
        <v>794</v>
      </c>
      <c r="F304" s="247" t="s">
        <v>795</v>
      </c>
      <c r="G304" s="248" t="s">
        <v>184</v>
      </c>
      <c r="H304" s="249">
        <v>1100.24</v>
      </c>
      <c r="I304" s="250"/>
      <c r="J304" s="251">
        <f>ROUND(I304*H304,2)</f>
        <v>0</v>
      </c>
      <c r="K304" s="252"/>
      <c r="L304" s="43"/>
      <c r="M304" s="253" t="s">
        <v>1</v>
      </c>
      <c r="N304" s="254" t="s">
        <v>40</v>
      </c>
      <c r="O304" s="93"/>
      <c r="P304" s="255">
        <f>O304*H304</f>
        <v>0</v>
      </c>
      <c r="Q304" s="255">
        <v>0</v>
      </c>
      <c r="R304" s="255">
        <f>Q304*H304</f>
        <v>0</v>
      </c>
      <c r="S304" s="255">
        <v>0</v>
      </c>
      <c r="T304" s="25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57" t="s">
        <v>179</v>
      </c>
      <c r="AT304" s="257" t="s">
        <v>175</v>
      </c>
      <c r="AU304" s="257" t="s">
        <v>84</v>
      </c>
      <c r="AY304" s="17" t="s">
        <v>172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7" t="s">
        <v>82</v>
      </c>
      <c r="BK304" s="145">
        <f>ROUND(I304*H304,2)</f>
        <v>0</v>
      </c>
      <c r="BL304" s="17" t="s">
        <v>179</v>
      </c>
      <c r="BM304" s="257" t="s">
        <v>303</v>
      </c>
    </row>
    <row r="305" s="15" customFormat="1">
      <c r="A305" s="15"/>
      <c r="B305" s="299"/>
      <c r="C305" s="300"/>
      <c r="D305" s="260" t="s">
        <v>180</v>
      </c>
      <c r="E305" s="301" t="s">
        <v>1</v>
      </c>
      <c r="F305" s="302" t="s">
        <v>796</v>
      </c>
      <c r="G305" s="300"/>
      <c r="H305" s="301" t="s">
        <v>1</v>
      </c>
      <c r="I305" s="303"/>
      <c r="J305" s="300"/>
      <c r="K305" s="300"/>
      <c r="L305" s="304"/>
      <c r="M305" s="305"/>
      <c r="N305" s="306"/>
      <c r="O305" s="306"/>
      <c r="P305" s="306"/>
      <c r="Q305" s="306"/>
      <c r="R305" s="306"/>
      <c r="S305" s="306"/>
      <c r="T305" s="30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308" t="s">
        <v>180</v>
      </c>
      <c r="AU305" s="308" t="s">
        <v>84</v>
      </c>
      <c r="AV305" s="15" t="s">
        <v>82</v>
      </c>
      <c r="AW305" s="15" t="s">
        <v>30</v>
      </c>
      <c r="AX305" s="15" t="s">
        <v>75</v>
      </c>
      <c r="AY305" s="308" t="s">
        <v>172</v>
      </c>
    </row>
    <row r="306" s="13" customFormat="1">
      <c r="A306" s="13"/>
      <c r="B306" s="258"/>
      <c r="C306" s="259"/>
      <c r="D306" s="260" t="s">
        <v>180</v>
      </c>
      <c r="E306" s="261" t="s">
        <v>1</v>
      </c>
      <c r="F306" s="262" t="s">
        <v>797</v>
      </c>
      <c r="G306" s="259"/>
      <c r="H306" s="263">
        <v>94.799999999999997</v>
      </c>
      <c r="I306" s="264"/>
      <c r="J306" s="259"/>
      <c r="K306" s="259"/>
      <c r="L306" s="265"/>
      <c r="M306" s="266"/>
      <c r="N306" s="267"/>
      <c r="O306" s="267"/>
      <c r="P306" s="267"/>
      <c r="Q306" s="267"/>
      <c r="R306" s="267"/>
      <c r="S306" s="267"/>
      <c r="T306" s="26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9" t="s">
        <v>180</v>
      </c>
      <c r="AU306" s="269" t="s">
        <v>84</v>
      </c>
      <c r="AV306" s="13" t="s">
        <v>84</v>
      </c>
      <c r="AW306" s="13" t="s">
        <v>30</v>
      </c>
      <c r="AX306" s="13" t="s">
        <v>75</v>
      </c>
      <c r="AY306" s="269" t="s">
        <v>172</v>
      </c>
    </row>
    <row r="307" s="13" customFormat="1">
      <c r="A307" s="13"/>
      <c r="B307" s="258"/>
      <c r="C307" s="259"/>
      <c r="D307" s="260" t="s">
        <v>180</v>
      </c>
      <c r="E307" s="261" t="s">
        <v>1</v>
      </c>
      <c r="F307" s="262" t="s">
        <v>798</v>
      </c>
      <c r="G307" s="259"/>
      <c r="H307" s="263">
        <v>252.5</v>
      </c>
      <c r="I307" s="264"/>
      <c r="J307" s="259"/>
      <c r="K307" s="259"/>
      <c r="L307" s="265"/>
      <c r="M307" s="266"/>
      <c r="N307" s="267"/>
      <c r="O307" s="267"/>
      <c r="P307" s="267"/>
      <c r="Q307" s="267"/>
      <c r="R307" s="267"/>
      <c r="S307" s="267"/>
      <c r="T307" s="26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9" t="s">
        <v>180</v>
      </c>
      <c r="AU307" s="269" t="s">
        <v>84</v>
      </c>
      <c r="AV307" s="13" t="s">
        <v>84</v>
      </c>
      <c r="AW307" s="13" t="s">
        <v>30</v>
      </c>
      <c r="AX307" s="13" t="s">
        <v>75</v>
      </c>
      <c r="AY307" s="269" t="s">
        <v>172</v>
      </c>
    </row>
    <row r="308" s="13" customFormat="1">
      <c r="A308" s="13"/>
      <c r="B308" s="258"/>
      <c r="C308" s="259"/>
      <c r="D308" s="260" t="s">
        <v>180</v>
      </c>
      <c r="E308" s="261" t="s">
        <v>1</v>
      </c>
      <c r="F308" s="262" t="s">
        <v>799</v>
      </c>
      <c r="G308" s="259"/>
      <c r="H308" s="263">
        <v>44.5</v>
      </c>
      <c r="I308" s="264"/>
      <c r="J308" s="259"/>
      <c r="K308" s="259"/>
      <c r="L308" s="265"/>
      <c r="M308" s="266"/>
      <c r="N308" s="267"/>
      <c r="O308" s="267"/>
      <c r="P308" s="267"/>
      <c r="Q308" s="267"/>
      <c r="R308" s="267"/>
      <c r="S308" s="267"/>
      <c r="T308" s="26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9" t="s">
        <v>180</v>
      </c>
      <c r="AU308" s="269" t="s">
        <v>84</v>
      </c>
      <c r="AV308" s="13" t="s">
        <v>84</v>
      </c>
      <c r="AW308" s="13" t="s">
        <v>30</v>
      </c>
      <c r="AX308" s="13" t="s">
        <v>75</v>
      </c>
      <c r="AY308" s="269" t="s">
        <v>172</v>
      </c>
    </row>
    <row r="309" s="15" customFormat="1">
      <c r="A309" s="15"/>
      <c r="B309" s="299"/>
      <c r="C309" s="300"/>
      <c r="D309" s="260" t="s">
        <v>180</v>
      </c>
      <c r="E309" s="301" t="s">
        <v>1</v>
      </c>
      <c r="F309" s="302" t="s">
        <v>800</v>
      </c>
      <c r="G309" s="300"/>
      <c r="H309" s="301" t="s">
        <v>1</v>
      </c>
      <c r="I309" s="303"/>
      <c r="J309" s="300"/>
      <c r="K309" s="300"/>
      <c r="L309" s="304"/>
      <c r="M309" s="305"/>
      <c r="N309" s="306"/>
      <c r="O309" s="306"/>
      <c r="P309" s="306"/>
      <c r="Q309" s="306"/>
      <c r="R309" s="306"/>
      <c r="S309" s="306"/>
      <c r="T309" s="30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308" t="s">
        <v>180</v>
      </c>
      <c r="AU309" s="308" t="s">
        <v>84</v>
      </c>
      <c r="AV309" s="15" t="s">
        <v>82</v>
      </c>
      <c r="AW309" s="15" t="s">
        <v>30</v>
      </c>
      <c r="AX309" s="15" t="s">
        <v>75</v>
      </c>
      <c r="AY309" s="308" t="s">
        <v>172</v>
      </c>
    </row>
    <row r="310" s="13" customFormat="1">
      <c r="A310" s="13"/>
      <c r="B310" s="258"/>
      <c r="C310" s="259"/>
      <c r="D310" s="260" t="s">
        <v>180</v>
      </c>
      <c r="E310" s="261" t="s">
        <v>1</v>
      </c>
      <c r="F310" s="262" t="s">
        <v>801</v>
      </c>
      <c r="G310" s="259"/>
      <c r="H310" s="263">
        <v>31.68</v>
      </c>
      <c r="I310" s="264"/>
      <c r="J310" s="259"/>
      <c r="K310" s="259"/>
      <c r="L310" s="265"/>
      <c r="M310" s="266"/>
      <c r="N310" s="267"/>
      <c r="O310" s="267"/>
      <c r="P310" s="267"/>
      <c r="Q310" s="267"/>
      <c r="R310" s="267"/>
      <c r="S310" s="267"/>
      <c r="T310" s="26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9" t="s">
        <v>180</v>
      </c>
      <c r="AU310" s="269" t="s">
        <v>84</v>
      </c>
      <c r="AV310" s="13" t="s">
        <v>84</v>
      </c>
      <c r="AW310" s="13" t="s">
        <v>30</v>
      </c>
      <c r="AX310" s="13" t="s">
        <v>75</v>
      </c>
      <c r="AY310" s="269" t="s">
        <v>172</v>
      </c>
    </row>
    <row r="311" s="13" customFormat="1">
      <c r="A311" s="13"/>
      <c r="B311" s="258"/>
      <c r="C311" s="259"/>
      <c r="D311" s="260" t="s">
        <v>180</v>
      </c>
      <c r="E311" s="261" t="s">
        <v>1</v>
      </c>
      <c r="F311" s="262" t="s">
        <v>802</v>
      </c>
      <c r="G311" s="259"/>
      <c r="H311" s="263">
        <v>237.59999999999999</v>
      </c>
      <c r="I311" s="264"/>
      <c r="J311" s="259"/>
      <c r="K311" s="259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180</v>
      </c>
      <c r="AU311" s="269" t="s">
        <v>84</v>
      </c>
      <c r="AV311" s="13" t="s">
        <v>84</v>
      </c>
      <c r="AW311" s="13" t="s">
        <v>30</v>
      </c>
      <c r="AX311" s="13" t="s">
        <v>75</v>
      </c>
      <c r="AY311" s="269" t="s">
        <v>172</v>
      </c>
    </row>
    <row r="312" s="15" customFormat="1">
      <c r="A312" s="15"/>
      <c r="B312" s="299"/>
      <c r="C312" s="300"/>
      <c r="D312" s="260" t="s">
        <v>180</v>
      </c>
      <c r="E312" s="301" t="s">
        <v>1</v>
      </c>
      <c r="F312" s="302" t="s">
        <v>803</v>
      </c>
      <c r="G312" s="300"/>
      <c r="H312" s="301" t="s">
        <v>1</v>
      </c>
      <c r="I312" s="303"/>
      <c r="J312" s="300"/>
      <c r="K312" s="300"/>
      <c r="L312" s="304"/>
      <c r="M312" s="305"/>
      <c r="N312" s="306"/>
      <c r="O312" s="306"/>
      <c r="P312" s="306"/>
      <c r="Q312" s="306"/>
      <c r="R312" s="306"/>
      <c r="S312" s="306"/>
      <c r="T312" s="30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308" t="s">
        <v>180</v>
      </c>
      <c r="AU312" s="308" t="s">
        <v>84</v>
      </c>
      <c r="AV312" s="15" t="s">
        <v>82</v>
      </c>
      <c r="AW312" s="15" t="s">
        <v>30</v>
      </c>
      <c r="AX312" s="15" t="s">
        <v>75</v>
      </c>
      <c r="AY312" s="308" t="s">
        <v>172</v>
      </c>
    </row>
    <row r="313" s="13" customFormat="1">
      <c r="A313" s="13"/>
      <c r="B313" s="258"/>
      <c r="C313" s="259"/>
      <c r="D313" s="260" t="s">
        <v>180</v>
      </c>
      <c r="E313" s="261" t="s">
        <v>1</v>
      </c>
      <c r="F313" s="262" t="s">
        <v>804</v>
      </c>
      <c r="G313" s="259"/>
      <c r="H313" s="263">
        <v>172.96000000000001</v>
      </c>
      <c r="I313" s="264"/>
      <c r="J313" s="259"/>
      <c r="K313" s="259"/>
      <c r="L313" s="265"/>
      <c r="M313" s="266"/>
      <c r="N313" s="267"/>
      <c r="O313" s="267"/>
      <c r="P313" s="267"/>
      <c r="Q313" s="267"/>
      <c r="R313" s="267"/>
      <c r="S313" s="267"/>
      <c r="T313" s="26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9" t="s">
        <v>180</v>
      </c>
      <c r="AU313" s="269" t="s">
        <v>84</v>
      </c>
      <c r="AV313" s="13" t="s">
        <v>84</v>
      </c>
      <c r="AW313" s="13" t="s">
        <v>30</v>
      </c>
      <c r="AX313" s="13" t="s">
        <v>75</v>
      </c>
      <c r="AY313" s="269" t="s">
        <v>172</v>
      </c>
    </row>
    <row r="314" s="15" customFormat="1">
      <c r="A314" s="15"/>
      <c r="B314" s="299"/>
      <c r="C314" s="300"/>
      <c r="D314" s="260" t="s">
        <v>180</v>
      </c>
      <c r="E314" s="301" t="s">
        <v>1</v>
      </c>
      <c r="F314" s="302" t="s">
        <v>805</v>
      </c>
      <c r="G314" s="300"/>
      <c r="H314" s="301" t="s">
        <v>1</v>
      </c>
      <c r="I314" s="303"/>
      <c r="J314" s="300"/>
      <c r="K314" s="300"/>
      <c r="L314" s="304"/>
      <c r="M314" s="305"/>
      <c r="N314" s="306"/>
      <c r="O314" s="306"/>
      <c r="P314" s="306"/>
      <c r="Q314" s="306"/>
      <c r="R314" s="306"/>
      <c r="S314" s="306"/>
      <c r="T314" s="30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308" t="s">
        <v>180</v>
      </c>
      <c r="AU314" s="308" t="s">
        <v>84</v>
      </c>
      <c r="AV314" s="15" t="s">
        <v>82</v>
      </c>
      <c r="AW314" s="15" t="s">
        <v>30</v>
      </c>
      <c r="AX314" s="15" t="s">
        <v>75</v>
      </c>
      <c r="AY314" s="308" t="s">
        <v>172</v>
      </c>
    </row>
    <row r="315" s="13" customFormat="1">
      <c r="A315" s="13"/>
      <c r="B315" s="258"/>
      <c r="C315" s="259"/>
      <c r="D315" s="260" t="s">
        <v>180</v>
      </c>
      <c r="E315" s="261" t="s">
        <v>1</v>
      </c>
      <c r="F315" s="262" t="s">
        <v>806</v>
      </c>
      <c r="G315" s="259"/>
      <c r="H315" s="263">
        <v>266.19999999999999</v>
      </c>
      <c r="I315" s="264"/>
      <c r="J315" s="259"/>
      <c r="K315" s="259"/>
      <c r="L315" s="265"/>
      <c r="M315" s="266"/>
      <c r="N315" s="267"/>
      <c r="O315" s="267"/>
      <c r="P315" s="267"/>
      <c r="Q315" s="267"/>
      <c r="R315" s="267"/>
      <c r="S315" s="267"/>
      <c r="T315" s="26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9" t="s">
        <v>180</v>
      </c>
      <c r="AU315" s="269" t="s">
        <v>84</v>
      </c>
      <c r="AV315" s="13" t="s">
        <v>84</v>
      </c>
      <c r="AW315" s="13" t="s">
        <v>30</v>
      </c>
      <c r="AX315" s="13" t="s">
        <v>75</v>
      </c>
      <c r="AY315" s="269" t="s">
        <v>172</v>
      </c>
    </row>
    <row r="316" s="14" customFormat="1">
      <c r="A316" s="14"/>
      <c r="B316" s="270"/>
      <c r="C316" s="271"/>
      <c r="D316" s="260" t="s">
        <v>180</v>
      </c>
      <c r="E316" s="272" t="s">
        <v>1</v>
      </c>
      <c r="F316" s="273" t="s">
        <v>181</v>
      </c>
      <c r="G316" s="271"/>
      <c r="H316" s="274">
        <v>1100.24</v>
      </c>
      <c r="I316" s="275"/>
      <c r="J316" s="271"/>
      <c r="K316" s="271"/>
      <c r="L316" s="276"/>
      <c r="M316" s="277"/>
      <c r="N316" s="278"/>
      <c r="O316" s="278"/>
      <c r="P316" s="278"/>
      <c r="Q316" s="278"/>
      <c r="R316" s="278"/>
      <c r="S316" s="278"/>
      <c r="T316" s="27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0" t="s">
        <v>180</v>
      </c>
      <c r="AU316" s="280" t="s">
        <v>84</v>
      </c>
      <c r="AV316" s="14" t="s">
        <v>179</v>
      </c>
      <c r="AW316" s="14" t="s">
        <v>30</v>
      </c>
      <c r="AX316" s="14" t="s">
        <v>82</v>
      </c>
      <c r="AY316" s="280" t="s">
        <v>172</v>
      </c>
    </row>
    <row r="317" s="2" customFormat="1" ht="33" customHeight="1">
      <c r="A317" s="40"/>
      <c r="B317" s="41"/>
      <c r="C317" s="245" t="s">
        <v>390</v>
      </c>
      <c r="D317" s="245" t="s">
        <v>175</v>
      </c>
      <c r="E317" s="246" t="s">
        <v>807</v>
      </c>
      <c r="F317" s="247" t="s">
        <v>808</v>
      </c>
      <c r="G317" s="248" t="s">
        <v>342</v>
      </c>
      <c r="H317" s="249">
        <v>12.872</v>
      </c>
      <c r="I317" s="250"/>
      <c r="J317" s="251">
        <f>ROUND(I317*H317,2)</f>
        <v>0</v>
      </c>
      <c r="K317" s="252"/>
      <c r="L317" s="43"/>
      <c r="M317" s="253" t="s">
        <v>1</v>
      </c>
      <c r="N317" s="254" t="s">
        <v>40</v>
      </c>
      <c r="O317" s="93"/>
      <c r="P317" s="255">
        <f>O317*H317</f>
        <v>0</v>
      </c>
      <c r="Q317" s="255">
        <v>0</v>
      </c>
      <c r="R317" s="255">
        <f>Q317*H317</f>
        <v>0</v>
      </c>
      <c r="S317" s="255">
        <v>0</v>
      </c>
      <c r="T317" s="25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57" t="s">
        <v>179</v>
      </c>
      <c r="AT317" s="257" t="s">
        <v>175</v>
      </c>
      <c r="AU317" s="257" t="s">
        <v>84</v>
      </c>
      <c r="AY317" s="17" t="s">
        <v>172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7" t="s">
        <v>82</v>
      </c>
      <c r="BK317" s="145">
        <f>ROUND(I317*H317,2)</f>
        <v>0</v>
      </c>
      <c r="BL317" s="17" t="s">
        <v>179</v>
      </c>
      <c r="BM317" s="257" t="s">
        <v>307</v>
      </c>
    </row>
    <row r="318" s="15" customFormat="1">
      <c r="A318" s="15"/>
      <c r="B318" s="299"/>
      <c r="C318" s="300"/>
      <c r="D318" s="260" t="s">
        <v>180</v>
      </c>
      <c r="E318" s="301" t="s">
        <v>1</v>
      </c>
      <c r="F318" s="302" t="s">
        <v>717</v>
      </c>
      <c r="G318" s="300"/>
      <c r="H318" s="301" t="s">
        <v>1</v>
      </c>
      <c r="I318" s="303"/>
      <c r="J318" s="300"/>
      <c r="K318" s="300"/>
      <c r="L318" s="304"/>
      <c r="M318" s="305"/>
      <c r="N318" s="306"/>
      <c r="O318" s="306"/>
      <c r="P318" s="306"/>
      <c r="Q318" s="306"/>
      <c r="R318" s="306"/>
      <c r="S318" s="306"/>
      <c r="T318" s="307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308" t="s">
        <v>180</v>
      </c>
      <c r="AU318" s="308" t="s">
        <v>84</v>
      </c>
      <c r="AV318" s="15" t="s">
        <v>82</v>
      </c>
      <c r="AW318" s="15" t="s">
        <v>30</v>
      </c>
      <c r="AX318" s="15" t="s">
        <v>75</v>
      </c>
      <c r="AY318" s="308" t="s">
        <v>172</v>
      </c>
    </row>
    <row r="319" s="13" customFormat="1">
      <c r="A319" s="13"/>
      <c r="B319" s="258"/>
      <c r="C319" s="259"/>
      <c r="D319" s="260" t="s">
        <v>180</v>
      </c>
      <c r="E319" s="261" t="s">
        <v>1</v>
      </c>
      <c r="F319" s="262" t="s">
        <v>809</v>
      </c>
      <c r="G319" s="259"/>
      <c r="H319" s="263">
        <v>0.113</v>
      </c>
      <c r="I319" s="264"/>
      <c r="J319" s="259"/>
      <c r="K319" s="259"/>
      <c r="L319" s="265"/>
      <c r="M319" s="266"/>
      <c r="N319" s="267"/>
      <c r="O319" s="267"/>
      <c r="P319" s="267"/>
      <c r="Q319" s="267"/>
      <c r="R319" s="267"/>
      <c r="S319" s="267"/>
      <c r="T319" s="26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9" t="s">
        <v>180</v>
      </c>
      <c r="AU319" s="269" t="s">
        <v>84</v>
      </c>
      <c r="AV319" s="13" t="s">
        <v>84</v>
      </c>
      <c r="AW319" s="13" t="s">
        <v>30</v>
      </c>
      <c r="AX319" s="13" t="s">
        <v>75</v>
      </c>
      <c r="AY319" s="269" t="s">
        <v>172</v>
      </c>
    </row>
    <row r="320" s="15" customFormat="1">
      <c r="A320" s="15"/>
      <c r="B320" s="299"/>
      <c r="C320" s="300"/>
      <c r="D320" s="260" t="s">
        <v>180</v>
      </c>
      <c r="E320" s="301" t="s">
        <v>1</v>
      </c>
      <c r="F320" s="302" t="s">
        <v>810</v>
      </c>
      <c r="G320" s="300"/>
      <c r="H320" s="301" t="s">
        <v>1</v>
      </c>
      <c r="I320" s="303"/>
      <c r="J320" s="300"/>
      <c r="K320" s="300"/>
      <c r="L320" s="304"/>
      <c r="M320" s="305"/>
      <c r="N320" s="306"/>
      <c r="O320" s="306"/>
      <c r="P320" s="306"/>
      <c r="Q320" s="306"/>
      <c r="R320" s="306"/>
      <c r="S320" s="306"/>
      <c r="T320" s="30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308" t="s">
        <v>180</v>
      </c>
      <c r="AU320" s="308" t="s">
        <v>84</v>
      </c>
      <c r="AV320" s="15" t="s">
        <v>82</v>
      </c>
      <c r="AW320" s="15" t="s">
        <v>30</v>
      </c>
      <c r="AX320" s="15" t="s">
        <v>75</v>
      </c>
      <c r="AY320" s="308" t="s">
        <v>172</v>
      </c>
    </row>
    <row r="321" s="13" customFormat="1">
      <c r="A321" s="13"/>
      <c r="B321" s="258"/>
      <c r="C321" s="259"/>
      <c r="D321" s="260" t="s">
        <v>180</v>
      </c>
      <c r="E321" s="261" t="s">
        <v>1</v>
      </c>
      <c r="F321" s="262" t="s">
        <v>811</v>
      </c>
      <c r="G321" s="259"/>
      <c r="H321" s="263">
        <v>12.759</v>
      </c>
      <c r="I321" s="264"/>
      <c r="J321" s="259"/>
      <c r="K321" s="259"/>
      <c r="L321" s="265"/>
      <c r="M321" s="266"/>
      <c r="N321" s="267"/>
      <c r="O321" s="267"/>
      <c r="P321" s="267"/>
      <c r="Q321" s="267"/>
      <c r="R321" s="267"/>
      <c r="S321" s="267"/>
      <c r="T321" s="26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9" t="s">
        <v>180</v>
      </c>
      <c r="AU321" s="269" t="s">
        <v>84</v>
      </c>
      <c r="AV321" s="13" t="s">
        <v>84</v>
      </c>
      <c r="AW321" s="13" t="s">
        <v>30</v>
      </c>
      <c r="AX321" s="13" t="s">
        <v>75</v>
      </c>
      <c r="AY321" s="269" t="s">
        <v>172</v>
      </c>
    </row>
    <row r="322" s="14" customFormat="1">
      <c r="A322" s="14"/>
      <c r="B322" s="270"/>
      <c r="C322" s="271"/>
      <c r="D322" s="260" t="s">
        <v>180</v>
      </c>
      <c r="E322" s="272" t="s">
        <v>1</v>
      </c>
      <c r="F322" s="273" t="s">
        <v>181</v>
      </c>
      <c r="G322" s="271"/>
      <c r="H322" s="274">
        <v>12.872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0" t="s">
        <v>180</v>
      </c>
      <c r="AU322" s="280" t="s">
        <v>84</v>
      </c>
      <c r="AV322" s="14" t="s">
        <v>179</v>
      </c>
      <c r="AW322" s="14" t="s">
        <v>30</v>
      </c>
      <c r="AX322" s="14" t="s">
        <v>82</v>
      </c>
      <c r="AY322" s="280" t="s">
        <v>172</v>
      </c>
    </row>
    <row r="323" s="2" customFormat="1" ht="33" customHeight="1">
      <c r="A323" s="40"/>
      <c r="B323" s="41"/>
      <c r="C323" s="245" t="s">
        <v>566</v>
      </c>
      <c r="D323" s="245" t="s">
        <v>175</v>
      </c>
      <c r="E323" s="246" t="s">
        <v>812</v>
      </c>
      <c r="F323" s="247" t="s">
        <v>813</v>
      </c>
      <c r="G323" s="248" t="s">
        <v>342</v>
      </c>
      <c r="H323" s="249">
        <v>25.742000000000001</v>
      </c>
      <c r="I323" s="250"/>
      <c r="J323" s="251">
        <f>ROUND(I323*H323,2)</f>
        <v>0</v>
      </c>
      <c r="K323" s="252"/>
      <c r="L323" s="43"/>
      <c r="M323" s="253" t="s">
        <v>1</v>
      </c>
      <c r="N323" s="254" t="s">
        <v>40</v>
      </c>
      <c r="O323" s="93"/>
      <c r="P323" s="255">
        <f>O323*H323</f>
        <v>0</v>
      </c>
      <c r="Q323" s="255">
        <v>0</v>
      </c>
      <c r="R323" s="255">
        <f>Q323*H323</f>
        <v>0</v>
      </c>
      <c r="S323" s="255">
        <v>0</v>
      </c>
      <c r="T323" s="25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57" t="s">
        <v>179</v>
      </c>
      <c r="AT323" s="257" t="s">
        <v>175</v>
      </c>
      <c r="AU323" s="257" t="s">
        <v>84</v>
      </c>
      <c r="AY323" s="17" t="s">
        <v>172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7" t="s">
        <v>82</v>
      </c>
      <c r="BK323" s="145">
        <f>ROUND(I323*H323,2)</f>
        <v>0</v>
      </c>
      <c r="BL323" s="17" t="s">
        <v>179</v>
      </c>
      <c r="BM323" s="257" t="s">
        <v>310</v>
      </c>
    </row>
    <row r="324" s="15" customFormat="1">
      <c r="A324" s="15"/>
      <c r="B324" s="299"/>
      <c r="C324" s="300"/>
      <c r="D324" s="260" t="s">
        <v>180</v>
      </c>
      <c r="E324" s="301" t="s">
        <v>1</v>
      </c>
      <c r="F324" s="302" t="s">
        <v>717</v>
      </c>
      <c r="G324" s="300"/>
      <c r="H324" s="301" t="s">
        <v>1</v>
      </c>
      <c r="I324" s="303"/>
      <c r="J324" s="300"/>
      <c r="K324" s="300"/>
      <c r="L324" s="304"/>
      <c r="M324" s="305"/>
      <c r="N324" s="306"/>
      <c r="O324" s="306"/>
      <c r="P324" s="306"/>
      <c r="Q324" s="306"/>
      <c r="R324" s="306"/>
      <c r="S324" s="306"/>
      <c r="T324" s="30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308" t="s">
        <v>180</v>
      </c>
      <c r="AU324" s="308" t="s">
        <v>84</v>
      </c>
      <c r="AV324" s="15" t="s">
        <v>82</v>
      </c>
      <c r="AW324" s="15" t="s">
        <v>30</v>
      </c>
      <c r="AX324" s="15" t="s">
        <v>75</v>
      </c>
      <c r="AY324" s="308" t="s">
        <v>172</v>
      </c>
    </row>
    <row r="325" s="13" customFormat="1">
      <c r="A325" s="13"/>
      <c r="B325" s="258"/>
      <c r="C325" s="259"/>
      <c r="D325" s="260" t="s">
        <v>180</v>
      </c>
      <c r="E325" s="261" t="s">
        <v>1</v>
      </c>
      <c r="F325" s="262" t="s">
        <v>814</v>
      </c>
      <c r="G325" s="259"/>
      <c r="H325" s="263">
        <v>0.22500000000000001</v>
      </c>
      <c r="I325" s="264"/>
      <c r="J325" s="259"/>
      <c r="K325" s="259"/>
      <c r="L325" s="265"/>
      <c r="M325" s="266"/>
      <c r="N325" s="267"/>
      <c r="O325" s="267"/>
      <c r="P325" s="267"/>
      <c r="Q325" s="267"/>
      <c r="R325" s="267"/>
      <c r="S325" s="267"/>
      <c r="T325" s="26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9" t="s">
        <v>180</v>
      </c>
      <c r="AU325" s="269" t="s">
        <v>84</v>
      </c>
      <c r="AV325" s="13" t="s">
        <v>84</v>
      </c>
      <c r="AW325" s="13" t="s">
        <v>30</v>
      </c>
      <c r="AX325" s="13" t="s">
        <v>75</v>
      </c>
      <c r="AY325" s="269" t="s">
        <v>172</v>
      </c>
    </row>
    <row r="326" s="15" customFormat="1">
      <c r="A326" s="15"/>
      <c r="B326" s="299"/>
      <c r="C326" s="300"/>
      <c r="D326" s="260" t="s">
        <v>180</v>
      </c>
      <c r="E326" s="301" t="s">
        <v>1</v>
      </c>
      <c r="F326" s="302" t="s">
        <v>810</v>
      </c>
      <c r="G326" s="300"/>
      <c r="H326" s="301" t="s">
        <v>1</v>
      </c>
      <c r="I326" s="303"/>
      <c r="J326" s="300"/>
      <c r="K326" s="300"/>
      <c r="L326" s="304"/>
      <c r="M326" s="305"/>
      <c r="N326" s="306"/>
      <c r="O326" s="306"/>
      <c r="P326" s="306"/>
      <c r="Q326" s="306"/>
      <c r="R326" s="306"/>
      <c r="S326" s="306"/>
      <c r="T326" s="30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308" t="s">
        <v>180</v>
      </c>
      <c r="AU326" s="308" t="s">
        <v>84</v>
      </c>
      <c r="AV326" s="15" t="s">
        <v>82</v>
      </c>
      <c r="AW326" s="15" t="s">
        <v>30</v>
      </c>
      <c r="AX326" s="15" t="s">
        <v>75</v>
      </c>
      <c r="AY326" s="308" t="s">
        <v>172</v>
      </c>
    </row>
    <row r="327" s="13" customFormat="1">
      <c r="A327" s="13"/>
      <c r="B327" s="258"/>
      <c r="C327" s="259"/>
      <c r="D327" s="260" t="s">
        <v>180</v>
      </c>
      <c r="E327" s="261" t="s">
        <v>1</v>
      </c>
      <c r="F327" s="262" t="s">
        <v>815</v>
      </c>
      <c r="G327" s="259"/>
      <c r="H327" s="263">
        <v>25.516999999999999</v>
      </c>
      <c r="I327" s="264"/>
      <c r="J327" s="259"/>
      <c r="K327" s="259"/>
      <c r="L327" s="265"/>
      <c r="M327" s="266"/>
      <c r="N327" s="267"/>
      <c r="O327" s="267"/>
      <c r="P327" s="267"/>
      <c r="Q327" s="267"/>
      <c r="R327" s="267"/>
      <c r="S327" s="267"/>
      <c r="T327" s="26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9" t="s">
        <v>180</v>
      </c>
      <c r="AU327" s="269" t="s">
        <v>84</v>
      </c>
      <c r="AV327" s="13" t="s">
        <v>84</v>
      </c>
      <c r="AW327" s="13" t="s">
        <v>30</v>
      </c>
      <c r="AX327" s="13" t="s">
        <v>75</v>
      </c>
      <c r="AY327" s="269" t="s">
        <v>172</v>
      </c>
    </row>
    <row r="328" s="14" customFormat="1">
      <c r="A328" s="14"/>
      <c r="B328" s="270"/>
      <c r="C328" s="271"/>
      <c r="D328" s="260" t="s">
        <v>180</v>
      </c>
      <c r="E328" s="272" t="s">
        <v>1</v>
      </c>
      <c r="F328" s="273" t="s">
        <v>181</v>
      </c>
      <c r="G328" s="271"/>
      <c r="H328" s="274">
        <v>25.742000000000001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0" t="s">
        <v>180</v>
      </c>
      <c r="AU328" s="280" t="s">
        <v>84</v>
      </c>
      <c r="AV328" s="14" t="s">
        <v>179</v>
      </c>
      <c r="AW328" s="14" t="s">
        <v>30</v>
      </c>
      <c r="AX328" s="14" t="s">
        <v>82</v>
      </c>
      <c r="AY328" s="280" t="s">
        <v>172</v>
      </c>
    </row>
    <row r="329" s="2" customFormat="1" ht="16.5" customHeight="1">
      <c r="A329" s="40"/>
      <c r="B329" s="41"/>
      <c r="C329" s="245" t="s">
        <v>383</v>
      </c>
      <c r="D329" s="245" t="s">
        <v>175</v>
      </c>
      <c r="E329" s="246" t="s">
        <v>486</v>
      </c>
      <c r="F329" s="247" t="s">
        <v>487</v>
      </c>
      <c r="G329" s="248" t="s">
        <v>368</v>
      </c>
      <c r="H329" s="249">
        <v>2.5750000000000002</v>
      </c>
      <c r="I329" s="250"/>
      <c r="J329" s="251">
        <f>ROUND(I329*H329,2)</f>
        <v>0</v>
      </c>
      <c r="K329" s="252"/>
      <c r="L329" s="43"/>
      <c r="M329" s="253" t="s">
        <v>1</v>
      </c>
      <c r="N329" s="254" t="s">
        <v>40</v>
      </c>
      <c r="O329" s="93"/>
      <c r="P329" s="255">
        <f>O329*H329</f>
        <v>0</v>
      </c>
      <c r="Q329" s="255">
        <v>0</v>
      </c>
      <c r="R329" s="255">
        <f>Q329*H329</f>
        <v>0</v>
      </c>
      <c r="S329" s="255">
        <v>0</v>
      </c>
      <c r="T329" s="25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57" t="s">
        <v>179</v>
      </c>
      <c r="AT329" s="257" t="s">
        <v>175</v>
      </c>
      <c r="AU329" s="257" t="s">
        <v>84</v>
      </c>
      <c r="AY329" s="17" t="s">
        <v>172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7" t="s">
        <v>82</v>
      </c>
      <c r="BK329" s="145">
        <f>ROUND(I329*H329,2)</f>
        <v>0</v>
      </c>
      <c r="BL329" s="17" t="s">
        <v>179</v>
      </c>
      <c r="BM329" s="257" t="s">
        <v>313</v>
      </c>
    </row>
    <row r="330" s="15" customFormat="1">
      <c r="A330" s="15"/>
      <c r="B330" s="299"/>
      <c r="C330" s="300"/>
      <c r="D330" s="260" t="s">
        <v>180</v>
      </c>
      <c r="E330" s="301" t="s">
        <v>1</v>
      </c>
      <c r="F330" s="302" t="s">
        <v>717</v>
      </c>
      <c r="G330" s="300"/>
      <c r="H330" s="301" t="s">
        <v>1</v>
      </c>
      <c r="I330" s="303"/>
      <c r="J330" s="300"/>
      <c r="K330" s="300"/>
      <c r="L330" s="304"/>
      <c r="M330" s="305"/>
      <c r="N330" s="306"/>
      <c r="O330" s="306"/>
      <c r="P330" s="306"/>
      <c r="Q330" s="306"/>
      <c r="R330" s="306"/>
      <c r="S330" s="306"/>
      <c r="T330" s="30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308" t="s">
        <v>180</v>
      </c>
      <c r="AU330" s="308" t="s">
        <v>84</v>
      </c>
      <c r="AV330" s="15" t="s">
        <v>82</v>
      </c>
      <c r="AW330" s="15" t="s">
        <v>30</v>
      </c>
      <c r="AX330" s="15" t="s">
        <v>75</v>
      </c>
      <c r="AY330" s="308" t="s">
        <v>172</v>
      </c>
    </row>
    <row r="331" s="13" customFormat="1">
      <c r="A331" s="13"/>
      <c r="B331" s="258"/>
      <c r="C331" s="259"/>
      <c r="D331" s="260" t="s">
        <v>180</v>
      </c>
      <c r="E331" s="261" t="s">
        <v>1</v>
      </c>
      <c r="F331" s="262" t="s">
        <v>816</v>
      </c>
      <c r="G331" s="259"/>
      <c r="H331" s="263">
        <v>0.023</v>
      </c>
      <c r="I331" s="264"/>
      <c r="J331" s="259"/>
      <c r="K331" s="259"/>
      <c r="L331" s="265"/>
      <c r="M331" s="266"/>
      <c r="N331" s="267"/>
      <c r="O331" s="267"/>
      <c r="P331" s="267"/>
      <c r="Q331" s="267"/>
      <c r="R331" s="267"/>
      <c r="S331" s="267"/>
      <c r="T331" s="26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9" t="s">
        <v>180</v>
      </c>
      <c r="AU331" s="269" t="s">
        <v>84</v>
      </c>
      <c r="AV331" s="13" t="s">
        <v>84</v>
      </c>
      <c r="AW331" s="13" t="s">
        <v>30</v>
      </c>
      <c r="AX331" s="13" t="s">
        <v>75</v>
      </c>
      <c r="AY331" s="269" t="s">
        <v>172</v>
      </c>
    </row>
    <row r="332" s="15" customFormat="1">
      <c r="A332" s="15"/>
      <c r="B332" s="299"/>
      <c r="C332" s="300"/>
      <c r="D332" s="260" t="s">
        <v>180</v>
      </c>
      <c r="E332" s="301" t="s">
        <v>1</v>
      </c>
      <c r="F332" s="302" t="s">
        <v>810</v>
      </c>
      <c r="G332" s="300"/>
      <c r="H332" s="301" t="s">
        <v>1</v>
      </c>
      <c r="I332" s="303"/>
      <c r="J332" s="300"/>
      <c r="K332" s="300"/>
      <c r="L332" s="304"/>
      <c r="M332" s="305"/>
      <c r="N332" s="306"/>
      <c r="O332" s="306"/>
      <c r="P332" s="306"/>
      <c r="Q332" s="306"/>
      <c r="R332" s="306"/>
      <c r="S332" s="306"/>
      <c r="T332" s="30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308" t="s">
        <v>180</v>
      </c>
      <c r="AU332" s="308" t="s">
        <v>84</v>
      </c>
      <c r="AV332" s="15" t="s">
        <v>82</v>
      </c>
      <c r="AW332" s="15" t="s">
        <v>30</v>
      </c>
      <c r="AX332" s="15" t="s">
        <v>75</v>
      </c>
      <c r="AY332" s="308" t="s">
        <v>172</v>
      </c>
    </row>
    <row r="333" s="13" customFormat="1">
      <c r="A333" s="13"/>
      <c r="B333" s="258"/>
      <c r="C333" s="259"/>
      <c r="D333" s="260" t="s">
        <v>180</v>
      </c>
      <c r="E333" s="261" t="s">
        <v>1</v>
      </c>
      <c r="F333" s="262" t="s">
        <v>817</v>
      </c>
      <c r="G333" s="259"/>
      <c r="H333" s="263">
        <v>2.552</v>
      </c>
      <c r="I333" s="264"/>
      <c r="J333" s="259"/>
      <c r="K333" s="259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180</v>
      </c>
      <c r="AU333" s="269" t="s">
        <v>84</v>
      </c>
      <c r="AV333" s="13" t="s">
        <v>84</v>
      </c>
      <c r="AW333" s="13" t="s">
        <v>30</v>
      </c>
      <c r="AX333" s="13" t="s">
        <v>75</v>
      </c>
      <c r="AY333" s="269" t="s">
        <v>172</v>
      </c>
    </row>
    <row r="334" s="14" customFormat="1">
      <c r="A334" s="14"/>
      <c r="B334" s="270"/>
      <c r="C334" s="271"/>
      <c r="D334" s="260" t="s">
        <v>180</v>
      </c>
      <c r="E334" s="272" t="s">
        <v>1</v>
      </c>
      <c r="F334" s="273" t="s">
        <v>181</v>
      </c>
      <c r="G334" s="271"/>
      <c r="H334" s="274">
        <v>2.5750000000000002</v>
      </c>
      <c r="I334" s="275"/>
      <c r="J334" s="271"/>
      <c r="K334" s="271"/>
      <c r="L334" s="276"/>
      <c r="M334" s="277"/>
      <c r="N334" s="278"/>
      <c r="O334" s="278"/>
      <c r="P334" s="278"/>
      <c r="Q334" s="278"/>
      <c r="R334" s="278"/>
      <c r="S334" s="278"/>
      <c r="T334" s="27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0" t="s">
        <v>180</v>
      </c>
      <c r="AU334" s="280" t="s">
        <v>84</v>
      </c>
      <c r="AV334" s="14" t="s">
        <v>179</v>
      </c>
      <c r="AW334" s="14" t="s">
        <v>30</v>
      </c>
      <c r="AX334" s="14" t="s">
        <v>82</v>
      </c>
      <c r="AY334" s="280" t="s">
        <v>172</v>
      </c>
    </row>
    <row r="335" s="12" customFormat="1" ht="22.8" customHeight="1">
      <c r="A335" s="12"/>
      <c r="B335" s="229"/>
      <c r="C335" s="230"/>
      <c r="D335" s="231" t="s">
        <v>74</v>
      </c>
      <c r="E335" s="243" t="s">
        <v>186</v>
      </c>
      <c r="F335" s="243" t="s">
        <v>187</v>
      </c>
      <c r="G335" s="230"/>
      <c r="H335" s="230"/>
      <c r="I335" s="233"/>
      <c r="J335" s="244">
        <f>BK335</f>
        <v>0</v>
      </c>
      <c r="K335" s="230"/>
      <c r="L335" s="235"/>
      <c r="M335" s="236"/>
      <c r="N335" s="237"/>
      <c r="O335" s="237"/>
      <c r="P335" s="238">
        <f>SUM(P336:P430)</f>
        <v>0</v>
      </c>
      <c r="Q335" s="237"/>
      <c r="R335" s="238">
        <f>SUM(R336:R430)</f>
        <v>0</v>
      </c>
      <c r="S335" s="237"/>
      <c r="T335" s="239">
        <f>SUM(T336:T430)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40" t="s">
        <v>82</v>
      </c>
      <c r="AT335" s="241" t="s">
        <v>74</v>
      </c>
      <c r="AU335" s="241" t="s">
        <v>82</v>
      </c>
      <c r="AY335" s="240" t="s">
        <v>172</v>
      </c>
      <c r="BK335" s="242">
        <f>SUM(BK336:BK430)</f>
        <v>0</v>
      </c>
    </row>
    <row r="336" s="2" customFormat="1" ht="24.15" customHeight="1">
      <c r="A336" s="40"/>
      <c r="B336" s="41"/>
      <c r="C336" s="245" t="s">
        <v>218</v>
      </c>
      <c r="D336" s="245" t="s">
        <v>175</v>
      </c>
      <c r="E336" s="246" t="s">
        <v>818</v>
      </c>
      <c r="F336" s="247" t="s">
        <v>819</v>
      </c>
      <c r="G336" s="248" t="s">
        <v>184</v>
      </c>
      <c r="H336" s="249">
        <v>1091.71</v>
      </c>
      <c r="I336" s="250"/>
      <c r="J336" s="251">
        <f>ROUND(I336*H336,2)</f>
        <v>0</v>
      </c>
      <c r="K336" s="252"/>
      <c r="L336" s="43"/>
      <c r="M336" s="253" t="s">
        <v>1</v>
      </c>
      <c r="N336" s="254" t="s">
        <v>40</v>
      </c>
      <c r="O336" s="93"/>
      <c r="P336" s="255">
        <f>O336*H336</f>
        <v>0</v>
      </c>
      <c r="Q336" s="255">
        <v>0</v>
      </c>
      <c r="R336" s="255">
        <f>Q336*H336</f>
        <v>0</v>
      </c>
      <c r="S336" s="255">
        <v>0</v>
      </c>
      <c r="T336" s="25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57" t="s">
        <v>179</v>
      </c>
      <c r="AT336" s="257" t="s">
        <v>175</v>
      </c>
      <c r="AU336" s="257" t="s">
        <v>84</v>
      </c>
      <c r="AY336" s="17" t="s">
        <v>172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7" t="s">
        <v>82</v>
      </c>
      <c r="BK336" s="145">
        <f>ROUND(I336*H336,2)</f>
        <v>0</v>
      </c>
      <c r="BL336" s="17" t="s">
        <v>179</v>
      </c>
      <c r="BM336" s="257" t="s">
        <v>318</v>
      </c>
    </row>
    <row r="337" s="15" customFormat="1">
      <c r="A337" s="15"/>
      <c r="B337" s="299"/>
      <c r="C337" s="300"/>
      <c r="D337" s="260" t="s">
        <v>180</v>
      </c>
      <c r="E337" s="301" t="s">
        <v>1</v>
      </c>
      <c r="F337" s="302" t="s">
        <v>493</v>
      </c>
      <c r="G337" s="300"/>
      <c r="H337" s="301" t="s">
        <v>1</v>
      </c>
      <c r="I337" s="303"/>
      <c r="J337" s="300"/>
      <c r="K337" s="300"/>
      <c r="L337" s="304"/>
      <c r="M337" s="305"/>
      <c r="N337" s="306"/>
      <c r="O337" s="306"/>
      <c r="P337" s="306"/>
      <c r="Q337" s="306"/>
      <c r="R337" s="306"/>
      <c r="S337" s="306"/>
      <c r="T337" s="30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308" t="s">
        <v>180</v>
      </c>
      <c r="AU337" s="308" t="s">
        <v>84</v>
      </c>
      <c r="AV337" s="15" t="s">
        <v>82</v>
      </c>
      <c r="AW337" s="15" t="s">
        <v>30</v>
      </c>
      <c r="AX337" s="15" t="s">
        <v>75</v>
      </c>
      <c r="AY337" s="308" t="s">
        <v>172</v>
      </c>
    </row>
    <row r="338" s="13" customFormat="1">
      <c r="A338" s="13"/>
      <c r="B338" s="258"/>
      <c r="C338" s="259"/>
      <c r="D338" s="260" t="s">
        <v>180</v>
      </c>
      <c r="E338" s="261" t="s">
        <v>1</v>
      </c>
      <c r="F338" s="262" t="s">
        <v>820</v>
      </c>
      <c r="G338" s="259"/>
      <c r="H338" s="263">
        <v>378.94999999999999</v>
      </c>
      <c r="I338" s="264"/>
      <c r="J338" s="259"/>
      <c r="K338" s="259"/>
      <c r="L338" s="265"/>
      <c r="M338" s="266"/>
      <c r="N338" s="267"/>
      <c r="O338" s="267"/>
      <c r="P338" s="267"/>
      <c r="Q338" s="267"/>
      <c r="R338" s="267"/>
      <c r="S338" s="267"/>
      <c r="T338" s="26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9" t="s">
        <v>180</v>
      </c>
      <c r="AU338" s="269" t="s">
        <v>84</v>
      </c>
      <c r="AV338" s="13" t="s">
        <v>84</v>
      </c>
      <c r="AW338" s="13" t="s">
        <v>30</v>
      </c>
      <c r="AX338" s="13" t="s">
        <v>75</v>
      </c>
      <c r="AY338" s="269" t="s">
        <v>172</v>
      </c>
    </row>
    <row r="339" s="15" customFormat="1">
      <c r="A339" s="15"/>
      <c r="B339" s="299"/>
      <c r="C339" s="300"/>
      <c r="D339" s="260" t="s">
        <v>180</v>
      </c>
      <c r="E339" s="301" t="s">
        <v>1</v>
      </c>
      <c r="F339" s="302" t="s">
        <v>736</v>
      </c>
      <c r="G339" s="300"/>
      <c r="H339" s="301" t="s">
        <v>1</v>
      </c>
      <c r="I339" s="303"/>
      <c r="J339" s="300"/>
      <c r="K339" s="300"/>
      <c r="L339" s="304"/>
      <c r="M339" s="305"/>
      <c r="N339" s="306"/>
      <c r="O339" s="306"/>
      <c r="P339" s="306"/>
      <c r="Q339" s="306"/>
      <c r="R339" s="306"/>
      <c r="S339" s="306"/>
      <c r="T339" s="30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308" t="s">
        <v>180</v>
      </c>
      <c r="AU339" s="308" t="s">
        <v>84</v>
      </c>
      <c r="AV339" s="15" t="s">
        <v>82</v>
      </c>
      <c r="AW339" s="15" t="s">
        <v>30</v>
      </c>
      <c r="AX339" s="15" t="s">
        <v>75</v>
      </c>
      <c r="AY339" s="308" t="s">
        <v>172</v>
      </c>
    </row>
    <row r="340" s="13" customFormat="1">
      <c r="A340" s="13"/>
      <c r="B340" s="258"/>
      <c r="C340" s="259"/>
      <c r="D340" s="260" t="s">
        <v>180</v>
      </c>
      <c r="E340" s="261" t="s">
        <v>1</v>
      </c>
      <c r="F340" s="262" t="s">
        <v>821</v>
      </c>
      <c r="G340" s="259"/>
      <c r="H340" s="263">
        <v>423.31999999999999</v>
      </c>
      <c r="I340" s="264"/>
      <c r="J340" s="259"/>
      <c r="K340" s="259"/>
      <c r="L340" s="265"/>
      <c r="M340" s="266"/>
      <c r="N340" s="267"/>
      <c r="O340" s="267"/>
      <c r="P340" s="267"/>
      <c r="Q340" s="267"/>
      <c r="R340" s="267"/>
      <c r="S340" s="267"/>
      <c r="T340" s="26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9" t="s">
        <v>180</v>
      </c>
      <c r="AU340" s="269" t="s">
        <v>84</v>
      </c>
      <c r="AV340" s="13" t="s">
        <v>84</v>
      </c>
      <c r="AW340" s="13" t="s">
        <v>30</v>
      </c>
      <c r="AX340" s="13" t="s">
        <v>75</v>
      </c>
      <c r="AY340" s="269" t="s">
        <v>172</v>
      </c>
    </row>
    <row r="341" s="15" customFormat="1">
      <c r="A341" s="15"/>
      <c r="B341" s="299"/>
      <c r="C341" s="300"/>
      <c r="D341" s="260" t="s">
        <v>180</v>
      </c>
      <c r="E341" s="301" t="s">
        <v>1</v>
      </c>
      <c r="F341" s="302" t="s">
        <v>822</v>
      </c>
      <c r="G341" s="300"/>
      <c r="H341" s="301" t="s">
        <v>1</v>
      </c>
      <c r="I341" s="303"/>
      <c r="J341" s="300"/>
      <c r="K341" s="300"/>
      <c r="L341" s="304"/>
      <c r="M341" s="305"/>
      <c r="N341" s="306"/>
      <c r="O341" s="306"/>
      <c r="P341" s="306"/>
      <c r="Q341" s="306"/>
      <c r="R341" s="306"/>
      <c r="S341" s="306"/>
      <c r="T341" s="30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308" t="s">
        <v>180</v>
      </c>
      <c r="AU341" s="308" t="s">
        <v>84</v>
      </c>
      <c r="AV341" s="15" t="s">
        <v>82</v>
      </c>
      <c r="AW341" s="15" t="s">
        <v>30</v>
      </c>
      <c r="AX341" s="15" t="s">
        <v>75</v>
      </c>
      <c r="AY341" s="308" t="s">
        <v>172</v>
      </c>
    </row>
    <row r="342" s="13" customFormat="1">
      <c r="A342" s="13"/>
      <c r="B342" s="258"/>
      <c r="C342" s="259"/>
      <c r="D342" s="260" t="s">
        <v>180</v>
      </c>
      <c r="E342" s="261" t="s">
        <v>1</v>
      </c>
      <c r="F342" s="262" t="s">
        <v>786</v>
      </c>
      <c r="G342" s="259"/>
      <c r="H342" s="263">
        <v>151.69999999999999</v>
      </c>
      <c r="I342" s="264"/>
      <c r="J342" s="259"/>
      <c r="K342" s="259"/>
      <c r="L342" s="265"/>
      <c r="M342" s="266"/>
      <c r="N342" s="267"/>
      <c r="O342" s="267"/>
      <c r="P342" s="267"/>
      <c r="Q342" s="267"/>
      <c r="R342" s="267"/>
      <c r="S342" s="267"/>
      <c r="T342" s="26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9" t="s">
        <v>180</v>
      </c>
      <c r="AU342" s="269" t="s">
        <v>84</v>
      </c>
      <c r="AV342" s="13" t="s">
        <v>84</v>
      </c>
      <c r="AW342" s="13" t="s">
        <v>30</v>
      </c>
      <c r="AX342" s="13" t="s">
        <v>75</v>
      </c>
      <c r="AY342" s="269" t="s">
        <v>172</v>
      </c>
    </row>
    <row r="343" s="15" customFormat="1">
      <c r="A343" s="15"/>
      <c r="B343" s="299"/>
      <c r="C343" s="300"/>
      <c r="D343" s="260" t="s">
        <v>180</v>
      </c>
      <c r="E343" s="301" t="s">
        <v>1</v>
      </c>
      <c r="F343" s="302" t="s">
        <v>753</v>
      </c>
      <c r="G343" s="300"/>
      <c r="H343" s="301" t="s">
        <v>1</v>
      </c>
      <c r="I343" s="303"/>
      <c r="J343" s="300"/>
      <c r="K343" s="300"/>
      <c r="L343" s="304"/>
      <c r="M343" s="305"/>
      <c r="N343" s="306"/>
      <c r="O343" s="306"/>
      <c r="P343" s="306"/>
      <c r="Q343" s="306"/>
      <c r="R343" s="306"/>
      <c r="S343" s="306"/>
      <c r="T343" s="30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308" t="s">
        <v>180</v>
      </c>
      <c r="AU343" s="308" t="s">
        <v>84</v>
      </c>
      <c r="AV343" s="15" t="s">
        <v>82</v>
      </c>
      <c r="AW343" s="15" t="s">
        <v>30</v>
      </c>
      <c r="AX343" s="15" t="s">
        <v>75</v>
      </c>
      <c r="AY343" s="308" t="s">
        <v>172</v>
      </c>
    </row>
    <row r="344" s="13" customFormat="1">
      <c r="A344" s="13"/>
      <c r="B344" s="258"/>
      <c r="C344" s="259"/>
      <c r="D344" s="260" t="s">
        <v>180</v>
      </c>
      <c r="E344" s="261" t="s">
        <v>1</v>
      </c>
      <c r="F344" s="262" t="s">
        <v>823</v>
      </c>
      <c r="G344" s="259"/>
      <c r="H344" s="263">
        <v>67.170000000000002</v>
      </c>
      <c r="I344" s="264"/>
      <c r="J344" s="259"/>
      <c r="K344" s="259"/>
      <c r="L344" s="265"/>
      <c r="M344" s="266"/>
      <c r="N344" s="267"/>
      <c r="O344" s="267"/>
      <c r="P344" s="267"/>
      <c r="Q344" s="267"/>
      <c r="R344" s="267"/>
      <c r="S344" s="267"/>
      <c r="T344" s="26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9" t="s">
        <v>180</v>
      </c>
      <c r="AU344" s="269" t="s">
        <v>84</v>
      </c>
      <c r="AV344" s="13" t="s">
        <v>84</v>
      </c>
      <c r="AW344" s="13" t="s">
        <v>30</v>
      </c>
      <c r="AX344" s="13" t="s">
        <v>75</v>
      </c>
      <c r="AY344" s="269" t="s">
        <v>172</v>
      </c>
    </row>
    <row r="345" s="15" customFormat="1">
      <c r="A345" s="15"/>
      <c r="B345" s="299"/>
      <c r="C345" s="300"/>
      <c r="D345" s="260" t="s">
        <v>180</v>
      </c>
      <c r="E345" s="301" t="s">
        <v>1</v>
      </c>
      <c r="F345" s="302" t="s">
        <v>789</v>
      </c>
      <c r="G345" s="300"/>
      <c r="H345" s="301" t="s">
        <v>1</v>
      </c>
      <c r="I345" s="303"/>
      <c r="J345" s="300"/>
      <c r="K345" s="300"/>
      <c r="L345" s="304"/>
      <c r="M345" s="305"/>
      <c r="N345" s="306"/>
      <c r="O345" s="306"/>
      <c r="P345" s="306"/>
      <c r="Q345" s="306"/>
      <c r="R345" s="306"/>
      <c r="S345" s="306"/>
      <c r="T345" s="30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308" t="s">
        <v>180</v>
      </c>
      <c r="AU345" s="308" t="s">
        <v>84</v>
      </c>
      <c r="AV345" s="15" t="s">
        <v>82</v>
      </c>
      <c r="AW345" s="15" t="s">
        <v>30</v>
      </c>
      <c r="AX345" s="15" t="s">
        <v>75</v>
      </c>
      <c r="AY345" s="308" t="s">
        <v>172</v>
      </c>
    </row>
    <row r="346" s="13" customFormat="1">
      <c r="A346" s="13"/>
      <c r="B346" s="258"/>
      <c r="C346" s="259"/>
      <c r="D346" s="260" t="s">
        <v>180</v>
      </c>
      <c r="E346" s="261" t="s">
        <v>1</v>
      </c>
      <c r="F346" s="262" t="s">
        <v>824</v>
      </c>
      <c r="G346" s="259"/>
      <c r="H346" s="263">
        <v>70.569999999999993</v>
      </c>
      <c r="I346" s="264"/>
      <c r="J346" s="259"/>
      <c r="K346" s="259"/>
      <c r="L346" s="265"/>
      <c r="M346" s="266"/>
      <c r="N346" s="267"/>
      <c r="O346" s="267"/>
      <c r="P346" s="267"/>
      <c r="Q346" s="267"/>
      <c r="R346" s="267"/>
      <c r="S346" s="267"/>
      <c r="T346" s="26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9" t="s">
        <v>180</v>
      </c>
      <c r="AU346" s="269" t="s">
        <v>84</v>
      </c>
      <c r="AV346" s="13" t="s">
        <v>84</v>
      </c>
      <c r="AW346" s="13" t="s">
        <v>30</v>
      </c>
      <c r="AX346" s="13" t="s">
        <v>75</v>
      </c>
      <c r="AY346" s="269" t="s">
        <v>172</v>
      </c>
    </row>
    <row r="347" s="14" customFormat="1">
      <c r="A347" s="14"/>
      <c r="B347" s="270"/>
      <c r="C347" s="271"/>
      <c r="D347" s="260" t="s">
        <v>180</v>
      </c>
      <c r="E347" s="272" t="s">
        <v>1</v>
      </c>
      <c r="F347" s="273" t="s">
        <v>181</v>
      </c>
      <c r="G347" s="271"/>
      <c r="H347" s="274">
        <v>1091.71</v>
      </c>
      <c r="I347" s="275"/>
      <c r="J347" s="271"/>
      <c r="K347" s="271"/>
      <c r="L347" s="276"/>
      <c r="M347" s="277"/>
      <c r="N347" s="278"/>
      <c r="O347" s="278"/>
      <c r="P347" s="278"/>
      <c r="Q347" s="278"/>
      <c r="R347" s="278"/>
      <c r="S347" s="278"/>
      <c r="T347" s="27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0" t="s">
        <v>180</v>
      </c>
      <c r="AU347" s="280" t="s">
        <v>84</v>
      </c>
      <c r="AV347" s="14" t="s">
        <v>179</v>
      </c>
      <c r="AW347" s="14" t="s">
        <v>30</v>
      </c>
      <c r="AX347" s="14" t="s">
        <v>82</v>
      </c>
      <c r="AY347" s="280" t="s">
        <v>172</v>
      </c>
    </row>
    <row r="348" s="2" customFormat="1" ht="16.5" customHeight="1">
      <c r="A348" s="40"/>
      <c r="B348" s="41"/>
      <c r="C348" s="245" t="s">
        <v>825</v>
      </c>
      <c r="D348" s="245" t="s">
        <v>175</v>
      </c>
      <c r="E348" s="246" t="s">
        <v>826</v>
      </c>
      <c r="F348" s="247" t="s">
        <v>827</v>
      </c>
      <c r="G348" s="248" t="s">
        <v>342</v>
      </c>
      <c r="H348" s="249">
        <v>0.90000000000000002</v>
      </c>
      <c r="I348" s="250"/>
      <c r="J348" s="251">
        <f>ROUND(I348*H348,2)</f>
        <v>0</v>
      </c>
      <c r="K348" s="252"/>
      <c r="L348" s="43"/>
      <c r="M348" s="253" t="s">
        <v>1</v>
      </c>
      <c r="N348" s="254" t="s">
        <v>40</v>
      </c>
      <c r="O348" s="93"/>
      <c r="P348" s="255">
        <f>O348*H348</f>
        <v>0</v>
      </c>
      <c r="Q348" s="255">
        <v>0</v>
      </c>
      <c r="R348" s="255">
        <f>Q348*H348</f>
        <v>0</v>
      </c>
      <c r="S348" s="255">
        <v>0</v>
      </c>
      <c r="T348" s="25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57" t="s">
        <v>179</v>
      </c>
      <c r="AT348" s="257" t="s">
        <v>175</v>
      </c>
      <c r="AU348" s="257" t="s">
        <v>84</v>
      </c>
      <c r="AY348" s="17" t="s">
        <v>172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7" t="s">
        <v>82</v>
      </c>
      <c r="BK348" s="145">
        <f>ROUND(I348*H348,2)</f>
        <v>0</v>
      </c>
      <c r="BL348" s="17" t="s">
        <v>179</v>
      </c>
      <c r="BM348" s="257" t="s">
        <v>321</v>
      </c>
    </row>
    <row r="349" s="15" customFormat="1">
      <c r="A349" s="15"/>
      <c r="B349" s="299"/>
      <c r="C349" s="300"/>
      <c r="D349" s="260" t="s">
        <v>180</v>
      </c>
      <c r="E349" s="301" t="s">
        <v>1</v>
      </c>
      <c r="F349" s="302" t="s">
        <v>717</v>
      </c>
      <c r="G349" s="300"/>
      <c r="H349" s="301" t="s">
        <v>1</v>
      </c>
      <c r="I349" s="303"/>
      <c r="J349" s="300"/>
      <c r="K349" s="300"/>
      <c r="L349" s="304"/>
      <c r="M349" s="305"/>
      <c r="N349" s="306"/>
      <c r="O349" s="306"/>
      <c r="P349" s="306"/>
      <c r="Q349" s="306"/>
      <c r="R349" s="306"/>
      <c r="S349" s="306"/>
      <c r="T349" s="30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308" t="s">
        <v>180</v>
      </c>
      <c r="AU349" s="308" t="s">
        <v>84</v>
      </c>
      <c r="AV349" s="15" t="s">
        <v>82</v>
      </c>
      <c r="AW349" s="15" t="s">
        <v>30</v>
      </c>
      <c r="AX349" s="15" t="s">
        <v>75</v>
      </c>
      <c r="AY349" s="308" t="s">
        <v>172</v>
      </c>
    </row>
    <row r="350" s="13" customFormat="1">
      <c r="A350" s="13"/>
      <c r="B350" s="258"/>
      <c r="C350" s="259"/>
      <c r="D350" s="260" t="s">
        <v>180</v>
      </c>
      <c r="E350" s="261" t="s">
        <v>1</v>
      </c>
      <c r="F350" s="262" t="s">
        <v>828</v>
      </c>
      <c r="G350" s="259"/>
      <c r="H350" s="263">
        <v>0.90000000000000002</v>
      </c>
      <c r="I350" s="264"/>
      <c r="J350" s="259"/>
      <c r="K350" s="259"/>
      <c r="L350" s="265"/>
      <c r="M350" s="266"/>
      <c r="N350" s="267"/>
      <c r="O350" s="267"/>
      <c r="P350" s="267"/>
      <c r="Q350" s="267"/>
      <c r="R350" s="267"/>
      <c r="S350" s="267"/>
      <c r="T350" s="26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9" t="s">
        <v>180</v>
      </c>
      <c r="AU350" s="269" t="s">
        <v>84</v>
      </c>
      <c r="AV350" s="13" t="s">
        <v>84</v>
      </c>
      <c r="AW350" s="13" t="s">
        <v>30</v>
      </c>
      <c r="AX350" s="13" t="s">
        <v>75</v>
      </c>
      <c r="AY350" s="269" t="s">
        <v>172</v>
      </c>
    </row>
    <row r="351" s="14" customFormat="1">
      <c r="A351" s="14"/>
      <c r="B351" s="270"/>
      <c r="C351" s="271"/>
      <c r="D351" s="260" t="s">
        <v>180</v>
      </c>
      <c r="E351" s="272" t="s">
        <v>1</v>
      </c>
      <c r="F351" s="273" t="s">
        <v>181</v>
      </c>
      <c r="G351" s="271"/>
      <c r="H351" s="274">
        <v>0.90000000000000002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80" t="s">
        <v>180</v>
      </c>
      <c r="AU351" s="280" t="s">
        <v>84</v>
      </c>
      <c r="AV351" s="14" t="s">
        <v>179</v>
      </c>
      <c r="AW351" s="14" t="s">
        <v>30</v>
      </c>
      <c r="AX351" s="14" t="s">
        <v>82</v>
      </c>
      <c r="AY351" s="280" t="s">
        <v>172</v>
      </c>
    </row>
    <row r="352" s="2" customFormat="1" ht="21.75" customHeight="1">
      <c r="A352" s="40"/>
      <c r="B352" s="41"/>
      <c r="C352" s="245" t="s">
        <v>227</v>
      </c>
      <c r="D352" s="245" t="s">
        <v>175</v>
      </c>
      <c r="E352" s="246" t="s">
        <v>189</v>
      </c>
      <c r="F352" s="247" t="s">
        <v>190</v>
      </c>
      <c r="G352" s="248" t="s">
        <v>184</v>
      </c>
      <c r="H352" s="249">
        <v>26.062999999999999</v>
      </c>
      <c r="I352" s="250"/>
      <c r="J352" s="251">
        <f>ROUND(I352*H352,2)</f>
        <v>0</v>
      </c>
      <c r="K352" s="252"/>
      <c r="L352" s="43"/>
      <c r="M352" s="253" t="s">
        <v>1</v>
      </c>
      <c r="N352" s="254" t="s">
        <v>40</v>
      </c>
      <c r="O352" s="93"/>
      <c r="P352" s="255">
        <f>O352*H352</f>
        <v>0</v>
      </c>
      <c r="Q352" s="255">
        <v>0</v>
      </c>
      <c r="R352" s="255">
        <f>Q352*H352</f>
        <v>0</v>
      </c>
      <c r="S352" s="255">
        <v>0</v>
      </c>
      <c r="T352" s="25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57" t="s">
        <v>179</v>
      </c>
      <c r="AT352" s="257" t="s">
        <v>175</v>
      </c>
      <c r="AU352" s="257" t="s">
        <v>84</v>
      </c>
      <c r="AY352" s="17" t="s">
        <v>172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7" t="s">
        <v>82</v>
      </c>
      <c r="BK352" s="145">
        <f>ROUND(I352*H352,2)</f>
        <v>0</v>
      </c>
      <c r="BL352" s="17" t="s">
        <v>179</v>
      </c>
      <c r="BM352" s="257" t="s">
        <v>325</v>
      </c>
    </row>
    <row r="353" s="15" customFormat="1">
      <c r="A353" s="15"/>
      <c r="B353" s="299"/>
      <c r="C353" s="300"/>
      <c r="D353" s="260" t="s">
        <v>180</v>
      </c>
      <c r="E353" s="301" t="s">
        <v>1</v>
      </c>
      <c r="F353" s="302" t="s">
        <v>829</v>
      </c>
      <c r="G353" s="300"/>
      <c r="H353" s="301" t="s">
        <v>1</v>
      </c>
      <c r="I353" s="303"/>
      <c r="J353" s="300"/>
      <c r="K353" s="300"/>
      <c r="L353" s="304"/>
      <c r="M353" s="305"/>
      <c r="N353" s="306"/>
      <c r="O353" s="306"/>
      <c r="P353" s="306"/>
      <c r="Q353" s="306"/>
      <c r="R353" s="306"/>
      <c r="S353" s="306"/>
      <c r="T353" s="30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308" t="s">
        <v>180</v>
      </c>
      <c r="AU353" s="308" t="s">
        <v>84</v>
      </c>
      <c r="AV353" s="15" t="s">
        <v>82</v>
      </c>
      <c r="AW353" s="15" t="s">
        <v>30</v>
      </c>
      <c r="AX353" s="15" t="s">
        <v>75</v>
      </c>
      <c r="AY353" s="308" t="s">
        <v>172</v>
      </c>
    </row>
    <row r="354" s="13" customFormat="1">
      <c r="A354" s="13"/>
      <c r="B354" s="258"/>
      <c r="C354" s="259"/>
      <c r="D354" s="260" t="s">
        <v>180</v>
      </c>
      <c r="E354" s="261" t="s">
        <v>1</v>
      </c>
      <c r="F354" s="262" t="s">
        <v>830</v>
      </c>
      <c r="G354" s="259"/>
      <c r="H354" s="263">
        <v>9.2629999999999999</v>
      </c>
      <c r="I354" s="264"/>
      <c r="J354" s="259"/>
      <c r="K354" s="259"/>
      <c r="L354" s="265"/>
      <c r="M354" s="266"/>
      <c r="N354" s="267"/>
      <c r="O354" s="267"/>
      <c r="P354" s="267"/>
      <c r="Q354" s="267"/>
      <c r="R354" s="267"/>
      <c r="S354" s="267"/>
      <c r="T354" s="26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9" t="s">
        <v>180</v>
      </c>
      <c r="AU354" s="269" t="s">
        <v>84</v>
      </c>
      <c r="AV354" s="13" t="s">
        <v>84</v>
      </c>
      <c r="AW354" s="13" t="s">
        <v>30</v>
      </c>
      <c r="AX354" s="13" t="s">
        <v>75</v>
      </c>
      <c r="AY354" s="269" t="s">
        <v>172</v>
      </c>
    </row>
    <row r="355" s="15" customFormat="1">
      <c r="A355" s="15"/>
      <c r="B355" s="299"/>
      <c r="C355" s="300"/>
      <c r="D355" s="260" t="s">
        <v>180</v>
      </c>
      <c r="E355" s="301" t="s">
        <v>1</v>
      </c>
      <c r="F355" s="302" t="s">
        <v>831</v>
      </c>
      <c r="G355" s="300"/>
      <c r="H355" s="301" t="s">
        <v>1</v>
      </c>
      <c r="I355" s="303"/>
      <c r="J355" s="300"/>
      <c r="K355" s="300"/>
      <c r="L355" s="304"/>
      <c r="M355" s="305"/>
      <c r="N355" s="306"/>
      <c r="O355" s="306"/>
      <c r="P355" s="306"/>
      <c r="Q355" s="306"/>
      <c r="R355" s="306"/>
      <c r="S355" s="306"/>
      <c r="T355" s="30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308" t="s">
        <v>180</v>
      </c>
      <c r="AU355" s="308" t="s">
        <v>84</v>
      </c>
      <c r="AV355" s="15" t="s">
        <v>82</v>
      </c>
      <c r="AW355" s="15" t="s">
        <v>30</v>
      </c>
      <c r="AX355" s="15" t="s">
        <v>75</v>
      </c>
      <c r="AY355" s="308" t="s">
        <v>172</v>
      </c>
    </row>
    <row r="356" s="13" customFormat="1">
      <c r="A356" s="13"/>
      <c r="B356" s="258"/>
      <c r="C356" s="259"/>
      <c r="D356" s="260" t="s">
        <v>180</v>
      </c>
      <c r="E356" s="261" t="s">
        <v>1</v>
      </c>
      <c r="F356" s="262" t="s">
        <v>832</v>
      </c>
      <c r="G356" s="259"/>
      <c r="H356" s="263">
        <v>16.800000000000001</v>
      </c>
      <c r="I356" s="264"/>
      <c r="J356" s="259"/>
      <c r="K356" s="259"/>
      <c r="L356" s="265"/>
      <c r="M356" s="266"/>
      <c r="N356" s="267"/>
      <c r="O356" s="267"/>
      <c r="P356" s="267"/>
      <c r="Q356" s="267"/>
      <c r="R356" s="267"/>
      <c r="S356" s="267"/>
      <c r="T356" s="26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9" t="s">
        <v>180</v>
      </c>
      <c r="AU356" s="269" t="s">
        <v>84</v>
      </c>
      <c r="AV356" s="13" t="s">
        <v>84</v>
      </c>
      <c r="AW356" s="13" t="s">
        <v>30</v>
      </c>
      <c r="AX356" s="13" t="s">
        <v>75</v>
      </c>
      <c r="AY356" s="269" t="s">
        <v>172</v>
      </c>
    </row>
    <row r="357" s="14" customFormat="1">
      <c r="A357" s="14"/>
      <c r="B357" s="270"/>
      <c r="C357" s="271"/>
      <c r="D357" s="260" t="s">
        <v>180</v>
      </c>
      <c r="E357" s="272" t="s">
        <v>1</v>
      </c>
      <c r="F357" s="273" t="s">
        <v>181</v>
      </c>
      <c r="G357" s="271"/>
      <c r="H357" s="274">
        <v>26.063000000000002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0" t="s">
        <v>180</v>
      </c>
      <c r="AU357" s="280" t="s">
        <v>84</v>
      </c>
      <c r="AV357" s="14" t="s">
        <v>179</v>
      </c>
      <c r="AW357" s="14" t="s">
        <v>30</v>
      </c>
      <c r="AX357" s="14" t="s">
        <v>82</v>
      </c>
      <c r="AY357" s="280" t="s">
        <v>172</v>
      </c>
    </row>
    <row r="358" s="2" customFormat="1" ht="21.75" customHeight="1">
      <c r="A358" s="40"/>
      <c r="B358" s="41"/>
      <c r="C358" s="245" t="s">
        <v>221</v>
      </c>
      <c r="D358" s="245" t="s">
        <v>175</v>
      </c>
      <c r="E358" s="246" t="s">
        <v>833</v>
      </c>
      <c r="F358" s="247" t="s">
        <v>834</v>
      </c>
      <c r="G358" s="248" t="s">
        <v>184</v>
      </c>
      <c r="H358" s="249">
        <v>110.75</v>
      </c>
      <c r="I358" s="250"/>
      <c r="J358" s="251">
        <f>ROUND(I358*H358,2)</f>
        <v>0</v>
      </c>
      <c r="K358" s="252"/>
      <c r="L358" s="43"/>
      <c r="M358" s="253" t="s">
        <v>1</v>
      </c>
      <c r="N358" s="254" t="s">
        <v>40</v>
      </c>
      <c r="O358" s="93"/>
      <c r="P358" s="255">
        <f>O358*H358</f>
        <v>0</v>
      </c>
      <c r="Q358" s="255">
        <v>0</v>
      </c>
      <c r="R358" s="255">
        <f>Q358*H358</f>
        <v>0</v>
      </c>
      <c r="S358" s="255">
        <v>0</v>
      </c>
      <c r="T358" s="25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57" t="s">
        <v>179</v>
      </c>
      <c r="AT358" s="257" t="s">
        <v>175</v>
      </c>
      <c r="AU358" s="257" t="s">
        <v>84</v>
      </c>
      <c r="AY358" s="17" t="s">
        <v>172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7" t="s">
        <v>82</v>
      </c>
      <c r="BK358" s="145">
        <f>ROUND(I358*H358,2)</f>
        <v>0</v>
      </c>
      <c r="BL358" s="17" t="s">
        <v>179</v>
      </c>
      <c r="BM358" s="257" t="s">
        <v>468</v>
      </c>
    </row>
    <row r="359" s="15" customFormat="1">
      <c r="A359" s="15"/>
      <c r="B359" s="299"/>
      <c r="C359" s="300"/>
      <c r="D359" s="260" t="s">
        <v>180</v>
      </c>
      <c r="E359" s="301" t="s">
        <v>1</v>
      </c>
      <c r="F359" s="302" t="s">
        <v>835</v>
      </c>
      <c r="G359" s="300"/>
      <c r="H359" s="301" t="s">
        <v>1</v>
      </c>
      <c r="I359" s="303"/>
      <c r="J359" s="300"/>
      <c r="K359" s="300"/>
      <c r="L359" s="304"/>
      <c r="M359" s="305"/>
      <c r="N359" s="306"/>
      <c r="O359" s="306"/>
      <c r="P359" s="306"/>
      <c r="Q359" s="306"/>
      <c r="R359" s="306"/>
      <c r="S359" s="306"/>
      <c r="T359" s="30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308" t="s">
        <v>180</v>
      </c>
      <c r="AU359" s="308" t="s">
        <v>84</v>
      </c>
      <c r="AV359" s="15" t="s">
        <v>82</v>
      </c>
      <c r="AW359" s="15" t="s">
        <v>30</v>
      </c>
      <c r="AX359" s="15" t="s">
        <v>75</v>
      </c>
      <c r="AY359" s="308" t="s">
        <v>172</v>
      </c>
    </row>
    <row r="360" s="13" customFormat="1">
      <c r="A360" s="13"/>
      <c r="B360" s="258"/>
      <c r="C360" s="259"/>
      <c r="D360" s="260" t="s">
        <v>180</v>
      </c>
      <c r="E360" s="261" t="s">
        <v>1</v>
      </c>
      <c r="F360" s="262" t="s">
        <v>836</v>
      </c>
      <c r="G360" s="259"/>
      <c r="H360" s="263">
        <v>52.649999999999999</v>
      </c>
      <c r="I360" s="264"/>
      <c r="J360" s="259"/>
      <c r="K360" s="259"/>
      <c r="L360" s="265"/>
      <c r="M360" s="266"/>
      <c r="N360" s="267"/>
      <c r="O360" s="267"/>
      <c r="P360" s="267"/>
      <c r="Q360" s="267"/>
      <c r="R360" s="267"/>
      <c r="S360" s="267"/>
      <c r="T360" s="26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9" t="s">
        <v>180</v>
      </c>
      <c r="AU360" s="269" t="s">
        <v>84</v>
      </c>
      <c r="AV360" s="13" t="s">
        <v>84</v>
      </c>
      <c r="AW360" s="13" t="s">
        <v>30</v>
      </c>
      <c r="AX360" s="13" t="s">
        <v>75</v>
      </c>
      <c r="AY360" s="269" t="s">
        <v>172</v>
      </c>
    </row>
    <row r="361" s="15" customFormat="1">
      <c r="A361" s="15"/>
      <c r="B361" s="299"/>
      <c r="C361" s="300"/>
      <c r="D361" s="260" t="s">
        <v>180</v>
      </c>
      <c r="E361" s="301" t="s">
        <v>1</v>
      </c>
      <c r="F361" s="302" t="s">
        <v>837</v>
      </c>
      <c r="G361" s="300"/>
      <c r="H361" s="301" t="s">
        <v>1</v>
      </c>
      <c r="I361" s="303"/>
      <c r="J361" s="300"/>
      <c r="K361" s="300"/>
      <c r="L361" s="304"/>
      <c r="M361" s="305"/>
      <c r="N361" s="306"/>
      <c r="O361" s="306"/>
      <c r="P361" s="306"/>
      <c r="Q361" s="306"/>
      <c r="R361" s="306"/>
      <c r="S361" s="306"/>
      <c r="T361" s="30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308" t="s">
        <v>180</v>
      </c>
      <c r="AU361" s="308" t="s">
        <v>84</v>
      </c>
      <c r="AV361" s="15" t="s">
        <v>82</v>
      </c>
      <c r="AW361" s="15" t="s">
        <v>30</v>
      </c>
      <c r="AX361" s="15" t="s">
        <v>75</v>
      </c>
      <c r="AY361" s="308" t="s">
        <v>172</v>
      </c>
    </row>
    <row r="362" s="13" customFormat="1">
      <c r="A362" s="13"/>
      <c r="B362" s="258"/>
      <c r="C362" s="259"/>
      <c r="D362" s="260" t="s">
        <v>180</v>
      </c>
      <c r="E362" s="261" t="s">
        <v>1</v>
      </c>
      <c r="F362" s="262" t="s">
        <v>838</v>
      </c>
      <c r="G362" s="259"/>
      <c r="H362" s="263">
        <v>58.100000000000001</v>
      </c>
      <c r="I362" s="264"/>
      <c r="J362" s="259"/>
      <c r="K362" s="259"/>
      <c r="L362" s="265"/>
      <c r="M362" s="266"/>
      <c r="N362" s="267"/>
      <c r="O362" s="267"/>
      <c r="P362" s="267"/>
      <c r="Q362" s="267"/>
      <c r="R362" s="267"/>
      <c r="S362" s="267"/>
      <c r="T362" s="26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9" t="s">
        <v>180</v>
      </c>
      <c r="AU362" s="269" t="s">
        <v>84</v>
      </c>
      <c r="AV362" s="13" t="s">
        <v>84</v>
      </c>
      <c r="AW362" s="13" t="s">
        <v>30</v>
      </c>
      <c r="AX362" s="13" t="s">
        <v>75</v>
      </c>
      <c r="AY362" s="269" t="s">
        <v>172</v>
      </c>
    </row>
    <row r="363" s="14" customFormat="1">
      <c r="A363" s="14"/>
      <c r="B363" s="270"/>
      <c r="C363" s="271"/>
      <c r="D363" s="260" t="s">
        <v>180</v>
      </c>
      <c r="E363" s="272" t="s">
        <v>1</v>
      </c>
      <c r="F363" s="273" t="s">
        <v>181</v>
      </c>
      <c r="G363" s="271"/>
      <c r="H363" s="274">
        <v>110.75</v>
      </c>
      <c r="I363" s="275"/>
      <c r="J363" s="271"/>
      <c r="K363" s="271"/>
      <c r="L363" s="276"/>
      <c r="M363" s="277"/>
      <c r="N363" s="278"/>
      <c r="O363" s="278"/>
      <c r="P363" s="278"/>
      <c r="Q363" s="278"/>
      <c r="R363" s="278"/>
      <c r="S363" s="278"/>
      <c r="T363" s="27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0" t="s">
        <v>180</v>
      </c>
      <c r="AU363" s="280" t="s">
        <v>84</v>
      </c>
      <c r="AV363" s="14" t="s">
        <v>179</v>
      </c>
      <c r="AW363" s="14" t="s">
        <v>30</v>
      </c>
      <c r="AX363" s="14" t="s">
        <v>82</v>
      </c>
      <c r="AY363" s="280" t="s">
        <v>172</v>
      </c>
    </row>
    <row r="364" s="2" customFormat="1" ht="24.15" customHeight="1">
      <c r="A364" s="40"/>
      <c r="B364" s="41"/>
      <c r="C364" s="245" t="s">
        <v>225</v>
      </c>
      <c r="D364" s="245" t="s">
        <v>175</v>
      </c>
      <c r="E364" s="246" t="s">
        <v>839</v>
      </c>
      <c r="F364" s="247" t="s">
        <v>840</v>
      </c>
      <c r="G364" s="248" t="s">
        <v>273</v>
      </c>
      <c r="H364" s="249">
        <v>6</v>
      </c>
      <c r="I364" s="250"/>
      <c r="J364" s="251">
        <f>ROUND(I364*H364,2)</f>
        <v>0</v>
      </c>
      <c r="K364" s="252"/>
      <c r="L364" s="43"/>
      <c r="M364" s="253" t="s">
        <v>1</v>
      </c>
      <c r="N364" s="254" t="s">
        <v>40</v>
      </c>
      <c r="O364" s="93"/>
      <c r="P364" s="255">
        <f>O364*H364</f>
        <v>0</v>
      </c>
      <c r="Q364" s="255">
        <v>0</v>
      </c>
      <c r="R364" s="255">
        <f>Q364*H364</f>
        <v>0</v>
      </c>
      <c r="S364" s="255">
        <v>0</v>
      </c>
      <c r="T364" s="25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57" t="s">
        <v>179</v>
      </c>
      <c r="AT364" s="257" t="s">
        <v>175</v>
      </c>
      <c r="AU364" s="257" t="s">
        <v>84</v>
      </c>
      <c r="AY364" s="17" t="s">
        <v>172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7" t="s">
        <v>82</v>
      </c>
      <c r="BK364" s="145">
        <f>ROUND(I364*H364,2)</f>
        <v>0</v>
      </c>
      <c r="BL364" s="17" t="s">
        <v>179</v>
      </c>
      <c r="BM364" s="257" t="s">
        <v>472</v>
      </c>
    </row>
    <row r="365" s="15" customFormat="1">
      <c r="A365" s="15"/>
      <c r="B365" s="299"/>
      <c r="C365" s="300"/>
      <c r="D365" s="260" t="s">
        <v>180</v>
      </c>
      <c r="E365" s="301" t="s">
        <v>1</v>
      </c>
      <c r="F365" s="302" t="s">
        <v>717</v>
      </c>
      <c r="G365" s="300"/>
      <c r="H365" s="301" t="s">
        <v>1</v>
      </c>
      <c r="I365" s="303"/>
      <c r="J365" s="300"/>
      <c r="K365" s="300"/>
      <c r="L365" s="304"/>
      <c r="M365" s="305"/>
      <c r="N365" s="306"/>
      <c r="O365" s="306"/>
      <c r="P365" s="306"/>
      <c r="Q365" s="306"/>
      <c r="R365" s="306"/>
      <c r="S365" s="306"/>
      <c r="T365" s="30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308" t="s">
        <v>180</v>
      </c>
      <c r="AU365" s="308" t="s">
        <v>84</v>
      </c>
      <c r="AV365" s="15" t="s">
        <v>82</v>
      </c>
      <c r="AW365" s="15" t="s">
        <v>30</v>
      </c>
      <c r="AX365" s="15" t="s">
        <v>75</v>
      </c>
      <c r="AY365" s="308" t="s">
        <v>172</v>
      </c>
    </row>
    <row r="366" s="13" customFormat="1">
      <c r="A366" s="13"/>
      <c r="B366" s="258"/>
      <c r="C366" s="259"/>
      <c r="D366" s="260" t="s">
        <v>180</v>
      </c>
      <c r="E366" s="261" t="s">
        <v>1</v>
      </c>
      <c r="F366" s="262" t="s">
        <v>841</v>
      </c>
      <c r="G366" s="259"/>
      <c r="H366" s="263">
        <v>6</v>
      </c>
      <c r="I366" s="264"/>
      <c r="J366" s="259"/>
      <c r="K366" s="259"/>
      <c r="L366" s="265"/>
      <c r="M366" s="266"/>
      <c r="N366" s="267"/>
      <c r="O366" s="267"/>
      <c r="P366" s="267"/>
      <c r="Q366" s="267"/>
      <c r="R366" s="267"/>
      <c r="S366" s="267"/>
      <c r="T366" s="26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9" t="s">
        <v>180</v>
      </c>
      <c r="AU366" s="269" t="s">
        <v>84</v>
      </c>
      <c r="AV366" s="13" t="s">
        <v>84</v>
      </c>
      <c r="AW366" s="13" t="s">
        <v>30</v>
      </c>
      <c r="AX366" s="13" t="s">
        <v>75</v>
      </c>
      <c r="AY366" s="269" t="s">
        <v>172</v>
      </c>
    </row>
    <row r="367" s="14" customFormat="1">
      <c r="A367" s="14"/>
      <c r="B367" s="270"/>
      <c r="C367" s="271"/>
      <c r="D367" s="260" t="s">
        <v>180</v>
      </c>
      <c r="E367" s="272" t="s">
        <v>1</v>
      </c>
      <c r="F367" s="273" t="s">
        <v>181</v>
      </c>
      <c r="G367" s="271"/>
      <c r="H367" s="274">
        <v>6</v>
      </c>
      <c r="I367" s="275"/>
      <c r="J367" s="271"/>
      <c r="K367" s="271"/>
      <c r="L367" s="276"/>
      <c r="M367" s="277"/>
      <c r="N367" s="278"/>
      <c r="O367" s="278"/>
      <c r="P367" s="278"/>
      <c r="Q367" s="278"/>
      <c r="R367" s="278"/>
      <c r="S367" s="278"/>
      <c r="T367" s="27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80" t="s">
        <v>180</v>
      </c>
      <c r="AU367" s="280" t="s">
        <v>84</v>
      </c>
      <c r="AV367" s="14" t="s">
        <v>179</v>
      </c>
      <c r="AW367" s="14" t="s">
        <v>30</v>
      </c>
      <c r="AX367" s="14" t="s">
        <v>82</v>
      </c>
      <c r="AY367" s="280" t="s">
        <v>172</v>
      </c>
    </row>
    <row r="368" s="2" customFormat="1" ht="24.15" customHeight="1">
      <c r="A368" s="40"/>
      <c r="B368" s="41"/>
      <c r="C368" s="245" t="s">
        <v>842</v>
      </c>
      <c r="D368" s="245" t="s">
        <v>175</v>
      </c>
      <c r="E368" s="246" t="s">
        <v>843</v>
      </c>
      <c r="F368" s="247" t="s">
        <v>844</v>
      </c>
      <c r="G368" s="248" t="s">
        <v>273</v>
      </c>
      <c r="H368" s="249">
        <v>6</v>
      </c>
      <c r="I368" s="250"/>
      <c r="J368" s="251">
        <f>ROUND(I368*H368,2)</f>
        <v>0</v>
      </c>
      <c r="K368" s="252"/>
      <c r="L368" s="43"/>
      <c r="M368" s="253" t="s">
        <v>1</v>
      </c>
      <c r="N368" s="254" t="s">
        <v>40</v>
      </c>
      <c r="O368" s="93"/>
      <c r="P368" s="255">
        <f>O368*H368</f>
        <v>0</v>
      </c>
      <c r="Q368" s="255">
        <v>0</v>
      </c>
      <c r="R368" s="255">
        <f>Q368*H368</f>
        <v>0</v>
      </c>
      <c r="S368" s="255">
        <v>0</v>
      </c>
      <c r="T368" s="25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57" t="s">
        <v>179</v>
      </c>
      <c r="AT368" s="257" t="s">
        <v>175</v>
      </c>
      <c r="AU368" s="257" t="s">
        <v>84</v>
      </c>
      <c r="AY368" s="17" t="s">
        <v>172</v>
      </c>
      <c r="BE368" s="145">
        <f>IF(N368="základní",J368,0)</f>
        <v>0</v>
      </c>
      <c r="BF368" s="145">
        <f>IF(N368="snížená",J368,0)</f>
        <v>0</v>
      </c>
      <c r="BG368" s="145">
        <f>IF(N368="zákl. přenesená",J368,0)</f>
        <v>0</v>
      </c>
      <c r="BH368" s="145">
        <f>IF(N368="sníž. přenesená",J368,0)</f>
        <v>0</v>
      </c>
      <c r="BI368" s="145">
        <f>IF(N368="nulová",J368,0)</f>
        <v>0</v>
      </c>
      <c r="BJ368" s="17" t="s">
        <v>82</v>
      </c>
      <c r="BK368" s="145">
        <f>ROUND(I368*H368,2)</f>
        <v>0</v>
      </c>
      <c r="BL368" s="17" t="s">
        <v>179</v>
      </c>
      <c r="BM368" s="257" t="s">
        <v>477</v>
      </c>
    </row>
    <row r="369" s="15" customFormat="1">
      <c r="A369" s="15"/>
      <c r="B369" s="299"/>
      <c r="C369" s="300"/>
      <c r="D369" s="260" t="s">
        <v>180</v>
      </c>
      <c r="E369" s="301" t="s">
        <v>1</v>
      </c>
      <c r="F369" s="302" t="s">
        <v>717</v>
      </c>
      <c r="G369" s="300"/>
      <c r="H369" s="301" t="s">
        <v>1</v>
      </c>
      <c r="I369" s="303"/>
      <c r="J369" s="300"/>
      <c r="K369" s="300"/>
      <c r="L369" s="304"/>
      <c r="M369" s="305"/>
      <c r="N369" s="306"/>
      <c r="O369" s="306"/>
      <c r="P369" s="306"/>
      <c r="Q369" s="306"/>
      <c r="R369" s="306"/>
      <c r="S369" s="306"/>
      <c r="T369" s="30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308" t="s">
        <v>180</v>
      </c>
      <c r="AU369" s="308" t="s">
        <v>84</v>
      </c>
      <c r="AV369" s="15" t="s">
        <v>82</v>
      </c>
      <c r="AW369" s="15" t="s">
        <v>30</v>
      </c>
      <c r="AX369" s="15" t="s">
        <v>75</v>
      </c>
      <c r="AY369" s="308" t="s">
        <v>172</v>
      </c>
    </row>
    <row r="370" s="13" customFormat="1">
      <c r="A370" s="13"/>
      <c r="B370" s="258"/>
      <c r="C370" s="259"/>
      <c r="D370" s="260" t="s">
        <v>180</v>
      </c>
      <c r="E370" s="261" t="s">
        <v>1</v>
      </c>
      <c r="F370" s="262" t="s">
        <v>841</v>
      </c>
      <c r="G370" s="259"/>
      <c r="H370" s="263">
        <v>6</v>
      </c>
      <c r="I370" s="264"/>
      <c r="J370" s="259"/>
      <c r="K370" s="259"/>
      <c r="L370" s="265"/>
      <c r="M370" s="266"/>
      <c r="N370" s="267"/>
      <c r="O370" s="267"/>
      <c r="P370" s="267"/>
      <c r="Q370" s="267"/>
      <c r="R370" s="267"/>
      <c r="S370" s="267"/>
      <c r="T370" s="26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9" t="s">
        <v>180</v>
      </c>
      <c r="AU370" s="269" t="s">
        <v>84</v>
      </c>
      <c r="AV370" s="13" t="s">
        <v>84</v>
      </c>
      <c r="AW370" s="13" t="s">
        <v>30</v>
      </c>
      <c r="AX370" s="13" t="s">
        <v>75</v>
      </c>
      <c r="AY370" s="269" t="s">
        <v>172</v>
      </c>
    </row>
    <row r="371" s="14" customFormat="1">
      <c r="A371" s="14"/>
      <c r="B371" s="270"/>
      <c r="C371" s="271"/>
      <c r="D371" s="260" t="s">
        <v>180</v>
      </c>
      <c r="E371" s="272" t="s">
        <v>1</v>
      </c>
      <c r="F371" s="273" t="s">
        <v>181</v>
      </c>
      <c r="G371" s="271"/>
      <c r="H371" s="274">
        <v>6</v>
      </c>
      <c r="I371" s="275"/>
      <c r="J371" s="271"/>
      <c r="K371" s="271"/>
      <c r="L371" s="276"/>
      <c r="M371" s="277"/>
      <c r="N371" s="278"/>
      <c r="O371" s="278"/>
      <c r="P371" s="278"/>
      <c r="Q371" s="278"/>
      <c r="R371" s="278"/>
      <c r="S371" s="278"/>
      <c r="T371" s="27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0" t="s">
        <v>180</v>
      </c>
      <c r="AU371" s="280" t="s">
        <v>84</v>
      </c>
      <c r="AV371" s="14" t="s">
        <v>179</v>
      </c>
      <c r="AW371" s="14" t="s">
        <v>30</v>
      </c>
      <c r="AX371" s="14" t="s">
        <v>82</v>
      </c>
      <c r="AY371" s="280" t="s">
        <v>172</v>
      </c>
    </row>
    <row r="372" s="2" customFormat="1" ht="33" customHeight="1">
      <c r="A372" s="40"/>
      <c r="B372" s="41"/>
      <c r="C372" s="245" t="s">
        <v>274</v>
      </c>
      <c r="D372" s="245" t="s">
        <v>175</v>
      </c>
      <c r="E372" s="246" t="s">
        <v>845</v>
      </c>
      <c r="F372" s="247" t="s">
        <v>846</v>
      </c>
      <c r="G372" s="248" t="s">
        <v>342</v>
      </c>
      <c r="H372" s="249">
        <v>38.613999999999997</v>
      </c>
      <c r="I372" s="250"/>
      <c r="J372" s="251">
        <f>ROUND(I372*H372,2)</f>
        <v>0</v>
      </c>
      <c r="K372" s="252"/>
      <c r="L372" s="43"/>
      <c r="M372" s="253" t="s">
        <v>1</v>
      </c>
      <c r="N372" s="254" t="s">
        <v>40</v>
      </c>
      <c r="O372" s="93"/>
      <c r="P372" s="255">
        <f>O372*H372</f>
        <v>0</v>
      </c>
      <c r="Q372" s="255">
        <v>0</v>
      </c>
      <c r="R372" s="255">
        <f>Q372*H372</f>
        <v>0</v>
      </c>
      <c r="S372" s="255">
        <v>0</v>
      </c>
      <c r="T372" s="25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57" t="s">
        <v>179</v>
      </c>
      <c r="AT372" s="257" t="s">
        <v>175</v>
      </c>
      <c r="AU372" s="257" t="s">
        <v>84</v>
      </c>
      <c r="AY372" s="17" t="s">
        <v>172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7" t="s">
        <v>82</v>
      </c>
      <c r="BK372" s="145">
        <f>ROUND(I372*H372,2)</f>
        <v>0</v>
      </c>
      <c r="BL372" s="17" t="s">
        <v>179</v>
      </c>
      <c r="BM372" s="257" t="s">
        <v>482</v>
      </c>
    </row>
    <row r="373" s="15" customFormat="1">
      <c r="A373" s="15"/>
      <c r="B373" s="299"/>
      <c r="C373" s="300"/>
      <c r="D373" s="260" t="s">
        <v>180</v>
      </c>
      <c r="E373" s="301" t="s">
        <v>1</v>
      </c>
      <c r="F373" s="302" t="s">
        <v>810</v>
      </c>
      <c r="G373" s="300"/>
      <c r="H373" s="301" t="s">
        <v>1</v>
      </c>
      <c r="I373" s="303"/>
      <c r="J373" s="300"/>
      <c r="K373" s="300"/>
      <c r="L373" s="304"/>
      <c r="M373" s="305"/>
      <c r="N373" s="306"/>
      <c r="O373" s="306"/>
      <c r="P373" s="306"/>
      <c r="Q373" s="306"/>
      <c r="R373" s="306"/>
      <c r="S373" s="306"/>
      <c r="T373" s="30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308" t="s">
        <v>180</v>
      </c>
      <c r="AU373" s="308" t="s">
        <v>84</v>
      </c>
      <c r="AV373" s="15" t="s">
        <v>82</v>
      </c>
      <c r="AW373" s="15" t="s">
        <v>30</v>
      </c>
      <c r="AX373" s="15" t="s">
        <v>75</v>
      </c>
      <c r="AY373" s="308" t="s">
        <v>172</v>
      </c>
    </row>
    <row r="374" s="13" customFormat="1">
      <c r="A374" s="13"/>
      <c r="B374" s="258"/>
      <c r="C374" s="259"/>
      <c r="D374" s="260" t="s">
        <v>180</v>
      </c>
      <c r="E374" s="261" t="s">
        <v>1</v>
      </c>
      <c r="F374" s="262" t="s">
        <v>847</v>
      </c>
      <c r="G374" s="259"/>
      <c r="H374" s="263">
        <v>38.276000000000003</v>
      </c>
      <c r="I374" s="264"/>
      <c r="J374" s="259"/>
      <c r="K374" s="259"/>
      <c r="L374" s="265"/>
      <c r="M374" s="266"/>
      <c r="N374" s="267"/>
      <c r="O374" s="267"/>
      <c r="P374" s="267"/>
      <c r="Q374" s="267"/>
      <c r="R374" s="267"/>
      <c r="S374" s="267"/>
      <c r="T374" s="26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9" t="s">
        <v>180</v>
      </c>
      <c r="AU374" s="269" t="s">
        <v>84</v>
      </c>
      <c r="AV374" s="13" t="s">
        <v>84</v>
      </c>
      <c r="AW374" s="13" t="s">
        <v>30</v>
      </c>
      <c r="AX374" s="13" t="s">
        <v>75</v>
      </c>
      <c r="AY374" s="269" t="s">
        <v>172</v>
      </c>
    </row>
    <row r="375" s="15" customFormat="1">
      <c r="A375" s="15"/>
      <c r="B375" s="299"/>
      <c r="C375" s="300"/>
      <c r="D375" s="260" t="s">
        <v>180</v>
      </c>
      <c r="E375" s="301" t="s">
        <v>1</v>
      </c>
      <c r="F375" s="302" t="s">
        <v>717</v>
      </c>
      <c r="G375" s="300"/>
      <c r="H375" s="301" t="s">
        <v>1</v>
      </c>
      <c r="I375" s="303"/>
      <c r="J375" s="300"/>
      <c r="K375" s="300"/>
      <c r="L375" s="304"/>
      <c r="M375" s="305"/>
      <c r="N375" s="306"/>
      <c r="O375" s="306"/>
      <c r="P375" s="306"/>
      <c r="Q375" s="306"/>
      <c r="R375" s="306"/>
      <c r="S375" s="306"/>
      <c r="T375" s="307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308" t="s">
        <v>180</v>
      </c>
      <c r="AU375" s="308" t="s">
        <v>84</v>
      </c>
      <c r="AV375" s="15" t="s">
        <v>82</v>
      </c>
      <c r="AW375" s="15" t="s">
        <v>30</v>
      </c>
      <c r="AX375" s="15" t="s">
        <v>75</v>
      </c>
      <c r="AY375" s="308" t="s">
        <v>172</v>
      </c>
    </row>
    <row r="376" s="13" customFormat="1">
      <c r="A376" s="13"/>
      <c r="B376" s="258"/>
      <c r="C376" s="259"/>
      <c r="D376" s="260" t="s">
        <v>180</v>
      </c>
      <c r="E376" s="261" t="s">
        <v>1</v>
      </c>
      <c r="F376" s="262" t="s">
        <v>848</v>
      </c>
      <c r="G376" s="259"/>
      <c r="H376" s="263">
        <v>0.33800000000000002</v>
      </c>
      <c r="I376" s="264"/>
      <c r="J376" s="259"/>
      <c r="K376" s="259"/>
      <c r="L376" s="265"/>
      <c r="M376" s="266"/>
      <c r="N376" s="267"/>
      <c r="O376" s="267"/>
      <c r="P376" s="267"/>
      <c r="Q376" s="267"/>
      <c r="R376" s="267"/>
      <c r="S376" s="267"/>
      <c r="T376" s="26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9" t="s">
        <v>180</v>
      </c>
      <c r="AU376" s="269" t="s">
        <v>84</v>
      </c>
      <c r="AV376" s="13" t="s">
        <v>84</v>
      </c>
      <c r="AW376" s="13" t="s">
        <v>30</v>
      </c>
      <c r="AX376" s="13" t="s">
        <v>75</v>
      </c>
      <c r="AY376" s="269" t="s">
        <v>172</v>
      </c>
    </row>
    <row r="377" s="14" customFormat="1">
      <c r="A377" s="14"/>
      <c r="B377" s="270"/>
      <c r="C377" s="271"/>
      <c r="D377" s="260" t="s">
        <v>180</v>
      </c>
      <c r="E377" s="272" t="s">
        <v>1</v>
      </c>
      <c r="F377" s="273" t="s">
        <v>181</v>
      </c>
      <c r="G377" s="271"/>
      <c r="H377" s="274">
        <v>38.614000000000004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0" t="s">
        <v>180</v>
      </c>
      <c r="AU377" s="280" t="s">
        <v>84</v>
      </c>
      <c r="AV377" s="14" t="s">
        <v>179</v>
      </c>
      <c r="AW377" s="14" t="s">
        <v>30</v>
      </c>
      <c r="AX377" s="14" t="s">
        <v>82</v>
      </c>
      <c r="AY377" s="280" t="s">
        <v>172</v>
      </c>
    </row>
    <row r="378" s="2" customFormat="1" ht="24.15" customHeight="1">
      <c r="A378" s="40"/>
      <c r="B378" s="41"/>
      <c r="C378" s="245" t="s">
        <v>849</v>
      </c>
      <c r="D378" s="245" t="s">
        <v>175</v>
      </c>
      <c r="E378" s="246" t="s">
        <v>850</v>
      </c>
      <c r="F378" s="247" t="s">
        <v>851</v>
      </c>
      <c r="G378" s="248" t="s">
        <v>184</v>
      </c>
      <c r="H378" s="249">
        <v>30</v>
      </c>
      <c r="I378" s="250"/>
      <c r="J378" s="251">
        <f>ROUND(I378*H378,2)</f>
        <v>0</v>
      </c>
      <c r="K378" s="252"/>
      <c r="L378" s="43"/>
      <c r="M378" s="253" t="s">
        <v>1</v>
      </c>
      <c r="N378" s="254" t="s">
        <v>40</v>
      </c>
      <c r="O378" s="93"/>
      <c r="P378" s="255">
        <f>O378*H378</f>
        <v>0</v>
      </c>
      <c r="Q378" s="255">
        <v>0</v>
      </c>
      <c r="R378" s="255">
        <f>Q378*H378</f>
        <v>0</v>
      </c>
      <c r="S378" s="255">
        <v>0</v>
      </c>
      <c r="T378" s="25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57" t="s">
        <v>179</v>
      </c>
      <c r="AT378" s="257" t="s">
        <v>175</v>
      </c>
      <c r="AU378" s="257" t="s">
        <v>84</v>
      </c>
      <c r="AY378" s="17" t="s">
        <v>172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7" t="s">
        <v>82</v>
      </c>
      <c r="BK378" s="145">
        <f>ROUND(I378*H378,2)</f>
        <v>0</v>
      </c>
      <c r="BL378" s="17" t="s">
        <v>179</v>
      </c>
      <c r="BM378" s="257" t="s">
        <v>488</v>
      </c>
    </row>
    <row r="379" s="15" customFormat="1">
      <c r="A379" s="15"/>
      <c r="B379" s="299"/>
      <c r="C379" s="300"/>
      <c r="D379" s="260" t="s">
        <v>180</v>
      </c>
      <c r="E379" s="301" t="s">
        <v>1</v>
      </c>
      <c r="F379" s="302" t="s">
        <v>493</v>
      </c>
      <c r="G379" s="300"/>
      <c r="H379" s="301" t="s">
        <v>1</v>
      </c>
      <c r="I379" s="303"/>
      <c r="J379" s="300"/>
      <c r="K379" s="300"/>
      <c r="L379" s="304"/>
      <c r="M379" s="305"/>
      <c r="N379" s="306"/>
      <c r="O379" s="306"/>
      <c r="P379" s="306"/>
      <c r="Q379" s="306"/>
      <c r="R379" s="306"/>
      <c r="S379" s="306"/>
      <c r="T379" s="30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308" t="s">
        <v>180</v>
      </c>
      <c r="AU379" s="308" t="s">
        <v>84</v>
      </c>
      <c r="AV379" s="15" t="s">
        <v>82</v>
      </c>
      <c r="AW379" s="15" t="s">
        <v>30</v>
      </c>
      <c r="AX379" s="15" t="s">
        <v>75</v>
      </c>
      <c r="AY379" s="308" t="s">
        <v>172</v>
      </c>
    </row>
    <row r="380" s="13" customFormat="1">
      <c r="A380" s="13"/>
      <c r="B380" s="258"/>
      <c r="C380" s="259"/>
      <c r="D380" s="260" t="s">
        <v>180</v>
      </c>
      <c r="E380" s="261" t="s">
        <v>1</v>
      </c>
      <c r="F380" s="262" t="s">
        <v>852</v>
      </c>
      <c r="G380" s="259"/>
      <c r="H380" s="263">
        <v>30</v>
      </c>
      <c r="I380" s="264"/>
      <c r="J380" s="259"/>
      <c r="K380" s="259"/>
      <c r="L380" s="265"/>
      <c r="M380" s="266"/>
      <c r="N380" s="267"/>
      <c r="O380" s="267"/>
      <c r="P380" s="267"/>
      <c r="Q380" s="267"/>
      <c r="R380" s="267"/>
      <c r="S380" s="267"/>
      <c r="T380" s="26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9" t="s">
        <v>180</v>
      </c>
      <c r="AU380" s="269" t="s">
        <v>84</v>
      </c>
      <c r="AV380" s="13" t="s">
        <v>84</v>
      </c>
      <c r="AW380" s="13" t="s">
        <v>30</v>
      </c>
      <c r="AX380" s="13" t="s">
        <v>75</v>
      </c>
      <c r="AY380" s="269" t="s">
        <v>172</v>
      </c>
    </row>
    <row r="381" s="14" customFormat="1">
      <c r="A381" s="14"/>
      <c r="B381" s="270"/>
      <c r="C381" s="271"/>
      <c r="D381" s="260" t="s">
        <v>180</v>
      </c>
      <c r="E381" s="272" t="s">
        <v>1</v>
      </c>
      <c r="F381" s="273" t="s">
        <v>181</v>
      </c>
      <c r="G381" s="271"/>
      <c r="H381" s="274">
        <v>30</v>
      </c>
      <c r="I381" s="275"/>
      <c r="J381" s="271"/>
      <c r="K381" s="271"/>
      <c r="L381" s="276"/>
      <c r="M381" s="277"/>
      <c r="N381" s="278"/>
      <c r="O381" s="278"/>
      <c r="P381" s="278"/>
      <c r="Q381" s="278"/>
      <c r="R381" s="278"/>
      <c r="S381" s="278"/>
      <c r="T381" s="27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80" t="s">
        <v>180</v>
      </c>
      <c r="AU381" s="280" t="s">
        <v>84</v>
      </c>
      <c r="AV381" s="14" t="s">
        <v>179</v>
      </c>
      <c r="AW381" s="14" t="s">
        <v>30</v>
      </c>
      <c r="AX381" s="14" t="s">
        <v>82</v>
      </c>
      <c r="AY381" s="280" t="s">
        <v>172</v>
      </c>
    </row>
    <row r="382" s="2" customFormat="1" ht="24.15" customHeight="1">
      <c r="A382" s="40"/>
      <c r="B382" s="41"/>
      <c r="C382" s="245" t="s">
        <v>279</v>
      </c>
      <c r="D382" s="245" t="s">
        <v>175</v>
      </c>
      <c r="E382" s="246" t="s">
        <v>853</v>
      </c>
      <c r="F382" s="247" t="s">
        <v>854</v>
      </c>
      <c r="G382" s="248" t="s">
        <v>184</v>
      </c>
      <c r="H382" s="249">
        <v>1</v>
      </c>
      <c r="I382" s="250"/>
      <c r="J382" s="251">
        <f>ROUND(I382*H382,2)</f>
        <v>0</v>
      </c>
      <c r="K382" s="252"/>
      <c r="L382" s="43"/>
      <c r="M382" s="253" t="s">
        <v>1</v>
      </c>
      <c r="N382" s="254" t="s">
        <v>40</v>
      </c>
      <c r="O382" s="93"/>
      <c r="P382" s="255">
        <f>O382*H382</f>
        <v>0</v>
      </c>
      <c r="Q382" s="255">
        <v>0</v>
      </c>
      <c r="R382" s="255">
        <f>Q382*H382</f>
        <v>0</v>
      </c>
      <c r="S382" s="255">
        <v>0</v>
      </c>
      <c r="T382" s="25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57" t="s">
        <v>179</v>
      </c>
      <c r="AT382" s="257" t="s">
        <v>175</v>
      </c>
      <c r="AU382" s="257" t="s">
        <v>84</v>
      </c>
      <c r="AY382" s="17" t="s">
        <v>172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7" t="s">
        <v>82</v>
      </c>
      <c r="BK382" s="145">
        <f>ROUND(I382*H382,2)</f>
        <v>0</v>
      </c>
      <c r="BL382" s="17" t="s">
        <v>179</v>
      </c>
      <c r="BM382" s="257" t="s">
        <v>492</v>
      </c>
    </row>
    <row r="383" s="15" customFormat="1">
      <c r="A383" s="15"/>
      <c r="B383" s="299"/>
      <c r="C383" s="300"/>
      <c r="D383" s="260" t="s">
        <v>180</v>
      </c>
      <c r="E383" s="301" t="s">
        <v>1</v>
      </c>
      <c r="F383" s="302" t="s">
        <v>493</v>
      </c>
      <c r="G383" s="300"/>
      <c r="H383" s="301" t="s">
        <v>1</v>
      </c>
      <c r="I383" s="303"/>
      <c r="J383" s="300"/>
      <c r="K383" s="300"/>
      <c r="L383" s="304"/>
      <c r="M383" s="305"/>
      <c r="N383" s="306"/>
      <c r="O383" s="306"/>
      <c r="P383" s="306"/>
      <c r="Q383" s="306"/>
      <c r="R383" s="306"/>
      <c r="S383" s="306"/>
      <c r="T383" s="30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308" t="s">
        <v>180</v>
      </c>
      <c r="AU383" s="308" t="s">
        <v>84</v>
      </c>
      <c r="AV383" s="15" t="s">
        <v>82</v>
      </c>
      <c r="AW383" s="15" t="s">
        <v>30</v>
      </c>
      <c r="AX383" s="15" t="s">
        <v>75</v>
      </c>
      <c r="AY383" s="308" t="s">
        <v>172</v>
      </c>
    </row>
    <row r="384" s="13" customFormat="1">
      <c r="A384" s="13"/>
      <c r="B384" s="258"/>
      <c r="C384" s="259"/>
      <c r="D384" s="260" t="s">
        <v>180</v>
      </c>
      <c r="E384" s="261" t="s">
        <v>1</v>
      </c>
      <c r="F384" s="262" t="s">
        <v>82</v>
      </c>
      <c r="G384" s="259"/>
      <c r="H384" s="263">
        <v>1</v>
      </c>
      <c r="I384" s="264"/>
      <c r="J384" s="259"/>
      <c r="K384" s="259"/>
      <c r="L384" s="265"/>
      <c r="M384" s="266"/>
      <c r="N384" s="267"/>
      <c r="O384" s="267"/>
      <c r="P384" s="267"/>
      <c r="Q384" s="267"/>
      <c r="R384" s="267"/>
      <c r="S384" s="267"/>
      <c r="T384" s="26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9" t="s">
        <v>180</v>
      </c>
      <c r="AU384" s="269" t="s">
        <v>84</v>
      </c>
      <c r="AV384" s="13" t="s">
        <v>84</v>
      </c>
      <c r="AW384" s="13" t="s">
        <v>30</v>
      </c>
      <c r="AX384" s="13" t="s">
        <v>75</v>
      </c>
      <c r="AY384" s="269" t="s">
        <v>172</v>
      </c>
    </row>
    <row r="385" s="14" customFormat="1">
      <c r="A385" s="14"/>
      <c r="B385" s="270"/>
      <c r="C385" s="271"/>
      <c r="D385" s="260" t="s">
        <v>180</v>
      </c>
      <c r="E385" s="272" t="s">
        <v>1</v>
      </c>
      <c r="F385" s="273" t="s">
        <v>181</v>
      </c>
      <c r="G385" s="271"/>
      <c r="H385" s="274">
        <v>1</v>
      </c>
      <c r="I385" s="275"/>
      <c r="J385" s="271"/>
      <c r="K385" s="271"/>
      <c r="L385" s="276"/>
      <c r="M385" s="277"/>
      <c r="N385" s="278"/>
      <c r="O385" s="278"/>
      <c r="P385" s="278"/>
      <c r="Q385" s="278"/>
      <c r="R385" s="278"/>
      <c r="S385" s="278"/>
      <c r="T385" s="27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80" t="s">
        <v>180</v>
      </c>
      <c r="AU385" s="280" t="s">
        <v>84</v>
      </c>
      <c r="AV385" s="14" t="s">
        <v>179</v>
      </c>
      <c r="AW385" s="14" t="s">
        <v>30</v>
      </c>
      <c r="AX385" s="14" t="s">
        <v>82</v>
      </c>
      <c r="AY385" s="280" t="s">
        <v>172</v>
      </c>
    </row>
    <row r="386" s="2" customFormat="1" ht="21.75" customHeight="1">
      <c r="A386" s="40"/>
      <c r="B386" s="41"/>
      <c r="C386" s="245" t="s">
        <v>485</v>
      </c>
      <c r="D386" s="245" t="s">
        <v>175</v>
      </c>
      <c r="E386" s="246" t="s">
        <v>855</v>
      </c>
      <c r="F386" s="247" t="s">
        <v>856</v>
      </c>
      <c r="G386" s="248" t="s">
        <v>184</v>
      </c>
      <c r="H386" s="249">
        <v>145.59999999999999</v>
      </c>
      <c r="I386" s="250"/>
      <c r="J386" s="251">
        <f>ROUND(I386*H386,2)</f>
        <v>0</v>
      </c>
      <c r="K386" s="252"/>
      <c r="L386" s="43"/>
      <c r="M386" s="253" t="s">
        <v>1</v>
      </c>
      <c r="N386" s="254" t="s">
        <v>40</v>
      </c>
      <c r="O386" s="93"/>
      <c r="P386" s="255">
        <f>O386*H386</f>
        <v>0</v>
      </c>
      <c r="Q386" s="255">
        <v>0</v>
      </c>
      <c r="R386" s="255">
        <f>Q386*H386</f>
        <v>0</v>
      </c>
      <c r="S386" s="255">
        <v>0</v>
      </c>
      <c r="T386" s="25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57" t="s">
        <v>179</v>
      </c>
      <c r="AT386" s="257" t="s">
        <v>175</v>
      </c>
      <c r="AU386" s="257" t="s">
        <v>84</v>
      </c>
      <c r="AY386" s="17" t="s">
        <v>172</v>
      </c>
      <c r="BE386" s="145">
        <f>IF(N386="základní",J386,0)</f>
        <v>0</v>
      </c>
      <c r="BF386" s="145">
        <f>IF(N386="snížená",J386,0)</f>
        <v>0</v>
      </c>
      <c r="BG386" s="145">
        <f>IF(N386="zákl. přenesená",J386,0)</f>
        <v>0</v>
      </c>
      <c r="BH386" s="145">
        <f>IF(N386="sníž. přenesená",J386,0)</f>
        <v>0</v>
      </c>
      <c r="BI386" s="145">
        <f>IF(N386="nulová",J386,0)</f>
        <v>0</v>
      </c>
      <c r="BJ386" s="17" t="s">
        <v>82</v>
      </c>
      <c r="BK386" s="145">
        <f>ROUND(I386*H386,2)</f>
        <v>0</v>
      </c>
      <c r="BL386" s="17" t="s">
        <v>179</v>
      </c>
      <c r="BM386" s="257" t="s">
        <v>497</v>
      </c>
    </row>
    <row r="387" s="15" customFormat="1">
      <c r="A387" s="15"/>
      <c r="B387" s="299"/>
      <c r="C387" s="300"/>
      <c r="D387" s="260" t="s">
        <v>180</v>
      </c>
      <c r="E387" s="301" t="s">
        <v>1</v>
      </c>
      <c r="F387" s="302" t="s">
        <v>493</v>
      </c>
      <c r="G387" s="300"/>
      <c r="H387" s="301" t="s">
        <v>1</v>
      </c>
      <c r="I387" s="303"/>
      <c r="J387" s="300"/>
      <c r="K387" s="300"/>
      <c r="L387" s="304"/>
      <c r="M387" s="305"/>
      <c r="N387" s="306"/>
      <c r="O387" s="306"/>
      <c r="P387" s="306"/>
      <c r="Q387" s="306"/>
      <c r="R387" s="306"/>
      <c r="S387" s="306"/>
      <c r="T387" s="30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308" t="s">
        <v>180</v>
      </c>
      <c r="AU387" s="308" t="s">
        <v>84</v>
      </c>
      <c r="AV387" s="15" t="s">
        <v>82</v>
      </c>
      <c r="AW387" s="15" t="s">
        <v>30</v>
      </c>
      <c r="AX387" s="15" t="s">
        <v>75</v>
      </c>
      <c r="AY387" s="308" t="s">
        <v>172</v>
      </c>
    </row>
    <row r="388" s="13" customFormat="1">
      <c r="A388" s="13"/>
      <c r="B388" s="258"/>
      <c r="C388" s="259"/>
      <c r="D388" s="260" t="s">
        <v>180</v>
      </c>
      <c r="E388" s="261" t="s">
        <v>1</v>
      </c>
      <c r="F388" s="262" t="s">
        <v>857</v>
      </c>
      <c r="G388" s="259"/>
      <c r="H388" s="263">
        <v>38.399999999999999</v>
      </c>
      <c r="I388" s="264"/>
      <c r="J388" s="259"/>
      <c r="K388" s="259"/>
      <c r="L388" s="265"/>
      <c r="M388" s="266"/>
      <c r="N388" s="267"/>
      <c r="O388" s="267"/>
      <c r="P388" s="267"/>
      <c r="Q388" s="267"/>
      <c r="R388" s="267"/>
      <c r="S388" s="267"/>
      <c r="T388" s="26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9" t="s">
        <v>180</v>
      </c>
      <c r="AU388" s="269" t="s">
        <v>84</v>
      </c>
      <c r="AV388" s="13" t="s">
        <v>84</v>
      </c>
      <c r="AW388" s="13" t="s">
        <v>30</v>
      </c>
      <c r="AX388" s="13" t="s">
        <v>75</v>
      </c>
      <c r="AY388" s="269" t="s">
        <v>172</v>
      </c>
    </row>
    <row r="389" s="15" customFormat="1">
      <c r="A389" s="15"/>
      <c r="B389" s="299"/>
      <c r="C389" s="300"/>
      <c r="D389" s="260" t="s">
        <v>180</v>
      </c>
      <c r="E389" s="301" t="s">
        <v>1</v>
      </c>
      <c r="F389" s="302" t="s">
        <v>858</v>
      </c>
      <c r="G389" s="300"/>
      <c r="H389" s="301" t="s">
        <v>1</v>
      </c>
      <c r="I389" s="303"/>
      <c r="J389" s="300"/>
      <c r="K389" s="300"/>
      <c r="L389" s="304"/>
      <c r="M389" s="305"/>
      <c r="N389" s="306"/>
      <c r="O389" s="306"/>
      <c r="P389" s="306"/>
      <c r="Q389" s="306"/>
      <c r="R389" s="306"/>
      <c r="S389" s="306"/>
      <c r="T389" s="30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308" t="s">
        <v>180</v>
      </c>
      <c r="AU389" s="308" t="s">
        <v>84</v>
      </c>
      <c r="AV389" s="15" t="s">
        <v>82</v>
      </c>
      <c r="AW389" s="15" t="s">
        <v>30</v>
      </c>
      <c r="AX389" s="15" t="s">
        <v>75</v>
      </c>
      <c r="AY389" s="308" t="s">
        <v>172</v>
      </c>
    </row>
    <row r="390" s="13" customFormat="1">
      <c r="A390" s="13"/>
      <c r="B390" s="258"/>
      <c r="C390" s="259"/>
      <c r="D390" s="260" t="s">
        <v>180</v>
      </c>
      <c r="E390" s="261" t="s">
        <v>1</v>
      </c>
      <c r="F390" s="262" t="s">
        <v>859</v>
      </c>
      <c r="G390" s="259"/>
      <c r="H390" s="263">
        <v>57.600000000000001</v>
      </c>
      <c r="I390" s="264"/>
      <c r="J390" s="259"/>
      <c r="K390" s="259"/>
      <c r="L390" s="265"/>
      <c r="M390" s="266"/>
      <c r="N390" s="267"/>
      <c r="O390" s="267"/>
      <c r="P390" s="267"/>
      <c r="Q390" s="267"/>
      <c r="R390" s="267"/>
      <c r="S390" s="267"/>
      <c r="T390" s="26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9" t="s">
        <v>180</v>
      </c>
      <c r="AU390" s="269" t="s">
        <v>84</v>
      </c>
      <c r="AV390" s="13" t="s">
        <v>84</v>
      </c>
      <c r="AW390" s="13" t="s">
        <v>30</v>
      </c>
      <c r="AX390" s="13" t="s">
        <v>75</v>
      </c>
      <c r="AY390" s="269" t="s">
        <v>172</v>
      </c>
    </row>
    <row r="391" s="15" customFormat="1">
      <c r="A391" s="15"/>
      <c r="B391" s="299"/>
      <c r="C391" s="300"/>
      <c r="D391" s="260" t="s">
        <v>180</v>
      </c>
      <c r="E391" s="301" t="s">
        <v>1</v>
      </c>
      <c r="F391" s="302" t="s">
        <v>860</v>
      </c>
      <c r="G391" s="300"/>
      <c r="H391" s="301" t="s">
        <v>1</v>
      </c>
      <c r="I391" s="303"/>
      <c r="J391" s="300"/>
      <c r="K391" s="300"/>
      <c r="L391" s="304"/>
      <c r="M391" s="305"/>
      <c r="N391" s="306"/>
      <c r="O391" s="306"/>
      <c r="P391" s="306"/>
      <c r="Q391" s="306"/>
      <c r="R391" s="306"/>
      <c r="S391" s="306"/>
      <c r="T391" s="30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308" t="s">
        <v>180</v>
      </c>
      <c r="AU391" s="308" t="s">
        <v>84</v>
      </c>
      <c r="AV391" s="15" t="s">
        <v>82</v>
      </c>
      <c r="AW391" s="15" t="s">
        <v>30</v>
      </c>
      <c r="AX391" s="15" t="s">
        <v>75</v>
      </c>
      <c r="AY391" s="308" t="s">
        <v>172</v>
      </c>
    </row>
    <row r="392" s="13" customFormat="1">
      <c r="A392" s="13"/>
      <c r="B392" s="258"/>
      <c r="C392" s="259"/>
      <c r="D392" s="260" t="s">
        <v>180</v>
      </c>
      <c r="E392" s="261" t="s">
        <v>1</v>
      </c>
      <c r="F392" s="262" t="s">
        <v>861</v>
      </c>
      <c r="G392" s="259"/>
      <c r="H392" s="263">
        <v>24</v>
      </c>
      <c r="I392" s="264"/>
      <c r="J392" s="259"/>
      <c r="K392" s="259"/>
      <c r="L392" s="265"/>
      <c r="M392" s="266"/>
      <c r="N392" s="267"/>
      <c r="O392" s="267"/>
      <c r="P392" s="267"/>
      <c r="Q392" s="267"/>
      <c r="R392" s="267"/>
      <c r="S392" s="267"/>
      <c r="T392" s="26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9" t="s">
        <v>180</v>
      </c>
      <c r="AU392" s="269" t="s">
        <v>84</v>
      </c>
      <c r="AV392" s="13" t="s">
        <v>84</v>
      </c>
      <c r="AW392" s="13" t="s">
        <v>30</v>
      </c>
      <c r="AX392" s="13" t="s">
        <v>75</v>
      </c>
      <c r="AY392" s="269" t="s">
        <v>172</v>
      </c>
    </row>
    <row r="393" s="15" customFormat="1">
      <c r="A393" s="15"/>
      <c r="B393" s="299"/>
      <c r="C393" s="300"/>
      <c r="D393" s="260" t="s">
        <v>180</v>
      </c>
      <c r="E393" s="301" t="s">
        <v>1</v>
      </c>
      <c r="F393" s="302" t="s">
        <v>862</v>
      </c>
      <c r="G393" s="300"/>
      <c r="H393" s="301" t="s">
        <v>1</v>
      </c>
      <c r="I393" s="303"/>
      <c r="J393" s="300"/>
      <c r="K393" s="300"/>
      <c r="L393" s="304"/>
      <c r="M393" s="305"/>
      <c r="N393" s="306"/>
      <c r="O393" s="306"/>
      <c r="P393" s="306"/>
      <c r="Q393" s="306"/>
      <c r="R393" s="306"/>
      <c r="S393" s="306"/>
      <c r="T393" s="30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308" t="s">
        <v>180</v>
      </c>
      <c r="AU393" s="308" t="s">
        <v>84</v>
      </c>
      <c r="AV393" s="15" t="s">
        <v>82</v>
      </c>
      <c r="AW393" s="15" t="s">
        <v>30</v>
      </c>
      <c r="AX393" s="15" t="s">
        <v>75</v>
      </c>
      <c r="AY393" s="308" t="s">
        <v>172</v>
      </c>
    </row>
    <row r="394" s="13" customFormat="1">
      <c r="A394" s="13"/>
      <c r="B394" s="258"/>
      <c r="C394" s="259"/>
      <c r="D394" s="260" t="s">
        <v>180</v>
      </c>
      <c r="E394" s="261" t="s">
        <v>1</v>
      </c>
      <c r="F394" s="262" t="s">
        <v>863</v>
      </c>
      <c r="G394" s="259"/>
      <c r="H394" s="263">
        <v>25.600000000000001</v>
      </c>
      <c r="I394" s="264"/>
      <c r="J394" s="259"/>
      <c r="K394" s="259"/>
      <c r="L394" s="265"/>
      <c r="M394" s="266"/>
      <c r="N394" s="267"/>
      <c r="O394" s="267"/>
      <c r="P394" s="267"/>
      <c r="Q394" s="267"/>
      <c r="R394" s="267"/>
      <c r="S394" s="267"/>
      <c r="T394" s="26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9" t="s">
        <v>180</v>
      </c>
      <c r="AU394" s="269" t="s">
        <v>84</v>
      </c>
      <c r="AV394" s="13" t="s">
        <v>84</v>
      </c>
      <c r="AW394" s="13" t="s">
        <v>30</v>
      </c>
      <c r="AX394" s="13" t="s">
        <v>75</v>
      </c>
      <c r="AY394" s="269" t="s">
        <v>172</v>
      </c>
    </row>
    <row r="395" s="14" customFormat="1">
      <c r="A395" s="14"/>
      <c r="B395" s="270"/>
      <c r="C395" s="271"/>
      <c r="D395" s="260" t="s">
        <v>180</v>
      </c>
      <c r="E395" s="272" t="s">
        <v>1</v>
      </c>
      <c r="F395" s="273" t="s">
        <v>181</v>
      </c>
      <c r="G395" s="271"/>
      <c r="H395" s="274">
        <v>145.59999999999999</v>
      </c>
      <c r="I395" s="275"/>
      <c r="J395" s="271"/>
      <c r="K395" s="271"/>
      <c r="L395" s="276"/>
      <c r="M395" s="277"/>
      <c r="N395" s="278"/>
      <c r="O395" s="278"/>
      <c r="P395" s="278"/>
      <c r="Q395" s="278"/>
      <c r="R395" s="278"/>
      <c r="S395" s="278"/>
      <c r="T395" s="27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0" t="s">
        <v>180</v>
      </c>
      <c r="AU395" s="280" t="s">
        <v>84</v>
      </c>
      <c r="AV395" s="14" t="s">
        <v>179</v>
      </c>
      <c r="AW395" s="14" t="s">
        <v>30</v>
      </c>
      <c r="AX395" s="14" t="s">
        <v>82</v>
      </c>
      <c r="AY395" s="280" t="s">
        <v>172</v>
      </c>
    </row>
    <row r="396" s="2" customFormat="1" ht="24.15" customHeight="1">
      <c r="A396" s="40"/>
      <c r="B396" s="41"/>
      <c r="C396" s="245" t="s">
        <v>284</v>
      </c>
      <c r="D396" s="245" t="s">
        <v>175</v>
      </c>
      <c r="E396" s="246" t="s">
        <v>864</v>
      </c>
      <c r="F396" s="247" t="s">
        <v>865</v>
      </c>
      <c r="G396" s="248" t="s">
        <v>342</v>
      </c>
      <c r="H396" s="249">
        <v>9.4499999999999993</v>
      </c>
      <c r="I396" s="250"/>
      <c r="J396" s="251">
        <f>ROUND(I396*H396,2)</f>
        <v>0</v>
      </c>
      <c r="K396" s="252"/>
      <c r="L396" s="43"/>
      <c r="M396" s="253" t="s">
        <v>1</v>
      </c>
      <c r="N396" s="254" t="s">
        <v>40</v>
      </c>
      <c r="O396" s="93"/>
      <c r="P396" s="255">
        <f>O396*H396</f>
        <v>0</v>
      </c>
      <c r="Q396" s="255">
        <v>0</v>
      </c>
      <c r="R396" s="255">
        <f>Q396*H396</f>
        <v>0</v>
      </c>
      <c r="S396" s="255">
        <v>0</v>
      </c>
      <c r="T396" s="25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57" t="s">
        <v>179</v>
      </c>
      <c r="AT396" s="257" t="s">
        <v>175</v>
      </c>
      <c r="AU396" s="257" t="s">
        <v>84</v>
      </c>
      <c r="AY396" s="17" t="s">
        <v>172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7" t="s">
        <v>82</v>
      </c>
      <c r="BK396" s="145">
        <f>ROUND(I396*H396,2)</f>
        <v>0</v>
      </c>
      <c r="BL396" s="17" t="s">
        <v>179</v>
      </c>
      <c r="BM396" s="257" t="s">
        <v>502</v>
      </c>
    </row>
    <row r="397" s="15" customFormat="1">
      <c r="A397" s="15"/>
      <c r="B397" s="299"/>
      <c r="C397" s="300"/>
      <c r="D397" s="260" t="s">
        <v>180</v>
      </c>
      <c r="E397" s="301" t="s">
        <v>1</v>
      </c>
      <c r="F397" s="302" t="s">
        <v>493</v>
      </c>
      <c r="G397" s="300"/>
      <c r="H397" s="301" t="s">
        <v>1</v>
      </c>
      <c r="I397" s="303"/>
      <c r="J397" s="300"/>
      <c r="K397" s="300"/>
      <c r="L397" s="304"/>
      <c r="M397" s="305"/>
      <c r="N397" s="306"/>
      <c r="O397" s="306"/>
      <c r="P397" s="306"/>
      <c r="Q397" s="306"/>
      <c r="R397" s="306"/>
      <c r="S397" s="306"/>
      <c r="T397" s="30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308" t="s">
        <v>180</v>
      </c>
      <c r="AU397" s="308" t="s">
        <v>84</v>
      </c>
      <c r="AV397" s="15" t="s">
        <v>82</v>
      </c>
      <c r="AW397" s="15" t="s">
        <v>30</v>
      </c>
      <c r="AX397" s="15" t="s">
        <v>75</v>
      </c>
      <c r="AY397" s="308" t="s">
        <v>172</v>
      </c>
    </row>
    <row r="398" s="13" customFormat="1">
      <c r="A398" s="13"/>
      <c r="B398" s="258"/>
      <c r="C398" s="259"/>
      <c r="D398" s="260" t="s">
        <v>180</v>
      </c>
      <c r="E398" s="261" t="s">
        <v>1</v>
      </c>
      <c r="F398" s="262" t="s">
        <v>866</v>
      </c>
      <c r="G398" s="259"/>
      <c r="H398" s="263">
        <v>9.4499999999999993</v>
      </c>
      <c r="I398" s="264"/>
      <c r="J398" s="259"/>
      <c r="K398" s="259"/>
      <c r="L398" s="265"/>
      <c r="M398" s="266"/>
      <c r="N398" s="267"/>
      <c r="O398" s="267"/>
      <c r="P398" s="267"/>
      <c r="Q398" s="267"/>
      <c r="R398" s="267"/>
      <c r="S398" s="267"/>
      <c r="T398" s="26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9" t="s">
        <v>180</v>
      </c>
      <c r="AU398" s="269" t="s">
        <v>84</v>
      </c>
      <c r="AV398" s="13" t="s">
        <v>84</v>
      </c>
      <c r="AW398" s="13" t="s">
        <v>30</v>
      </c>
      <c r="AX398" s="13" t="s">
        <v>75</v>
      </c>
      <c r="AY398" s="269" t="s">
        <v>172</v>
      </c>
    </row>
    <row r="399" s="14" customFormat="1">
      <c r="A399" s="14"/>
      <c r="B399" s="270"/>
      <c r="C399" s="271"/>
      <c r="D399" s="260" t="s">
        <v>180</v>
      </c>
      <c r="E399" s="272" t="s">
        <v>1</v>
      </c>
      <c r="F399" s="273" t="s">
        <v>181</v>
      </c>
      <c r="G399" s="271"/>
      <c r="H399" s="274">
        <v>9.4499999999999993</v>
      </c>
      <c r="I399" s="275"/>
      <c r="J399" s="271"/>
      <c r="K399" s="271"/>
      <c r="L399" s="276"/>
      <c r="M399" s="277"/>
      <c r="N399" s="278"/>
      <c r="O399" s="278"/>
      <c r="P399" s="278"/>
      <c r="Q399" s="278"/>
      <c r="R399" s="278"/>
      <c r="S399" s="278"/>
      <c r="T399" s="27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0" t="s">
        <v>180</v>
      </c>
      <c r="AU399" s="280" t="s">
        <v>84</v>
      </c>
      <c r="AV399" s="14" t="s">
        <v>179</v>
      </c>
      <c r="AW399" s="14" t="s">
        <v>30</v>
      </c>
      <c r="AX399" s="14" t="s">
        <v>82</v>
      </c>
      <c r="AY399" s="280" t="s">
        <v>172</v>
      </c>
    </row>
    <row r="400" s="2" customFormat="1" ht="24.15" customHeight="1">
      <c r="A400" s="40"/>
      <c r="B400" s="41"/>
      <c r="C400" s="245" t="s">
        <v>654</v>
      </c>
      <c r="D400" s="245" t="s">
        <v>175</v>
      </c>
      <c r="E400" s="246" t="s">
        <v>867</v>
      </c>
      <c r="F400" s="247" t="s">
        <v>868</v>
      </c>
      <c r="G400" s="248" t="s">
        <v>342</v>
      </c>
      <c r="H400" s="249">
        <v>4.4939999999999998</v>
      </c>
      <c r="I400" s="250"/>
      <c r="J400" s="251">
        <f>ROUND(I400*H400,2)</f>
        <v>0</v>
      </c>
      <c r="K400" s="252"/>
      <c r="L400" s="43"/>
      <c r="M400" s="253" t="s">
        <v>1</v>
      </c>
      <c r="N400" s="254" t="s">
        <v>40</v>
      </c>
      <c r="O400" s="93"/>
      <c r="P400" s="255">
        <f>O400*H400</f>
        <v>0</v>
      </c>
      <c r="Q400" s="255">
        <v>0</v>
      </c>
      <c r="R400" s="255">
        <f>Q400*H400</f>
        <v>0</v>
      </c>
      <c r="S400" s="255">
        <v>0</v>
      </c>
      <c r="T400" s="25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57" t="s">
        <v>179</v>
      </c>
      <c r="AT400" s="257" t="s">
        <v>175</v>
      </c>
      <c r="AU400" s="257" t="s">
        <v>84</v>
      </c>
      <c r="AY400" s="17" t="s">
        <v>172</v>
      </c>
      <c r="BE400" s="145">
        <f>IF(N400="základní",J400,0)</f>
        <v>0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7" t="s">
        <v>82</v>
      </c>
      <c r="BK400" s="145">
        <f>ROUND(I400*H400,2)</f>
        <v>0</v>
      </c>
      <c r="BL400" s="17" t="s">
        <v>179</v>
      </c>
      <c r="BM400" s="257" t="s">
        <v>509</v>
      </c>
    </row>
    <row r="401" s="15" customFormat="1">
      <c r="A401" s="15"/>
      <c r="B401" s="299"/>
      <c r="C401" s="300"/>
      <c r="D401" s="260" t="s">
        <v>180</v>
      </c>
      <c r="E401" s="301" t="s">
        <v>1</v>
      </c>
      <c r="F401" s="302" t="s">
        <v>869</v>
      </c>
      <c r="G401" s="300"/>
      <c r="H401" s="301" t="s">
        <v>1</v>
      </c>
      <c r="I401" s="303"/>
      <c r="J401" s="300"/>
      <c r="K401" s="300"/>
      <c r="L401" s="304"/>
      <c r="M401" s="305"/>
      <c r="N401" s="306"/>
      <c r="O401" s="306"/>
      <c r="P401" s="306"/>
      <c r="Q401" s="306"/>
      <c r="R401" s="306"/>
      <c r="S401" s="306"/>
      <c r="T401" s="30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308" t="s">
        <v>180</v>
      </c>
      <c r="AU401" s="308" t="s">
        <v>84</v>
      </c>
      <c r="AV401" s="15" t="s">
        <v>82</v>
      </c>
      <c r="AW401" s="15" t="s">
        <v>30</v>
      </c>
      <c r="AX401" s="15" t="s">
        <v>75</v>
      </c>
      <c r="AY401" s="308" t="s">
        <v>172</v>
      </c>
    </row>
    <row r="402" s="13" customFormat="1">
      <c r="A402" s="13"/>
      <c r="B402" s="258"/>
      <c r="C402" s="259"/>
      <c r="D402" s="260" t="s">
        <v>180</v>
      </c>
      <c r="E402" s="261" t="s">
        <v>1</v>
      </c>
      <c r="F402" s="262" t="s">
        <v>870</v>
      </c>
      <c r="G402" s="259"/>
      <c r="H402" s="263">
        <v>3.6000000000000001</v>
      </c>
      <c r="I402" s="264"/>
      <c r="J402" s="259"/>
      <c r="K402" s="259"/>
      <c r="L402" s="265"/>
      <c r="M402" s="266"/>
      <c r="N402" s="267"/>
      <c r="O402" s="267"/>
      <c r="P402" s="267"/>
      <c r="Q402" s="267"/>
      <c r="R402" s="267"/>
      <c r="S402" s="267"/>
      <c r="T402" s="26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9" t="s">
        <v>180</v>
      </c>
      <c r="AU402" s="269" t="s">
        <v>84</v>
      </c>
      <c r="AV402" s="13" t="s">
        <v>84</v>
      </c>
      <c r="AW402" s="13" t="s">
        <v>30</v>
      </c>
      <c r="AX402" s="13" t="s">
        <v>75</v>
      </c>
      <c r="AY402" s="269" t="s">
        <v>172</v>
      </c>
    </row>
    <row r="403" s="15" customFormat="1">
      <c r="A403" s="15"/>
      <c r="B403" s="299"/>
      <c r="C403" s="300"/>
      <c r="D403" s="260" t="s">
        <v>180</v>
      </c>
      <c r="E403" s="301" t="s">
        <v>1</v>
      </c>
      <c r="F403" s="302" t="s">
        <v>871</v>
      </c>
      <c r="G403" s="300"/>
      <c r="H403" s="301" t="s">
        <v>1</v>
      </c>
      <c r="I403" s="303"/>
      <c r="J403" s="300"/>
      <c r="K403" s="300"/>
      <c r="L403" s="304"/>
      <c r="M403" s="305"/>
      <c r="N403" s="306"/>
      <c r="O403" s="306"/>
      <c r="P403" s="306"/>
      <c r="Q403" s="306"/>
      <c r="R403" s="306"/>
      <c r="S403" s="306"/>
      <c r="T403" s="30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308" t="s">
        <v>180</v>
      </c>
      <c r="AU403" s="308" t="s">
        <v>84</v>
      </c>
      <c r="AV403" s="15" t="s">
        <v>82</v>
      </c>
      <c r="AW403" s="15" t="s">
        <v>30</v>
      </c>
      <c r="AX403" s="15" t="s">
        <v>75</v>
      </c>
      <c r="AY403" s="308" t="s">
        <v>172</v>
      </c>
    </row>
    <row r="404" s="13" customFormat="1">
      <c r="A404" s="13"/>
      <c r="B404" s="258"/>
      <c r="C404" s="259"/>
      <c r="D404" s="260" t="s">
        <v>180</v>
      </c>
      <c r="E404" s="261" t="s">
        <v>1</v>
      </c>
      <c r="F404" s="262" t="s">
        <v>872</v>
      </c>
      <c r="G404" s="259"/>
      <c r="H404" s="263">
        <v>0.89400000000000002</v>
      </c>
      <c r="I404" s="264"/>
      <c r="J404" s="259"/>
      <c r="K404" s="259"/>
      <c r="L404" s="265"/>
      <c r="M404" s="266"/>
      <c r="N404" s="267"/>
      <c r="O404" s="267"/>
      <c r="P404" s="267"/>
      <c r="Q404" s="267"/>
      <c r="R404" s="267"/>
      <c r="S404" s="267"/>
      <c r="T404" s="26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9" t="s">
        <v>180</v>
      </c>
      <c r="AU404" s="269" t="s">
        <v>84</v>
      </c>
      <c r="AV404" s="13" t="s">
        <v>84</v>
      </c>
      <c r="AW404" s="13" t="s">
        <v>30</v>
      </c>
      <c r="AX404" s="13" t="s">
        <v>75</v>
      </c>
      <c r="AY404" s="269" t="s">
        <v>172</v>
      </c>
    </row>
    <row r="405" s="14" customFormat="1">
      <c r="A405" s="14"/>
      <c r="B405" s="270"/>
      <c r="C405" s="271"/>
      <c r="D405" s="260" t="s">
        <v>180</v>
      </c>
      <c r="E405" s="272" t="s">
        <v>1</v>
      </c>
      <c r="F405" s="273" t="s">
        <v>181</v>
      </c>
      <c r="G405" s="271"/>
      <c r="H405" s="274">
        <v>4.4939999999999998</v>
      </c>
      <c r="I405" s="275"/>
      <c r="J405" s="271"/>
      <c r="K405" s="271"/>
      <c r="L405" s="276"/>
      <c r="M405" s="277"/>
      <c r="N405" s="278"/>
      <c r="O405" s="278"/>
      <c r="P405" s="278"/>
      <c r="Q405" s="278"/>
      <c r="R405" s="278"/>
      <c r="S405" s="278"/>
      <c r="T405" s="27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80" t="s">
        <v>180</v>
      </c>
      <c r="AU405" s="280" t="s">
        <v>84</v>
      </c>
      <c r="AV405" s="14" t="s">
        <v>179</v>
      </c>
      <c r="AW405" s="14" t="s">
        <v>30</v>
      </c>
      <c r="AX405" s="14" t="s">
        <v>82</v>
      </c>
      <c r="AY405" s="280" t="s">
        <v>172</v>
      </c>
    </row>
    <row r="406" s="2" customFormat="1" ht="24.15" customHeight="1">
      <c r="A406" s="40"/>
      <c r="B406" s="41"/>
      <c r="C406" s="245" t="s">
        <v>289</v>
      </c>
      <c r="D406" s="245" t="s">
        <v>175</v>
      </c>
      <c r="E406" s="246" t="s">
        <v>490</v>
      </c>
      <c r="F406" s="247" t="s">
        <v>491</v>
      </c>
      <c r="G406" s="248" t="s">
        <v>342</v>
      </c>
      <c r="H406" s="249">
        <v>28.373999999999999</v>
      </c>
      <c r="I406" s="250"/>
      <c r="J406" s="251">
        <f>ROUND(I406*H406,2)</f>
        <v>0</v>
      </c>
      <c r="K406" s="252"/>
      <c r="L406" s="43"/>
      <c r="M406" s="253" t="s">
        <v>1</v>
      </c>
      <c r="N406" s="254" t="s">
        <v>40</v>
      </c>
      <c r="O406" s="93"/>
      <c r="P406" s="255">
        <f>O406*H406</f>
        <v>0</v>
      </c>
      <c r="Q406" s="255">
        <v>0</v>
      </c>
      <c r="R406" s="255">
        <f>Q406*H406</f>
        <v>0</v>
      </c>
      <c r="S406" s="255">
        <v>0</v>
      </c>
      <c r="T406" s="25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57" t="s">
        <v>179</v>
      </c>
      <c r="AT406" s="257" t="s">
        <v>175</v>
      </c>
      <c r="AU406" s="257" t="s">
        <v>84</v>
      </c>
      <c r="AY406" s="17" t="s">
        <v>172</v>
      </c>
      <c r="BE406" s="145">
        <f>IF(N406="základní",J406,0)</f>
        <v>0</v>
      </c>
      <c r="BF406" s="145">
        <f>IF(N406="snížená",J406,0)</f>
        <v>0</v>
      </c>
      <c r="BG406" s="145">
        <f>IF(N406="zákl. přenesená",J406,0)</f>
        <v>0</v>
      </c>
      <c r="BH406" s="145">
        <f>IF(N406="sníž. přenesená",J406,0)</f>
        <v>0</v>
      </c>
      <c r="BI406" s="145">
        <f>IF(N406="nulová",J406,0)</f>
        <v>0</v>
      </c>
      <c r="BJ406" s="17" t="s">
        <v>82</v>
      </c>
      <c r="BK406" s="145">
        <f>ROUND(I406*H406,2)</f>
        <v>0</v>
      </c>
      <c r="BL406" s="17" t="s">
        <v>179</v>
      </c>
      <c r="BM406" s="257" t="s">
        <v>512</v>
      </c>
    </row>
    <row r="407" s="15" customFormat="1">
      <c r="A407" s="15"/>
      <c r="B407" s="299"/>
      <c r="C407" s="300"/>
      <c r="D407" s="260" t="s">
        <v>180</v>
      </c>
      <c r="E407" s="301" t="s">
        <v>1</v>
      </c>
      <c r="F407" s="302" t="s">
        <v>493</v>
      </c>
      <c r="G407" s="300"/>
      <c r="H407" s="301" t="s">
        <v>1</v>
      </c>
      <c r="I407" s="303"/>
      <c r="J407" s="300"/>
      <c r="K407" s="300"/>
      <c r="L407" s="304"/>
      <c r="M407" s="305"/>
      <c r="N407" s="306"/>
      <c r="O407" s="306"/>
      <c r="P407" s="306"/>
      <c r="Q407" s="306"/>
      <c r="R407" s="306"/>
      <c r="S407" s="306"/>
      <c r="T407" s="307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308" t="s">
        <v>180</v>
      </c>
      <c r="AU407" s="308" t="s">
        <v>84</v>
      </c>
      <c r="AV407" s="15" t="s">
        <v>82</v>
      </c>
      <c r="AW407" s="15" t="s">
        <v>30</v>
      </c>
      <c r="AX407" s="15" t="s">
        <v>75</v>
      </c>
      <c r="AY407" s="308" t="s">
        <v>172</v>
      </c>
    </row>
    <row r="408" s="13" customFormat="1">
      <c r="A408" s="13"/>
      <c r="B408" s="258"/>
      <c r="C408" s="259"/>
      <c r="D408" s="260" t="s">
        <v>180</v>
      </c>
      <c r="E408" s="261" t="s">
        <v>1</v>
      </c>
      <c r="F408" s="262" t="s">
        <v>873</v>
      </c>
      <c r="G408" s="259"/>
      <c r="H408" s="263">
        <v>5.6699999999999999</v>
      </c>
      <c r="I408" s="264"/>
      <c r="J408" s="259"/>
      <c r="K408" s="259"/>
      <c r="L408" s="265"/>
      <c r="M408" s="266"/>
      <c r="N408" s="267"/>
      <c r="O408" s="267"/>
      <c r="P408" s="267"/>
      <c r="Q408" s="267"/>
      <c r="R408" s="267"/>
      <c r="S408" s="267"/>
      <c r="T408" s="26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9" t="s">
        <v>180</v>
      </c>
      <c r="AU408" s="269" t="s">
        <v>84</v>
      </c>
      <c r="AV408" s="13" t="s">
        <v>84</v>
      </c>
      <c r="AW408" s="13" t="s">
        <v>30</v>
      </c>
      <c r="AX408" s="13" t="s">
        <v>75</v>
      </c>
      <c r="AY408" s="269" t="s">
        <v>172</v>
      </c>
    </row>
    <row r="409" s="13" customFormat="1">
      <c r="A409" s="13"/>
      <c r="B409" s="258"/>
      <c r="C409" s="259"/>
      <c r="D409" s="260" t="s">
        <v>180</v>
      </c>
      <c r="E409" s="261" t="s">
        <v>1</v>
      </c>
      <c r="F409" s="262" t="s">
        <v>874</v>
      </c>
      <c r="G409" s="259"/>
      <c r="H409" s="263">
        <v>14.802</v>
      </c>
      <c r="I409" s="264"/>
      <c r="J409" s="259"/>
      <c r="K409" s="259"/>
      <c r="L409" s="265"/>
      <c r="M409" s="266"/>
      <c r="N409" s="267"/>
      <c r="O409" s="267"/>
      <c r="P409" s="267"/>
      <c r="Q409" s="267"/>
      <c r="R409" s="267"/>
      <c r="S409" s="267"/>
      <c r="T409" s="26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9" t="s">
        <v>180</v>
      </c>
      <c r="AU409" s="269" t="s">
        <v>84</v>
      </c>
      <c r="AV409" s="13" t="s">
        <v>84</v>
      </c>
      <c r="AW409" s="13" t="s">
        <v>30</v>
      </c>
      <c r="AX409" s="13" t="s">
        <v>75</v>
      </c>
      <c r="AY409" s="269" t="s">
        <v>172</v>
      </c>
    </row>
    <row r="410" s="13" customFormat="1">
      <c r="A410" s="13"/>
      <c r="B410" s="258"/>
      <c r="C410" s="259"/>
      <c r="D410" s="260" t="s">
        <v>180</v>
      </c>
      <c r="E410" s="261" t="s">
        <v>1</v>
      </c>
      <c r="F410" s="262" t="s">
        <v>875</v>
      </c>
      <c r="G410" s="259"/>
      <c r="H410" s="263">
        <v>1.974</v>
      </c>
      <c r="I410" s="264"/>
      <c r="J410" s="259"/>
      <c r="K410" s="259"/>
      <c r="L410" s="265"/>
      <c r="M410" s="266"/>
      <c r="N410" s="267"/>
      <c r="O410" s="267"/>
      <c r="P410" s="267"/>
      <c r="Q410" s="267"/>
      <c r="R410" s="267"/>
      <c r="S410" s="267"/>
      <c r="T410" s="26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9" t="s">
        <v>180</v>
      </c>
      <c r="AU410" s="269" t="s">
        <v>84</v>
      </c>
      <c r="AV410" s="13" t="s">
        <v>84</v>
      </c>
      <c r="AW410" s="13" t="s">
        <v>30</v>
      </c>
      <c r="AX410" s="13" t="s">
        <v>75</v>
      </c>
      <c r="AY410" s="269" t="s">
        <v>172</v>
      </c>
    </row>
    <row r="411" s="15" customFormat="1">
      <c r="A411" s="15"/>
      <c r="B411" s="299"/>
      <c r="C411" s="300"/>
      <c r="D411" s="260" t="s">
        <v>180</v>
      </c>
      <c r="E411" s="301" t="s">
        <v>1</v>
      </c>
      <c r="F411" s="302" t="s">
        <v>736</v>
      </c>
      <c r="G411" s="300"/>
      <c r="H411" s="301" t="s">
        <v>1</v>
      </c>
      <c r="I411" s="303"/>
      <c r="J411" s="300"/>
      <c r="K411" s="300"/>
      <c r="L411" s="304"/>
      <c r="M411" s="305"/>
      <c r="N411" s="306"/>
      <c r="O411" s="306"/>
      <c r="P411" s="306"/>
      <c r="Q411" s="306"/>
      <c r="R411" s="306"/>
      <c r="S411" s="306"/>
      <c r="T411" s="30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308" t="s">
        <v>180</v>
      </c>
      <c r="AU411" s="308" t="s">
        <v>84</v>
      </c>
      <c r="AV411" s="15" t="s">
        <v>82</v>
      </c>
      <c r="AW411" s="15" t="s">
        <v>30</v>
      </c>
      <c r="AX411" s="15" t="s">
        <v>75</v>
      </c>
      <c r="AY411" s="308" t="s">
        <v>172</v>
      </c>
    </row>
    <row r="412" s="13" customFormat="1">
      <c r="A412" s="13"/>
      <c r="B412" s="258"/>
      <c r="C412" s="259"/>
      <c r="D412" s="260" t="s">
        <v>180</v>
      </c>
      <c r="E412" s="261" t="s">
        <v>1</v>
      </c>
      <c r="F412" s="262" t="s">
        <v>876</v>
      </c>
      <c r="G412" s="259"/>
      <c r="H412" s="263">
        <v>5.9279999999999999</v>
      </c>
      <c r="I412" s="264"/>
      <c r="J412" s="259"/>
      <c r="K412" s="259"/>
      <c r="L412" s="265"/>
      <c r="M412" s="266"/>
      <c r="N412" s="267"/>
      <c r="O412" s="267"/>
      <c r="P412" s="267"/>
      <c r="Q412" s="267"/>
      <c r="R412" s="267"/>
      <c r="S412" s="267"/>
      <c r="T412" s="26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9" t="s">
        <v>180</v>
      </c>
      <c r="AU412" s="269" t="s">
        <v>84</v>
      </c>
      <c r="AV412" s="13" t="s">
        <v>84</v>
      </c>
      <c r="AW412" s="13" t="s">
        <v>30</v>
      </c>
      <c r="AX412" s="13" t="s">
        <v>75</v>
      </c>
      <c r="AY412" s="269" t="s">
        <v>172</v>
      </c>
    </row>
    <row r="413" s="14" customFormat="1">
      <c r="A413" s="14"/>
      <c r="B413" s="270"/>
      <c r="C413" s="271"/>
      <c r="D413" s="260" t="s">
        <v>180</v>
      </c>
      <c r="E413" s="272" t="s">
        <v>1</v>
      </c>
      <c r="F413" s="273" t="s">
        <v>181</v>
      </c>
      <c r="G413" s="271"/>
      <c r="H413" s="274">
        <v>28.374000000000002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0" t="s">
        <v>180</v>
      </c>
      <c r="AU413" s="280" t="s">
        <v>84</v>
      </c>
      <c r="AV413" s="14" t="s">
        <v>179</v>
      </c>
      <c r="AW413" s="14" t="s">
        <v>30</v>
      </c>
      <c r="AX413" s="14" t="s">
        <v>82</v>
      </c>
      <c r="AY413" s="280" t="s">
        <v>172</v>
      </c>
    </row>
    <row r="414" s="2" customFormat="1" ht="24.15" customHeight="1">
      <c r="A414" s="40"/>
      <c r="B414" s="41"/>
      <c r="C414" s="245" t="s">
        <v>298</v>
      </c>
      <c r="D414" s="245" t="s">
        <v>175</v>
      </c>
      <c r="E414" s="246" t="s">
        <v>877</v>
      </c>
      <c r="F414" s="247" t="s">
        <v>878</v>
      </c>
      <c r="G414" s="248" t="s">
        <v>184</v>
      </c>
      <c r="H414" s="249">
        <v>3411.8409999999999</v>
      </c>
      <c r="I414" s="250"/>
      <c r="J414" s="251">
        <f>ROUND(I414*H414,2)</f>
        <v>0</v>
      </c>
      <c r="K414" s="252"/>
      <c r="L414" s="43"/>
      <c r="M414" s="253" t="s">
        <v>1</v>
      </c>
      <c r="N414" s="254" t="s">
        <v>40</v>
      </c>
      <c r="O414" s="93"/>
      <c r="P414" s="255">
        <f>O414*H414</f>
        <v>0</v>
      </c>
      <c r="Q414" s="255">
        <v>0</v>
      </c>
      <c r="R414" s="255">
        <f>Q414*H414</f>
        <v>0</v>
      </c>
      <c r="S414" s="255">
        <v>0</v>
      </c>
      <c r="T414" s="25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57" t="s">
        <v>179</v>
      </c>
      <c r="AT414" s="257" t="s">
        <v>175</v>
      </c>
      <c r="AU414" s="257" t="s">
        <v>84</v>
      </c>
      <c r="AY414" s="17" t="s">
        <v>172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7" t="s">
        <v>82</v>
      </c>
      <c r="BK414" s="145">
        <f>ROUND(I414*H414,2)</f>
        <v>0</v>
      </c>
      <c r="BL414" s="17" t="s">
        <v>179</v>
      </c>
      <c r="BM414" s="257" t="s">
        <v>515</v>
      </c>
    </row>
    <row r="415" s="15" customFormat="1">
      <c r="A415" s="15"/>
      <c r="B415" s="299"/>
      <c r="C415" s="300"/>
      <c r="D415" s="260" t="s">
        <v>180</v>
      </c>
      <c r="E415" s="301" t="s">
        <v>1</v>
      </c>
      <c r="F415" s="302" t="s">
        <v>493</v>
      </c>
      <c r="G415" s="300"/>
      <c r="H415" s="301" t="s">
        <v>1</v>
      </c>
      <c r="I415" s="303"/>
      <c r="J415" s="300"/>
      <c r="K415" s="300"/>
      <c r="L415" s="304"/>
      <c r="M415" s="305"/>
      <c r="N415" s="306"/>
      <c r="O415" s="306"/>
      <c r="P415" s="306"/>
      <c r="Q415" s="306"/>
      <c r="R415" s="306"/>
      <c r="S415" s="306"/>
      <c r="T415" s="30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308" t="s">
        <v>180</v>
      </c>
      <c r="AU415" s="308" t="s">
        <v>84</v>
      </c>
      <c r="AV415" s="15" t="s">
        <v>82</v>
      </c>
      <c r="AW415" s="15" t="s">
        <v>30</v>
      </c>
      <c r="AX415" s="15" t="s">
        <v>75</v>
      </c>
      <c r="AY415" s="308" t="s">
        <v>172</v>
      </c>
    </row>
    <row r="416" s="13" customFormat="1">
      <c r="A416" s="13"/>
      <c r="B416" s="258"/>
      <c r="C416" s="259"/>
      <c r="D416" s="260" t="s">
        <v>180</v>
      </c>
      <c r="E416" s="261" t="s">
        <v>1</v>
      </c>
      <c r="F416" s="262" t="s">
        <v>776</v>
      </c>
      <c r="G416" s="259"/>
      <c r="H416" s="263">
        <v>951.74400000000003</v>
      </c>
      <c r="I416" s="264"/>
      <c r="J416" s="259"/>
      <c r="K416" s="259"/>
      <c r="L416" s="265"/>
      <c r="M416" s="266"/>
      <c r="N416" s="267"/>
      <c r="O416" s="267"/>
      <c r="P416" s="267"/>
      <c r="Q416" s="267"/>
      <c r="R416" s="267"/>
      <c r="S416" s="267"/>
      <c r="T416" s="26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9" t="s">
        <v>180</v>
      </c>
      <c r="AU416" s="269" t="s">
        <v>84</v>
      </c>
      <c r="AV416" s="13" t="s">
        <v>84</v>
      </c>
      <c r="AW416" s="13" t="s">
        <v>30</v>
      </c>
      <c r="AX416" s="13" t="s">
        <v>75</v>
      </c>
      <c r="AY416" s="269" t="s">
        <v>172</v>
      </c>
    </row>
    <row r="417" s="13" customFormat="1">
      <c r="A417" s="13"/>
      <c r="B417" s="258"/>
      <c r="C417" s="259"/>
      <c r="D417" s="260" t="s">
        <v>180</v>
      </c>
      <c r="E417" s="261" t="s">
        <v>1</v>
      </c>
      <c r="F417" s="262" t="s">
        <v>777</v>
      </c>
      <c r="G417" s="259"/>
      <c r="H417" s="263">
        <v>611.072</v>
      </c>
      <c r="I417" s="264"/>
      <c r="J417" s="259"/>
      <c r="K417" s="259"/>
      <c r="L417" s="265"/>
      <c r="M417" s="266"/>
      <c r="N417" s="267"/>
      <c r="O417" s="267"/>
      <c r="P417" s="267"/>
      <c r="Q417" s="267"/>
      <c r="R417" s="267"/>
      <c r="S417" s="267"/>
      <c r="T417" s="26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9" t="s">
        <v>180</v>
      </c>
      <c r="AU417" s="269" t="s">
        <v>84</v>
      </c>
      <c r="AV417" s="13" t="s">
        <v>84</v>
      </c>
      <c r="AW417" s="13" t="s">
        <v>30</v>
      </c>
      <c r="AX417" s="13" t="s">
        <v>75</v>
      </c>
      <c r="AY417" s="269" t="s">
        <v>172</v>
      </c>
    </row>
    <row r="418" s="15" customFormat="1">
      <c r="A418" s="15"/>
      <c r="B418" s="299"/>
      <c r="C418" s="300"/>
      <c r="D418" s="260" t="s">
        <v>180</v>
      </c>
      <c r="E418" s="301" t="s">
        <v>1</v>
      </c>
      <c r="F418" s="302" t="s">
        <v>736</v>
      </c>
      <c r="G418" s="300"/>
      <c r="H418" s="301" t="s">
        <v>1</v>
      </c>
      <c r="I418" s="303"/>
      <c r="J418" s="300"/>
      <c r="K418" s="300"/>
      <c r="L418" s="304"/>
      <c r="M418" s="305"/>
      <c r="N418" s="306"/>
      <c r="O418" s="306"/>
      <c r="P418" s="306"/>
      <c r="Q418" s="306"/>
      <c r="R418" s="306"/>
      <c r="S418" s="306"/>
      <c r="T418" s="30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308" t="s">
        <v>180</v>
      </c>
      <c r="AU418" s="308" t="s">
        <v>84</v>
      </c>
      <c r="AV418" s="15" t="s">
        <v>82</v>
      </c>
      <c r="AW418" s="15" t="s">
        <v>30</v>
      </c>
      <c r="AX418" s="15" t="s">
        <v>75</v>
      </c>
      <c r="AY418" s="308" t="s">
        <v>172</v>
      </c>
    </row>
    <row r="419" s="13" customFormat="1">
      <c r="A419" s="13"/>
      <c r="B419" s="258"/>
      <c r="C419" s="259"/>
      <c r="D419" s="260" t="s">
        <v>180</v>
      </c>
      <c r="E419" s="261" t="s">
        <v>1</v>
      </c>
      <c r="F419" s="262" t="s">
        <v>782</v>
      </c>
      <c r="G419" s="259"/>
      <c r="H419" s="263">
        <v>930.64999999999998</v>
      </c>
      <c r="I419" s="264"/>
      <c r="J419" s="259"/>
      <c r="K419" s="259"/>
      <c r="L419" s="265"/>
      <c r="M419" s="266"/>
      <c r="N419" s="267"/>
      <c r="O419" s="267"/>
      <c r="P419" s="267"/>
      <c r="Q419" s="267"/>
      <c r="R419" s="267"/>
      <c r="S419" s="267"/>
      <c r="T419" s="26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9" t="s">
        <v>180</v>
      </c>
      <c r="AU419" s="269" t="s">
        <v>84</v>
      </c>
      <c r="AV419" s="13" t="s">
        <v>84</v>
      </c>
      <c r="AW419" s="13" t="s">
        <v>30</v>
      </c>
      <c r="AX419" s="13" t="s">
        <v>75</v>
      </c>
      <c r="AY419" s="269" t="s">
        <v>172</v>
      </c>
    </row>
    <row r="420" s="15" customFormat="1">
      <c r="A420" s="15"/>
      <c r="B420" s="299"/>
      <c r="C420" s="300"/>
      <c r="D420" s="260" t="s">
        <v>180</v>
      </c>
      <c r="E420" s="301" t="s">
        <v>1</v>
      </c>
      <c r="F420" s="302" t="s">
        <v>785</v>
      </c>
      <c r="G420" s="300"/>
      <c r="H420" s="301" t="s">
        <v>1</v>
      </c>
      <c r="I420" s="303"/>
      <c r="J420" s="300"/>
      <c r="K420" s="300"/>
      <c r="L420" s="304"/>
      <c r="M420" s="305"/>
      <c r="N420" s="306"/>
      <c r="O420" s="306"/>
      <c r="P420" s="306"/>
      <c r="Q420" s="306"/>
      <c r="R420" s="306"/>
      <c r="S420" s="306"/>
      <c r="T420" s="30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308" t="s">
        <v>180</v>
      </c>
      <c r="AU420" s="308" t="s">
        <v>84</v>
      </c>
      <c r="AV420" s="15" t="s">
        <v>82</v>
      </c>
      <c r="AW420" s="15" t="s">
        <v>30</v>
      </c>
      <c r="AX420" s="15" t="s">
        <v>75</v>
      </c>
      <c r="AY420" s="308" t="s">
        <v>172</v>
      </c>
    </row>
    <row r="421" s="13" customFormat="1">
      <c r="A421" s="13"/>
      <c r="B421" s="258"/>
      <c r="C421" s="259"/>
      <c r="D421" s="260" t="s">
        <v>180</v>
      </c>
      <c r="E421" s="261" t="s">
        <v>1</v>
      </c>
      <c r="F421" s="262" t="s">
        <v>786</v>
      </c>
      <c r="G421" s="259"/>
      <c r="H421" s="263">
        <v>151.69999999999999</v>
      </c>
      <c r="I421" s="264"/>
      <c r="J421" s="259"/>
      <c r="K421" s="259"/>
      <c r="L421" s="265"/>
      <c r="M421" s="266"/>
      <c r="N421" s="267"/>
      <c r="O421" s="267"/>
      <c r="P421" s="267"/>
      <c r="Q421" s="267"/>
      <c r="R421" s="267"/>
      <c r="S421" s="267"/>
      <c r="T421" s="26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9" t="s">
        <v>180</v>
      </c>
      <c r="AU421" s="269" t="s">
        <v>84</v>
      </c>
      <c r="AV421" s="13" t="s">
        <v>84</v>
      </c>
      <c r="AW421" s="13" t="s">
        <v>30</v>
      </c>
      <c r="AX421" s="13" t="s">
        <v>75</v>
      </c>
      <c r="AY421" s="269" t="s">
        <v>172</v>
      </c>
    </row>
    <row r="422" s="13" customFormat="1">
      <c r="A422" s="13"/>
      <c r="B422" s="258"/>
      <c r="C422" s="259"/>
      <c r="D422" s="260" t="s">
        <v>180</v>
      </c>
      <c r="E422" s="261" t="s">
        <v>1</v>
      </c>
      <c r="F422" s="262" t="s">
        <v>787</v>
      </c>
      <c r="G422" s="259"/>
      <c r="H422" s="263">
        <v>395.52499999999998</v>
      </c>
      <c r="I422" s="264"/>
      <c r="J422" s="259"/>
      <c r="K422" s="259"/>
      <c r="L422" s="265"/>
      <c r="M422" s="266"/>
      <c r="N422" s="267"/>
      <c r="O422" s="267"/>
      <c r="P422" s="267"/>
      <c r="Q422" s="267"/>
      <c r="R422" s="267"/>
      <c r="S422" s="267"/>
      <c r="T422" s="26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9" t="s">
        <v>180</v>
      </c>
      <c r="AU422" s="269" t="s">
        <v>84</v>
      </c>
      <c r="AV422" s="13" t="s">
        <v>84</v>
      </c>
      <c r="AW422" s="13" t="s">
        <v>30</v>
      </c>
      <c r="AX422" s="13" t="s">
        <v>75</v>
      </c>
      <c r="AY422" s="269" t="s">
        <v>172</v>
      </c>
    </row>
    <row r="423" s="15" customFormat="1">
      <c r="A423" s="15"/>
      <c r="B423" s="299"/>
      <c r="C423" s="300"/>
      <c r="D423" s="260" t="s">
        <v>180</v>
      </c>
      <c r="E423" s="301" t="s">
        <v>1</v>
      </c>
      <c r="F423" s="302" t="s">
        <v>753</v>
      </c>
      <c r="G423" s="300"/>
      <c r="H423" s="301" t="s">
        <v>1</v>
      </c>
      <c r="I423" s="303"/>
      <c r="J423" s="300"/>
      <c r="K423" s="300"/>
      <c r="L423" s="304"/>
      <c r="M423" s="305"/>
      <c r="N423" s="306"/>
      <c r="O423" s="306"/>
      <c r="P423" s="306"/>
      <c r="Q423" s="306"/>
      <c r="R423" s="306"/>
      <c r="S423" s="306"/>
      <c r="T423" s="30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308" t="s">
        <v>180</v>
      </c>
      <c r="AU423" s="308" t="s">
        <v>84</v>
      </c>
      <c r="AV423" s="15" t="s">
        <v>82</v>
      </c>
      <c r="AW423" s="15" t="s">
        <v>30</v>
      </c>
      <c r="AX423" s="15" t="s">
        <v>75</v>
      </c>
      <c r="AY423" s="308" t="s">
        <v>172</v>
      </c>
    </row>
    <row r="424" s="13" customFormat="1">
      <c r="A424" s="13"/>
      <c r="B424" s="258"/>
      <c r="C424" s="259"/>
      <c r="D424" s="260" t="s">
        <v>180</v>
      </c>
      <c r="E424" s="261" t="s">
        <v>1</v>
      </c>
      <c r="F424" s="262" t="s">
        <v>788</v>
      </c>
      <c r="G424" s="259"/>
      <c r="H424" s="263">
        <v>184.59999999999999</v>
      </c>
      <c r="I424" s="264"/>
      <c r="J424" s="259"/>
      <c r="K424" s="259"/>
      <c r="L424" s="265"/>
      <c r="M424" s="266"/>
      <c r="N424" s="267"/>
      <c r="O424" s="267"/>
      <c r="P424" s="267"/>
      <c r="Q424" s="267"/>
      <c r="R424" s="267"/>
      <c r="S424" s="267"/>
      <c r="T424" s="26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9" t="s">
        <v>180</v>
      </c>
      <c r="AU424" s="269" t="s">
        <v>84</v>
      </c>
      <c r="AV424" s="13" t="s">
        <v>84</v>
      </c>
      <c r="AW424" s="13" t="s">
        <v>30</v>
      </c>
      <c r="AX424" s="13" t="s">
        <v>75</v>
      </c>
      <c r="AY424" s="269" t="s">
        <v>172</v>
      </c>
    </row>
    <row r="425" s="15" customFormat="1">
      <c r="A425" s="15"/>
      <c r="B425" s="299"/>
      <c r="C425" s="300"/>
      <c r="D425" s="260" t="s">
        <v>180</v>
      </c>
      <c r="E425" s="301" t="s">
        <v>1</v>
      </c>
      <c r="F425" s="302" t="s">
        <v>789</v>
      </c>
      <c r="G425" s="300"/>
      <c r="H425" s="301" t="s">
        <v>1</v>
      </c>
      <c r="I425" s="303"/>
      <c r="J425" s="300"/>
      <c r="K425" s="300"/>
      <c r="L425" s="304"/>
      <c r="M425" s="305"/>
      <c r="N425" s="306"/>
      <c r="O425" s="306"/>
      <c r="P425" s="306"/>
      <c r="Q425" s="306"/>
      <c r="R425" s="306"/>
      <c r="S425" s="306"/>
      <c r="T425" s="307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308" t="s">
        <v>180</v>
      </c>
      <c r="AU425" s="308" t="s">
        <v>84</v>
      </c>
      <c r="AV425" s="15" t="s">
        <v>82</v>
      </c>
      <c r="AW425" s="15" t="s">
        <v>30</v>
      </c>
      <c r="AX425" s="15" t="s">
        <v>75</v>
      </c>
      <c r="AY425" s="308" t="s">
        <v>172</v>
      </c>
    </row>
    <row r="426" s="13" customFormat="1">
      <c r="A426" s="13"/>
      <c r="B426" s="258"/>
      <c r="C426" s="259"/>
      <c r="D426" s="260" t="s">
        <v>180</v>
      </c>
      <c r="E426" s="261" t="s">
        <v>1</v>
      </c>
      <c r="F426" s="262" t="s">
        <v>790</v>
      </c>
      <c r="G426" s="259"/>
      <c r="H426" s="263">
        <v>186.55000000000001</v>
      </c>
      <c r="I426" s="264"/>
      <c r="J426" s="259"/>
      <c r="K426" s="259"/>
      <c r="L426" s="265"/>
      <c r="M426" s="266"/>
      <c r="N426" s="267"/>
      <c r="O426" s="267"/>
      <c r="P426" s="267"/>
      <c r="Q426" s="267"/>
      <c r="R426" s="267"/>
      <c r="S426" s="267"/>
      <c r="T426" s="26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9" t="s">
        <v>180</v>
      </c>
      <c r="AU426" s="269" t="s">
        <v>84</v>
      </c>
      <c r="AV426" s="13" t="s">
        <v>84</v>
      </c>
      <c r="AW426" s="13" t="s">
        <v>30</v>
      </c>
      <c r="AX426" s="13" t="s">
        <v>75</v>
      </c>
      <c r="AY426" s="269" t="s">
        <v>172</v>
      </c>
    </row>
    <row r="427" s="14" customFormat="1">
      <c r="A427" s="14"/>
      <c r="B427" s="270"/>
      <c r="C427" s="271"/>
      <c r="D427" s="260" t="s">
        <v>180</v>
      </c>
      <c r="E427" s="272" t="s">
        <v>1</v>
      </c>
      <c r="F427" s="273" t="s">
        <v>181</v>
      </c>
      <c r="G427" s="271"/>
      <c r="H427" s="274">
        <v>3411.8409999999999</v>
      </c>
      <c r="I427" s="275"/>
      <c r="J427" s="271"/>
      <c r="K427" s="271"/>
      <c r="L427" s="276"/>
      <c r="M427" s="277"/>
      <c r="N427" s="278"/>
      <c r="O427" s="278"/>
      <c r="P427" s="278"/>
      <c r="Q427" s="278"/>
      <c r="R427" s="278"/>
      <c r="S427" s="278"/>
      <c r="T427" s="27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80" t="s">
        <v>180</v>
      </c>
      <c r="AU427" s="280" t="s">
        <v>84</v>
      </c>
      <c r="AV427" s="14" t="s">
        <v>179</v>
      </c>
      <c r="AW427" s="14" t="s">
        <v>30</v>
      </c>
      <c r="AX427" s="14" t="s">
        <v>82</v>
      </c>
      <c r="AY427" s="280" t="s">
        <v>172</v>
      </c>
    </row>
    <row r="428" s="2" customFormat="1" ht="24.15" customHeight="1">
      <c r="A428" s="40"/>
      <c r="B428" s="41"/>
      <c r="C428" s="245" t="s">
        <v>879</v>
      </c>
      <c r="D428" s="245" t="s">
        <v>175</v>
      </c>
      <c r="E428" s="246" t="s">
        <v>880</v>
      </c>
      <c r="F428" s="247" t="s">
        <v>881</v>
      </c>
      <c r="G428" s="248" t="s">
        <v>184</v>
      </c>
      <c r="H428" s="249">
        <v>4203.0600000000004</v>
      </c>
      <c r="I428" s="250"/>
      <c r="J428" s="251">
        <f>ROUND(I428*H428,2)</f>
        <v>0</v>
      </c>
      <c r="K428" s="252"/>
      <c r="L428" s="43"/>
      <c r="M428" s="253" t="s">
        <v>1</v>
      </c>
      <c r="N428" s="254" t="s">
        <v>40</v>
      </c>
      <c r="O428" s="93"/>
      <c r="P428" s="255">
        <f>O428*H428</f>
        <v>0</v>
      </c>
      <c r="Q428" s="255">
        <v>0</v>
      </c>
      <c r="R428" s="255">
        <f>Q428*H428</f>
        <v>0</v>
      </c>
      <c r="S428" s="255">
        <v>0</v>
      </c>
      <c r="T428" s="25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57" t="s">
        <v>179</v>
      </c>
      <c r="AT428" s="257" t="s">
        <v>175</v>
      </c>
      <c r="AU428" s="257" t="s">
        <v>84</v>
      </c>
      <c r="AY428" s="17" t="s">
        <v>172</v>
      </c>
      <c r="BE428" s="145">
        <f>IF(N428="základní",J428,0)</f>
        <v>0</v>
      </c>
      <c r="BF428" s="145">
        <f>IF(N428="snížená",J428,0)</f>
        <v>0</v>
      </c>
      <c r="BG428" s="145">
        <f>IF(N428="zákl. přenesená",J428,0)</f>
        <v>0</v>
      </c>
      <c r="BH428" s="145">
        <f>IF(N428="sníž. přenesená",J428,0)</f>
        <v>0</v>
      </c>
      <c r="BI428" s="145">
        <f>IF(N428="nulová",J428,0)</f>
        <v>0</v>
      </c>
      <c r="BJ428" s="17" t="s">
        <v>82</v>
      </c>
      <c r="BK428" s="145">
        <f>ROUND(I428*H428,2)</f>
        <v>0</v>
      </c>
      <c r="BL428" s="17" t="s">
        <v>179</v>
      </c>
      <c r="BM428" s="257" t="s">
        <v>519</v>
      </c>
    </row>
    <row r="429" s="13" customFormat="1">
      <c r="A429" s="13"/>
      <c r="B429" s="258"/>
      <c r="C429" s="259"/>
      <c r="D429" s="260" t="s">
        <v>180</v>
      </c>
      <c r="E429" s="261" t="s">
        <v>1</v>
      </c>
      <c r="F429" s="262" t="s">
        <v>882</v>
      </c>
      <c r="G429" s="259"/>
      <c r="H429" s="263">
        <v>4203.0600000000004</v>
      </c>
      <c r="I429" s="264"/>
      <c r="J429" s="259"/>
      <c r="K429" s="259"/>
      <c r="L429" s="265"/>
      <c r="M429" s="266"/>
      <c r="N429" s="267"/>
      <c r="O429" s="267"/>
      <c r="P429" s="267"/>
      <c r="Q429" s="267"/>
      <c r="R429" s="267"/>
      <c r="S429" s="267"/>
      <c r="T429" s="26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9" t="s">
        <v>180</v>
      </c>
      <c r="AU429" s="269" t="s">
        <v>84</v>
      </c>
      <c r="AV429" s="13" t="s">
        <v>84</v>
      </c>
      <c r="AW429" s="13" t="s">
        <v>30</v>
      </c>
      <c r="AX429" s="13" t="s">
        <v>75</v>
      </c>
      <c r="AY429" s="269" t="s">
        <v>172</v>
      </c>
    </row>
    <row r="430" s="14" customFormat="1">
      <c r="A430" s="14"/>
      <c r="B430" s="270"/>
      <c r="C430" s="271"/>
      <c r="D430" s="260" t="s">
        <v>180</v>
      </c>
      <c r="E430" s="272" t="s">
        <v>1</v>
      </c>
      <c r="F430" s="273" t="s">
        <v>181</v>
      </c>
      <c r="G430" s="271"/>
      <c r="H430" s="274">
        <v>4203.0600000000004</v>
      </c>
      <c r="I430" s="275"/>
      <c r="J430" s="271"/>
      <c r="K430" s="271"/>
      <c r="L430" s="276"/>
      <c r="M430" s="277"/>
      <c r="N430" s="278"/>
      <c r="O430" s="278"/>
      <c r="P430" s="278"/>
      <c r="Q430" s="278"/>
      <c r="R430" s="278"/>
      <c r="S430" s="278"/>
      <c r="T430" s="27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0" t="s">
        <v>180</v>
      </c>
      <c r="AU430" s="280" t="s">
        <v>84</v>
      </c>
      <c r="AV430" s="14" t="s">
        <v>179</v>
      </c>
      <c r="AW430" s="14" t="s">
        <v>30</v>
      </c>
      <c r="AX430" s="14" t="s">
        <v>82</v>
      </c>
      <c r="AY430" s="280" t="s">
        <v>172</v>
      </c>
    </row>
    <row r="431" s="12" customFormat="1" ht="22.8" customHeight="1">
      <c r="A431" s="12"/>
      <c r="B431" s="229"/>
      <c r="C431" s="230"/>
      <c r="D431" s="231" t="s">
        <v>74</v>
      </c>
      <c r="E431" s="243" t="s">
        <v>505</v>
      </c>
      <c r="F431" s="243" t="s">
        <v>506</v>
      </c>
      <c r="G431" s="230"/>
      <c r="H431" s="230"/>
      <c r="I431" s="233"/>
      <c r="J431" s="244">
        <f>BK431</f>
        <v>0</v>
      </c>
      <c r="K431" s="230"/>
      <c r="L431" s="235"/>
      <c r="M431" s="236"/>
      <c r="N431" s="237"/>
      <c r="O431" s="237"/>
      <c r="P431" s="238">
        <f>SUM(P432:P437)</f>
        <v>0</v>
      </c>
      <c r="Q431" s="237"/>
      <c r="R431" s="238">
        <f>SUM(R432:R437)</f>
        <v>0</v>
      </c>
      <c r="S431" s="237"/>
      <c r="T431" s="239">
        <f>SUM(T432:T437)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40" t="s">
        <v>82</v>
      </c>
      <c r="AT431" s="241" t="s">
        <v>74</v>
      </c>
      <c r="AU431" s="241" t="s">
        <v>82</v>
      </c>
      <c r="AY431" s="240" t="s">
        <v>172</v>
      </c>
      <c r="BK431" s="242">
        <f>SUM(BK432:BK437)</f>
        <v>0</v>
      </c>
    </row>
    <row r="432" s="2" customFormat="1" ht="33" customHeight="1">
      <c r="A432" s="40"/>
      <c r="B432" s="41"/>
      <c r="C432" s="245" t="s">
        <v>307</v>
      </c>
      <c r="D432" s="245" t="s">
        <v>175</v>
      </c>
      <c r="E432" s="246" t="s">
        <v>507</v>
      </c>
      <c r="F432" s="247" t="s">
        <v>508</v>
      </c>
      <c r="G432" s="248" t="s">
        <v>368</v>
      </c>
      <c r="H432" s="249">
        <v>312.882</v>
      </c>
      <c r="I432" s="250"/>
      <c r="J432" s="251">
        <f>ROUND(I432*H432,2)</f>
        <v>0</v>
      </c>
      <c r="K432" s="252"/>
      <c r="L432" s="43"/>
      <c r="M432" s="253" t="s">
        <v>1</v>
      </c>
      <c r="N432" s="254" t="s">
        <v>40</v>
      </c>
      <c r="O432" s="93"/>
      <c r="P432" s="255">
        <f>O432*H432</f>
        <v>0</v>
      </c>
      <c r="Q432" s="255">
        <v>0</v>
      </c>
      <c r="R432" s="255">
        <f>Q432*H432</f>
        <v>0</v>
      </c>
      <c r="S432" s="255">
        <v>0</v>
      </c>
      <c r="T432" s="25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57" t="s">
        <v>179</v>
      </c>
      <c r="AT432" s="257" t="s">
        <v>175</v>
      </c>
      <c r="AU432" s="257" t="s">
        <v>84</v>
      </c>
      <c r="AY432" s="17" t="s">
        <v>172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17" t="s">
        <v>82</v>
      </c>
      <c r="BK432" s="145">
        <f>ROUND(I432*H432,2)</f>
        <v>0</v>
      </c>
      <c r="BL432" s="17" t="s">
        <v>179</v>
      </c>
      <c r="BM432" s="257" t="s">
        <v>524</v>
      </c>
    </row>
    <row r="433" s="2" customFormat="1" ht="24.15" customHeight="1">
      <c r="A433" s="40"/>
      <c r="B433" s="41"/>
      <c r="C433" s="245" t="s">
        <v>649</v>
      </c>
      <c r="D433" s="245" t="s">
        <v>175</v>
      </c>
      <c r="E433" s="246" t="s">
        <v>510</v>
      </c>
      <c r="F433" s="247" t="s">
        <v>511</v>
      </c>
      <c r="G433" s="248" t="s">
        <v>368</v>
      </c>
      <c r="H433" s="249">
        <v>312.882</v>
      </c>
      <c r="I433" s="250"/>
      <c r="J433" s="251">
        <f>ROUND(I433*H433,2)</f>
        <v>0</v>
      </c>
      <c r="K433" s="252"/>
      <c r="L433" s="43"/>
      <c r="M433" s="253" t="s">
        <v>1</v>
      </c>
      <c r="N433" s="254" t="s">
        <v>40</v>
      </c>
      <c r="O433" s="93"/>
      <c r="P433" s="255">
        <f>O433*H433</f>
        <v>0</v>
      </c>
      <c r="Q433" s="255">
        <v>0</v>
      </c>
      <c r="R433" s="255">
        <f>Q433*H433</f>
        <v>0</v>
      </c>
      <c r="S433" s="255">
        <v>0</v>
      </c>
      <c r="T433" s="25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57" t="s">
        <v>179</v>
      </c>
      <c r="AT433" s="257" t="s">
        <v>175</v>
      </c>
      <c r="AU433" s="257" t="s">
        <v>84</v>
      </c>
      <c r="AY433" s="17" t="s">
        <v>172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7" t="s">
        <v>82</v>
      </c>
      <c r="BK433" s="145">
        <f>ROUND(I433*H433,2)</f>
        <v>0</v>
      </c>
      <c r="BL433" s="17" t="s">
        <v>179</v>
      </c>
      <c r="BM433" s="257" t="s">
        <v>530</v>
      </c>
    </row>
    <row r="434" s="2" customFormat="1" ht="24.15" customHeight="1">
      <c r="A434" s="40"/>
      <c r="B434" s="41"/>
      <c r="C434" s="245" t="s">
        <v>310</v>
      </c>
      <c r="D434" s="245" t="s">
        <v>175</v>
      </c>
      <c r="E434" s="246" t="s">
        <v>513</v>
      </c>
      <c r="F434" s="247" t="s">
        <v>514</v>
      </c>
      <c r="G434" s="248" t="s">
        <v>368</v>
      </c>
      <c r="H434" s="249">
        <v>1564.4100000000001</v>
      </c>
      <c r="I434" s="250"/>
      <c r="J434" s="251">
        <f>ROUND(I434*H434,2)</f>
        <v>0</v>
      </c>
      <c r="K434" s="252"/>
      <c r="L434" s="43"/>
      <c r="M434" s="253" t="s">
        <v>1</v>
      </c>
      <c r="N434" s="254" t="s">
        <v>40</v>
      </c>
      <c r="O434" s="93"/>
      <c r="P434" s="255">
        <f>O434*H434</f>
        <v>0</v>
      </c>
      <c r="Q434" s="255">
        <v>0</v>
      </c>
      <c r="R434" s="255">
        <f>Q434*H434</f>
        <v>0</v>
      </c>
      <c r="S434" s="255">
        <v>0</v>
      </c>
      <c r="T434" s="25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57" t="s">
        <v>179</v>
      </c>
      <c r="AT434" s="257" t="s">
        <v>175</v>
      </c>
      <c r="AU434" s="257" t="s">
        <v>84</v>
      </c>
      <c r="AY434" s="17" t="s">
        <v>172</v>
      </c>
      <c r="BE434" s="145">
        <f>IF(N434="základní",J434,0)</f>
        <v>0</v>
      </c>
      <c r="BF434" s="145">
        <f>IF(N434="snížená",J434,0)</f>
        <v>0</v>
      </c>
      <c r="BG434" s="145">
        <f>IF(N434="zákl. přenesená",J434,0)</f>
        <v>0</v>
      </c>
      <c r="BH434" s="145">
        <f>IF(N434="sníž. přenesená",J434,0)</f>
        <v>0</v>
      </c>
      <c r="BI434" s="145">
        <f>IF(N434="nulová",J434,0)</f>
        <v>0</v>
      </c>
      <c r="BJ434" s="17" t="s">
        <v>82</v>
      </c>
      <c r="BK434" s="145">
        <f>ROUND(I434*H434,2)</f>
        <v>0</v>
      </c>
      <c r="BL434" s="17" t="s">
        <v>179</v>
      </c>
      <c r="BM434" s="257" t="s">
        <v>535</v>
      </c>
    </row>
    <row r="435" s="13" customFormat="1">
      <c r="A435" s="13"/>
      <c r="B435" s="258"/>
      <c r="C435" s="259"/>
      <c r="D435" s="260" t="s">
        <v>180</v>
      </c>
      <c r="E435" s="261" t="s">
        <v>1</v>
      </c>
      <c r="F435" s="262" t="s">
        <v>883</v>
      </c>
      <c r="G435" s="259"/>
      <c r="H435" s="263">
        <v>1564.4100000000001</v>
      </c>
      <c r="I435" s="264"/>
      <c r="J435" s="259"/>
      <c r="K435" s="259"/>
      <c r="L435" s="265"/>
      <c r="M435" s="266"/>
      <c r="N435" s="267"/>
      <c r="O435" s="267"/>
      <c r="P435" s="267"/>
      <c r="Q435" s="267"/>
      <c r="R435" s="267"/>
      <c r="S435" s="267"/>
      <c r="T435" s="26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9" t="s">
        <v>180</v>
      </c>
      <c r="AU435" s="269" t="s">
        <v>84</v>
      </c>
      <c r="AV435" s="13" t="s">
        <v>84</v>
      </c>
      <c r="AW435" s="13" t="s">
        <v>30</v>
      </c>
      <c r="AX435" s="13" t="s">
        <v>75</v>
      </c>
      <c r="AY435" s="269" t="s">
        <v>172</v>
      </c>
    </row>
    <row r="436" s="14" customFormat="1">
      <c r="A436" s="14"/>
      <c r="B436" s="270"/>
      <c r="C436" s="271"/>
      <c r="D436" s="260" t="s">
        <v>180</v>
      </c>
      <c r="E436" s="272" t="s">
        <v>1</v>
      </c>
      <c r="F436" s="273" t="s">
        <v>181</v>
      </c>
      <c r="G436" s="271"/>
      <c r="H436" s="274">
        <v>1564.4100000000001</v>
      </c>
      <c r="I436" s="275"/>
      <c r="J436" s="271"/>
      <c r="K436" s="271"/>
      <c r="L436" s="276"/>
      <c r="M436" s="277"/>
      <c r="N436" s="278"/>
      <c r="O436" s="278"/>
      <c r="P436" s="278"/>
      <c r="Q436" s="278"/>
      <c r="R436" s="278"/>
      <c r="S436" s="278"/>
      <c r="T436" s="27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80" t="s">
        <v>180</v>
      </c>
      <c r="AU436" s="280" t="s">
        <v>84</v>
      </c>
      <c r="AV436" s="14" t="s">
        <v>179</v>
      </c>
      <c r="AW436" s="14" t="s">
        <v>30</v>
      </c>
      <c r="AX436" s="14" t="s">
        <v>82</v>
      </c>
      <c r="AY436" s="280" t="s">
        <v>172</v>
      </c>
    </row>
    <row r="437" s="2" customFormat="1" ht="49.05" customHeight="1">
      <c r="A437" s="40"/>
      <c r="B437" s="41"/>
      <c r="C437" s="245" t="s">
        <v>884</v>
      </c>
      <c r="D437" s="245" t="s">
        <v>175</v>
      </c>
      <c r="E437" s="246" t="s">
        <v>517</v>
      </c>
      <c r="F437" s="247" t="s">
        <v>518</v>
      </c>
      <c r="G437" s="248" t="s">
        <v>368</v>
      </c>
      <c r="H437" s="249">
        <v>312.882</v>
      </c>
      <c r="I437" s="250"/>
      <c r="J437" s="251">
        <f>ROUND(I437*H437,2)</f>
        <v>0</v>
      </c>
      <c r="K437" s="252"/>
      <c r="L437" s="43"/>
      <c r="M437" s="253" t="s">
        <v>1</v>
      </c>
      <c r="N437" s="254" t="s">
        <v>40</v>
      </c>
      <c r="O437" s="93"/>
      <c r="P437" s="255">
        <f>O437*H437</f>
        <v>0</v>
      </c>
      <c r="Q437" s="255">
        <v>0</v>
      </c>
      <c r="R437" s="255">
        <f>Q437*H437</f>
        <v>0</v>
      </c>
      <c r="S437" s="255">
        <v>0</v>
      </c>
      <c r="T437" s="25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57" t="s">
        <v>179</v>
      </c>
      <c r="AT437" s="257" t="s">
        <v>175</v>
      </c>
      <c r="AU437" s="257" t="s">
        <v>84</v>
      </c>
      <c r="AY437" s="17" t="s">
        <v>172</v>
      </c>
      <c r="BE437" s="145">
        <f>IF(N437="základní",J437,0)</f>
        <v>0</v>
      </c>
      <c r="BF437" s="145">
        <f>IF(N437="snížená",J437,0)</f>
        <v>0</v>
      </c>
      <c r="BG437" s="145">
        <f>IF(N437="zákl. přenesená",J437,0)</f>
        <v>0</v>
      </c>
      <c r="BH437" s="145">
        <f>IF(N437="sníž. přenesená",J437,0)</f>
        <v>0</v>
      </c>
      <c r="BI437" s="145">
        <f>IF(N437="nulová",J437,0)</f>
        <v>0</v>
      </c>
      <c r="BJ437" s="17" t="s">
        <v>82</v>
      </c>
      <c r="BK437" s="145">
        <f>ROUND(I437*H437,2)</f>
        <v>0</v>
      </c>
      <c r="BL437" s="17" t="s">
        <v>179</v>
      </c>
      <c r="BM437" s="257" t="s">
        <v>540</v>
      </c>
    </row>
    <row r="438" s="12" customFormat="1" ht="22.8" customHeight="1">
      <c r="A438" s="12"/>
      <c r="B438" s="229"/>
      <c r="C438" s="230"/>
      <c r="D438" s="231" t="s">
        <v>74</v>
      </c>
      <c r="E438" s="243" t="s">
        <v>520</v>
      </c>
      <c r="F438" s="243" t="s">
        <v>521</v>
      </c>
      <c r="G438" s="230"/>
      <c r="H438" s="230"/>
      <c r="I438" s="233"/>
      <c r="J438" s="244">
        <f>BK438</f>
        <v>0</v>
      </c>
      <c r="K438" s="230"/>
      <c r="L438" s="235"/>
      <c r="M438" s="236"/>
      <c r="N438" s="237"/>
      <c r="O438" s="237"/>
      <c r="P438" s="238">
        <f>P439</f>
        <v>0</v>
      </c>
      <c r="Q438" s="237"/>
      <c r="R438" s="238">
        <f>R439</f>
        <v>0</v>
      </c>
      <c r="S438" s="237"/>
      <c r="T438" s="239">
        <f>T439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40" t="s">
        <v>82</v>
      </c>
      <c r="AT438" s="241" t="s">
        <v>74</v>
      </c>
      <c r="AU438" s="241" t="s">
        <v>82</v>
      </c>
      <c r="AY438" s="240" t="s">
        <v>172</v>
      </c>
      <c r="BK438" s="242">
        <f>BK439</f>
        <v>0</v>
      </c>
    </row>
    <row r="439" s="2" customFormat="1" ht="21.75" customHeight="1">
      <c r="A439" s="40"/>
      <c r="B439" s="41"/>
      <c r="C439" s="245" t="s">
        <v>645</v>
      </c>
      <c r="D439" s="245" t="s">
        <v>175</v>
      </c>
      <c r="E439" s="246" t="s">
        <v>522</v>
      </c>
      <c r="F439" s="247" t="s">
        <v>523</v>
      </c>
      <c r="G439" s="248" t="s">
        <v>368</v>
      </c>
      <c r="H439" s="249">
        <v>281.33999999999997</v>
      </c>
      <c r="I439" s="250"/>
      <c r="J439" s="251">
        <f>ROUND(I439*H439,2)</f>
        <v>0</v>
      </c>
      <c r="K439" s="252"/>
      <c r="L439" s="43"/>
      <c r="M439" s="253" t="s">
        <v>1</v>
      </c>
      <c r="N439" s="254" t="s">
        <v>40</v>
      </c>
      <c r="O439" s="93"/>
      <c r="P439" s="255">
        <f>O439*H439</f>
        <v>0</v>
      </c>
      <c r="Q439" s="255">
        <v>0</v>
      </c>
      <c r="R439" s="255">
        <f>Q439*H439</f>
        <v>0</v>
      </c>
      <c r="S439" s="255">
        <v>0</v>
      </c>
      <c r="T439" s="25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57" t="s">
        <v>179</v>
      </c>
      <c r="AT439" s="257" t="s">
        <v>175</v>
      </c>
      <c r="AU439" s="257" t="s">
        <v>84</v>
      </c>
      <c r="AY439" s="17" t="s">
        <v>172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7" t="s">
        <v>82</v>
      </c>
      <c r="BK439" s="145">
        <f>ROUND(I439*H439,2)</f>
        <v>0</v>
      </c>
      <c r="BL439" s="17" t="s">
        <v>179</v>
      </c>
      <c r="BM439" s="257" t="s">
        <v>544</v>
      </c>
    </row>
    <row r="440" s="12" customFormat="1" ht="25.92" customHeight="1">
      <c r="A440" s="12"/>
      <c r="B440" s="229"/>
      <c r="C440" s="230"/>
      <c r="D440" s="231" t="s">
        <v>74</v>
      </c>
      <c r="E440" s="232" t="s">
        <v>193</v>
      </c>
      <c r="F440" s="232" t="s">
        <v>194</v>
      </c>
      <c r="G440" s="230"/>
      <c r="H440" s="230"/>
      <c r="I440" s="233"/>
      <c r="J440" s="234">
        <f>BK440</f>
        <v>0</v>
      </c>
      <c r="K440" s="230"/>
      <c r="L440" s="235"/>
      <c r="M440" s="236"/>
      <c r="N440" s="237"/>
      <c r="O440" s="237"/>
      <c r="P440" s="238">
        <f>P441+P468+P506+P532+P575+P611+P662+P743+P813+P866+P913+P922+P963</f>
        <v>0</v>
      </c>
      <c r="Q440" s="237"/>
      <c r="R440" s="238">
        <f>R441+R468+R506+R532+R575+R611+R662+R743+R813+R866+R913+R922+R963</f>
        <v>0</v>
      </c>
      <c r="S440" s="237"/>
      <c r="T440" s="239">
        <f>T441+T468+T506+T532+T575+T611+T662+T743+T813+T866+T913+T922+T963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40" t="s">
        <v>84</v>
      </c>
      <c r="AT440" s="241" t="s">
        <v>74</v>
      </c>
      <c r="AU440" s="241" t="s">
        <v>75</v>
      </c>
      <c r="AY440" s="240" t="s">
        <v>172</v>
      </c>
      <c r="BK440" s="242">
        <f>BK441+BK468+BK506+BK532+BK575+BK611+BK662+BK743+BK813+BK866+BK913+BK922+BK963</f>
        <v>0</v>
      </c>
    </row>
    <row r="441" s="12" customFormat="1" ht="22.8" customHeight="1">
      <c r="A441" s="12"/>
      <c r="B441" s="229"/>
      <c r="C441" s="230"/>
      <c r="D441" s="231" t="s">
        <v>74</v>
      </c>
      <c r="E441" s="243" t="s">
        <v>885</v>
      </c>
      <c r="F441" s="243" t="s">
        <v>886</v>
      </c>
      <c r="G441" s="230"/>
      <c r="H441" s="230"/>
      <c r="I441" s="233"/>
      <c r="J441" s="244">
        <f>BK441</f>
        <v>0</v>
      </c>
      <c r="K441" s="230"/>
      <c r="L441" s="235"/>
      <c r="M441" s="236"/>
      <c r="N441" s="237"/>
      <c r="O441" s="237"/>
      <c r="P441" s="238">
        <f>SUM(P442:P467)</f>
        <v>0</v>
      </c>
      <c r="Q441" s="237"/>
      <c r="R441" s="238">
        <f>SUM(R442:R467)</f>
        <v>0</v>
      </c>
      <c r="S441" s="237"/>
      <c r="T441" s="239">
        <f>SUM(T442:T467)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40" t="s">
        <v>84</v>
      </c>
      <c r="AT441" s="241" t="s">
        <v>74</v>
      </c>
      <c r="AU441" s="241" t="s">
        <v>82</v>
      </c>
      <c r="AY441" s="240" t="s">
        <v>172</v>
      </c>
      <c r="BK441" s="242">
        <f>SUM(BK442:BK467)</f>
        <v>0</v>
      </c>
    </row>
    <row r="442" s="2" customFormat="1" ht="24.15" customHeight="1">
      <c r="A442" s="40"/>
      <c r="B442" s="41"/>
      <c r="C442" s="245" t="s">
        <v>694</v>
      </c>
      <c r="D442" s="245" t="s">
        <v>175</v>
      </c>
      <c r="E442" s="246" t="s">
        <v>887</v>
      </c>
      <c r="F442" s="247" t="s">
        <v>888</v>
      </c>
      <c r="G442" s="248" t="s">
        <v>184</v>
      </c>
      <c r="H442" s="249">
        <v>255.16999999999999</v>
      </c>
      <c r="I442" s="250"/>
      <c r="J442" s="251">
        <f>ROUND(I442*H442,2)</f>
        <v>0</v>
      </c>
      <c r="K442" s="252"/>
      <c r="L442" s="43"/>
      <c r="M442" s="253" t="s">
        <v>1</v>
      </c>
      <c r="N442" s="254" t="s">
        <v>40</v>
      </c>
      <c r="O442" s="93"/>
      <c r="P442" s="255">
        <f>O442*H442</f>
        <v>0</v>
      </c>
      <c r="Q442" s="255">
        <v>0</v>
      </c>
      <c r="R442" s="255">
        <f>Q442*H442</f>
        <v>0</v>
      </c>
      <c r="S442" s="255">
        <v>0</v>
      </c>
      <c r="T442" s="25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57" t="s">
        <v>200</v>
      </c>
      <c r="AT442" s="257" t="s">
        <v>175</v>
      </c>
      <c r="AU442" s="257" t="s">
        <v>84</v>
      </c>
      <c r="AY442" s="17" t="s">
        <v>172</v>
      </c>
      <c r="BE442" s="145">
        <f>IF(N442="základní",J442,0)</f>
        <v>0</v>
      </c>
      <c r="BF442" s="145">
        <f>IF(N442="snížená",J442,0)</f>
        <v>0</v>
      </c>
      <c r="BG442" s="145">
        <f>IF(N442="zákl. přenesená",J442,0)</f>
        <v>0</v>
      </c>
      <c r="BH442" s="145">
        <f>IF(N442="sníž. přenesená",J442,0)</f>
        <v>0</v>
      </c>
      <c r="BI442" s="145">
        <f>IF(N442="nulová",J442,0)</f>
        <v>0</v>
      </c>
      <c r="BJ442" s="17" t="s">
        <v>82</v>
      </c>
      <c r="BK442" s="145">
        <f>ROUND(I442*H442,2)</f>
        <v>0</v>
      </c>
      <c r="BL442" s="17" t="s">
        <v>200</v>
      </c>
      <c r="BM442" s="257" t="s">
        <v>551</v>
      </c>
    </row>
    <row r="443" s="15" customFormat="1">
      <c r="A443" s="15"/>
      <c r="B443" s="299"/>
      <c r="C443" s="300"/>
      <c r="D443" s="260" t="s">
        <v>180</v>
      </c>
      <c r="E443" s="301" t="s">
        <v>1</v>
      </c>
      <c r="F443" s="302" t="s">
        <v>493</v>
      </c>
      <c r="G443" s="300"/>
      <c r="H443" s="301" t="s">
        <v>1</v>
      </c>
      <c r="I443" s="303"/>
      <c r="J443" s="300"/>
      <c r="K443" s="300"/>
      <c r="L443" s="304"/>
      <c r="M443" s="305"/>
      <c r="N443" s="306"/>
      <c r="O443" s="306"/>
      <c r="P443" s="306"/>
      <c r="Q443" s="306"/>
      <c r="R443" s="306"/>
      <c r="S443" s="306"/>
      <c r="T443" s="30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308" t="s">
        <v>180</v>
      </c>
      <c r="AU443" s="308" t="s">
        <v>84</v>
      </c>
      <c r="AV443" s="15" t="s">
        <v>82</v>
      </c>
      <c r="AW443" s="15" t="s">
        <v>30</v>
      </c>
      <c r="AX443" s="15" t="s">
        <v>75</v>
      </c>
      <c r="AY443" s="308" t="s">
        <v>172</v>
      </c>
    </row>
    <row r="444" s="13" customFormat="1">
      <c r="A444" s="13"/>
      <c r="B444" s="258"/>
      <c r="C444" s="259"/>
      <c r="D444" s="260" t="s">
        <v>180</v>
      </c>
      <c r="E444" s="261" t="s">
        <v>1</v>
      </c>
      <c r="F444" s="262" t="s">
        <v>889</v>
      </c>
      <c r="G444" s="259"/>
      <c r="H444" s="263">
        <v>255.16999999999999</v>
      </c>
      <c r="I444" s="264"/>
      <c r="J444" s="259"/>
      <c r="K444" s="259"/>
      <c r="L444" s="265"/>
      <c r="M444" s="266"/>
      <c r="N444" s="267"/>
      <c r="O444" s="267"/>
      <c r="P444" s="267"/>
      <c r="Q444" s="267"/>
      <c r="R444" s="267"/>
      <c r="S444" s="267"/>
      <c r="T444" s="26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9" t="s">
        <v>180</v>
      </c>
      <c r="AU444" s="269" t="s">
        <v>84</v>
      </c>
      <c r="AV444" s="13" t="s">
        <v>84</v>
      </c>
      <c r="AW444" s="13" t="s">
        <v>30</v>
      </c>
      <c r="AX444" s="13" t="s">
        <v>75</v>
      </c>
      <c r="AY444" s="269" t="s">
        <v>172</v>
      </c>
    </row>
    <row r="445" s="14" customFormat="1">
      <c r="A445" s="14"/>
      <c r="B445" s="270"/>
      <c r="C445" s="271"/>
      <c r="D445" s="260" t="s">
        <v>180</v>
      </c>
      <c r="E445" s="272" t="s">
        <v>1</v>
      </c>
      <c r="F445" s="273" t="s">
        <v>181</v>
      </c>
      <c r="G445" s="271"/>
      <c r="H445" s="274">
        <v>255.16999999999999</v>
      </c>
      <c r="I445" s="275"/>
      <c r="J445" s="271"/>
      <c r="K445" s="271"/>
      <c r="L445" s="276"/>
      <c r="M445" s="277"/>
      <c r="N445" s="278"/>
      <c r="O445" s="278"/>
      <c r="P445" s="278"/>
      <c r="Q445" s="278"/>
      <c r="R445" s="278"/>
      <c r="S445" s="278"/>
      <c r="T445" s="27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0" t="s">
        <v>180</v>
      </c>
      <c r="AU445" s="280" t="s">
        <v>84</v>
      </c>
      <c r="AV445" s="14" t="s">
        <v>179</v>
      </c>
      <c r="AW445" s="14" t="s">
        <v>30</v>
      </c>
      <c r="AX445" s="14" t="s">
        <v>82</v>
      </c>
      <c r="AY445" s="280" t="s">
        <v>172</v>
      </c>
    </row>
    <row r="446" s="2" customFormat="1" ht="16.5" customHeight="1">
      <c r="A446" s="40"/>
      <c r="B446" s="41"/>
      <c r="C446" s="281" t="s">
        <v>598</v>
      </c>
      <c r="D446" s="281" t="s">
        <v>207</v>
      </c>
      <c r="E446" s="282" t="s">
        <v>890</v>
      </c>
      <c r="F446" s="283" t="s">
        <v>891</v>
      </c>
      <c r="G446" s="284" t="s">
        <v>368</v>
      </c>
      <c r="H446" s="285">
        <v>0.076999999999999999</v>
      </c>
      <c r="I446" s="286"/>
      <c r="J446" s="287">
        <f>ROUND(I446*H446,2)</f>
        <v>0</v>
      </c>
      <c r="K446" s="288"/>
      <c r="L446" s="289"/>
      <c r="M446" s="290" t="s">
        <v>1</v>
      </c>
      <c r="N446" s="291" t="s">
        <v>40</v>
      </c>
      <c r="O446" s="93"/>
      <c r="P446" s="255">
        <f>O446*H446</f>
        <v>0</v>
      </c>
      <c r="Q446" s="255">
        <v>0</v>
      </c>
      <c r="R446" s="255">
        <f>Q446*H446</f>
        <v>0</v>
      </c>
      <c r="S446" s="255">
        <v>0</v>
      </c>
      <c r="T446" s="25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57" t="s">
        <v>210</v>
      </c>
      <c r="AT446" s="257" t="s">
        <v>207</v>
      </c>
      <c r="AU446" s="257" t="s">
        <v>84</v>
      </c>
      <c r="AY446" s="17" t="s">
        <v>172</v>
      </c>
      <c r="BE446" s="145">
        <f>IF(N446="základní",J446,0)</f>
        <v>0</v>
      </c>
      <c r="BF446" s="145">
        <f>IF(N446="snížená",J446,0)</f>
        <v>0</v>
      </c>
      <c r="BG446" s="145">
        <f>IF(N446="zákl. přenesená",J446,0)</f>
        <v>0</v>
      </c>
      <c r="BH446" s="145">
        <f>IF(N446="sníž. přenesená",J446,0)</f>
        <v>0</v>
      </c>
      <c r="BI446" s="145">
        <f>IF(N446="nulová",J446,0)</f>
        <v>0</v>
      </c>
      <c r="BJ446" s="17" t="s">
        <v>82</v>
      </c>
      <c r="BK446" s="145">
        <f>ROUND(I446*H446,2)</f>
        <v>0</v>
      </c>
      <c r="BL446" s="17" t="s">
        <v>200</v>
      </c>
      <c r="BM446" s="257" t="s">
        <v>554</v>
      </c>
    </row>
    <row r="447" s="2" customFormat="1">
      <c r="A447" s="40"/>
      <c r="B447" s="41"/>
      <c r="C447" s="42"/>
      <c r="D447" s="260" t="s">
        <v>231</v>
      </c>
      <c r="E447" s="42"/>
      <c r="F447" s="292" t="s">
        <v>892</v>
      </c>
      <c r="G447" s="42"/>
      <c r="H447" s="42"/>
      <c r="I447" s="214"/>
      <c r="J447" s="42"/>
      <c r="K447" s="42"/>
      <c r="L447" s="43"/>
      <c r="M447" s="293"/>
      <c r="N447" s="294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7" t="s">
        <v>231</v>
      </c>
      <c r="AU447" s="17" t="s">
        <v>84</v>
      </c>
    </row>
    <row r="448" s="13" customFormat="1">
      <c r="A448" s="13"/>
      <c r="B448" s="258"/>
      <c r="C448" s="259"/>
      <c r="D448" s="260" t="s">
        <v>180</v>
      </c>
      <c r="E448" s="261" t="s">
        <v>1</v>
      </c>
      <c r="F448" s="262" t="s">
        <v>893</v>
      </c>
      <c r="G448" s="259"/>
      <c r="H448" s="263">
        <v>0.076999999999999999</v>
      </c>
      <c r="I448" s="264"/>
      <c r="J448" s="259"/>
      <c r="K448" s="259"/>
      <c r="L448" s="265"/>
      <c r="M448" s="266"/>
      <c r="N448" s="267"/>
      <c r="O448" s="267"/>
      <c r="P448" s="267"/>
      <c r="Q448" s="267"/>
      <c r="R448" s="267"/>
      <c r="S448" s="267"/>
      <c r="T448" s="26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9" t="s">
        <v>180</v>
      </c>
      <c r="AU448" s="269" t="s">
        <v>84</v>
      </c>
      <c r="AV448" s="13" t="s">
        <v>84</v>
      </c>
      <c r="AW448" s="13" t="s">
        <v>30</v>
      </c>
      <c r="AX448" s="13" t="s">
        <v>75</v>
      </c>
      <c r="AY448" s="269" t="s">
        <v>172</v>
      </c>
    </row>
    <row r="449" s="14" customFormat="1">
      <c r="A449" s="14"/>
      <c r="B449" s="270"/>
      <c r="C449" s="271"/>
      <c r="D449" s="260" t="s">
        <v>180</v>
      </c>
      <c r="E449" s="272" t="s">
        <v>1</v>
      </c>
      <c r="F449" s="273" t="s">
        <v>181</v>
      </c>
      <c r="G449" s="271"/>
      <c r="H449" s="274">
        <v>0.076999999999999999</v>
      </c>
      <c r="I449" s="275"/>
      <c r="J449" s="271"/>
      <c r="K449" s="271"/>
      <c r="L449" s="276"/>
      <c r="M449" s="277"/>
      <c r="N449" s="278"/>
      <c r="O449" s="278"/>
      <c r="P449" s="278"/>
      <c r="Q449" s="278"/>
      <c r="R449" s="278"/>
      <c r="S449" s="278"/>
      <c r="T449" s="27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0" t="s">
        <v>180</v>
      </c>
      <c r="AU449" s="280" t="s">
        <v>84</v>
      </c>
      <c r="AV449" s="14" t="s">
        <v>179</v>
      </c>
      <c r="AW449" s="14" t="s">
        <v>30</v>
      </c>
      <c r="AX449" s="14" t="s">
        <v>82</v>
      </c>
      <c r="AY449" s="280" t="s">
        <v>172</v>
      </c>
    </row>
    <row r="450" s="2" customFormat="1" ht="24.15" customHeight="1">
      <c r="A450" s="40"/>
      <c r="B450" s="41"/>
      <c r="C450" s="245" t="s">
        <v>894</v>
      </c>
      <c r="D450" s="245" t="s">
        <v>175</v>
      </c>
      <c r="E450" s="246" t="s">
        <v>895</v>
      </c>
      <c r="F450" s="247" t="s">
        <v>896</v>
      </c>
      <c r="G450" s="248" t="s">
        <v>184</v>
      </c>
      <c r="H450" s="249">
        <v>510.33999999999998</v>
      </c>
      <c r="I450" s="250"/>
      <c r="J450" s="251">
        <f>ROUND(I450*H450,2)</f>
        <v>0</v>
      </c>
      <c r="K450" s="252"/>
      <c r="L450" s="43"/>
      <c r="M450" s="253" t="s">
        <v>1</v>
      </c>
      <c r="N450" s="254" t="s">
        <v>40</v>
      </c>
      <c r="O450" s="93"/>
      <c r="P450" s="255">
        <f>O450*H450</f>
        <v>0</v>
      </c>
      <c r="Q450" s="255">
        <v>0</v>
      </c>
      <c r="R450" s="255">
        <f>Q450*H450</f>
        <v>0</v>
      </c>
      <c r="S450" s="255">
        <v>0</v>
      </c>
      <c r="T450" s="25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57" t="s">
        <v>200</v>
      </c>
      <c r="AT450" s="257" t="s">
        <v>175</v>
      </c>
      <c r="AU450" s="257" t="s">
        <v>84</v>
      </c>
      <c r="AY450" s="17" t="s">
        <v>172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7" t="s">
        <v>82</v>
      </c>
      <c r="BK450" s="145">
        <f>ROUND(I450*H450,2)</f>
        <v>0</v>
      </c>
      <c r="BL450" s="17" t="s">
        <v>200</v>
      </c>
      <c r="BM450" s="257" t="s">
        <v>559</v>
      </c>
    </row>
    <row r="451" s="15" customFormat="1">
      <c r="A451" s="15"/>
      <c r="B451" s="299"/>
      <c r="C451" s="300"/>
      <c r="D451" s="260" t="s">
        <v>180</v>
      </c>
      <c r="E451" s="301" t="s">
        <v>1</v>
      </c>
      <c r="F451" s="302" t="s">
        <v>493</v>
      </c>
      <c r="G451" s="300"/>
      <c r="H451" s="301" t="s">
        <v>1</v>
      </c>
      <c r="I451" s="303"/>
      <c r="J451" s="300"/>
      <c r="K451" s="300"/>
      <c r="L451" s="304"/>
      <c r="M451" s="305"/>
      <c r="N451" s="306"/>
      <c r="O451" s="306"/>
      <c r="P451" s="306"/>
      <c r="Q451" s="306"/>
      <c r="R451" s="306"/>
      <c r="S451" s="306"/>
      <c r="T451" s="30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308" t="s">
        <v>180</v>
      </c>
      <c r="AU451" s="308" t="s">
        <v>84</v>
      </c>
      <c r="AV451" s="15" t="s">
        <v>82</v>
      </c>
      <c r="AW451" s="15" t="s">
        <v>30</v>
      </c>
      <c r="AX451" s="15" t="s">
        <v>75</v>
      </c>
      <c r="AY451" s="308" t="s">
        <v>172</v>
      </c>
    </row>
    <row r="452" s="13" customFormat="1">
      <c r="A452" s="13"/>
      <c r="B452" s="258"/>
      <c r="C452" s="259"/>
      <c r="D452" s="260" t="s">
        <v>180</v>
      </c>
      <c r="E452" s="261" t="s">
        <v>1</v>
      </c>
      <c r="F452" s="262" t="s">
        <v>897</v>
      </c>
      <c r="G452" s="259"/>
      <c r="H452" s="263">
        <v>510.33999999999998</v>
      </c>
      <c r="I452" s="264"/>
      <c r="J452" s="259"/>
      <c r="K452" s="259"/>
      <c r="L452" s="265"/>
      <c r="M452" s="266"/>
      <c r="N452" s="267"/>
      <c r="O452" s="267"/>
      <c r="P452" s="267"/>
      <c r="Q452" s="267"/>
      <c r="R452" s="267"/>
      <c r="S452" s="267"/>
      <c r="T452" s="26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9" t="s">
        <v>180</v>
      </c>
      <c r="AU452" s="269" t="s">
        <v>84</v>
      </c>
      <c r="AV452" s="13" t="s">
        <v>84</v>
      </c>
      <c r="AW452" s="13" t="s">
        <v>30</v>
      </c>
      <c r="AX452" s="13" t="s">
        <v>75</v>
      </c>
      <c r="AY452" s="269" t="s">
        <v>172</v>
      </c>
    </row>
    <row r="453" s="14" customFormat="1">
      <c r="A453" s="14"/>
      <c r="B453" s="270"/>
      <c r="C453" s="271"/>
      <c r="D453" s="260" t="s">
        <v>180</v>
      </c>
      <c r="E453" s="272" t="s">
        <v>1</v>
      </c>
      <c r="F453" s="273" t="s">
        <v>181</v>
      </c>
      <c r="G453" s="271"/>
      <c r="H453" s="274">
        <v>510.33999999999998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80" t="s">
        <v>180</v>
      </c>
      <c r="AU453" s="280" t="s">
        <v>84</v>
      </c>
      <c r="AV453" s="14" t="s">
        <v>179</v>
      </c>
      <c r="AW453" s="14" t="s">
        <v>30</v>
      </c>
      <c r="AX453" s="14" t="s">
        <v>82</v>
      </c>
      <c r="AY453" s="280" t="s">
        <v>172</v>
      </c>
    </row>
    <row r="454" s="2" customFormat="1" ht="16.5" customHeight="1">
      <c r="A454" s="40"/>
      <c r="B454" s="41"/>
      <c r="C454" s="281" t="s">
        <v>602</v>
      </c>
      <c r="D454" s="281" t="s">
        <v>207</v>
      </c>
      <c r="E454" s="282" t="s">
        <v>898</v>
      </c>
      <c r="F454" s="283" t="s">
        <v>899</v>
      </c>
      <c r="G454" s="284" t="s">
        <v>184</v>
      </c>
      <c r="H454" s="285">
        <v>295.99700000000001</v>
      </c>
      <c r="I454" s="286"/>
      <c r="J454" s="287">
        <f>ROUND(I454*H454,2)</f>
        <v>0</v>
      </c>
      <c r="K454" s="288"/>
      <c r="L454" s="289"/>
      <c r="M454" s="290" t="s">
        <v>1</v>
      </c>
      <c r="N454" s="291" t="s">
        <v>40</v>
      </c>
      <c r="O454" s="93"/>
      <c r="P454" s="255">
        <f>O454*H454</f>
        <v>0</v>
      </c>
      <c r="Q454" s="255">
        <v>0</v>
      </c>
      <c r="R454" s="255">
        <f>Q454*H454</f>
        <v>0</v>
      </c>
      <c r="S454" s="255">
        <v>0</v>
      </c>
      <c r="T454" s="25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57" t="s">
        <v>210</v>
      </c>
      <c r="AT454" s="257" t="s">
        <v>207</v>
      </c>
      <c r="AU454" s="257" t="s">
        <v>84</v>
      </c>
      <c r="AY454" s="17" t="s">
        <v>172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7" t="s">
        <v>82</v>
      </c>
      <c r="BK454" s="145">
        <f>ROUND(I454*H454,2)</f>
        <v>0</v>
      </c>
      <c r="BL454" s="17" t="s">
        <v>200</v>
      </c>
      <c r="BM454" s="257" t="s">
        <v>563</v>
      </c>
    </row>
    <row r="455" s="2" customFormat="1">
      <c r="A455" s="40"/>
      <c r="B455" s="41"/>
      <c r="C455" s="42"/>
      <c r="D455" s="260" t="s">
        <v>231</v>
      </c>
      <c r="E455" s="42"/>
      <c r="F455" s="292" t="s">
        <v>900</v>
      </c>
      <c r="G455" s="42"/>
      <c r="H455" s="42"/>
      <c r="I455" s="214"/>
      <c r="J455" s="42"/>
      <c r="K455" s="42"/>
      <c r="L455" s="43"/>
      <c r="M455" s="293"/>
      <c r="N455" s="294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7" t="s">
        <v>231</v>
      </c>
      <c r="AU455" s="17" t="s">
        <v>84</v>
      </c>
    </row>
    <row r="456" s="15" customFormat="1">
      <c r="A456" s="15"/>
      <c r="B456" s="299"/>
      <c r="C456" s="300"/>
      <c r="D456" s="260" t="s">
        <v>180</v>
      </c>
      <c r="E456" s="301" t="s">
        <v>1</v>
      </c>
      <c r="F456" s="302" t="s">
        <v>493</v>
      </c>
      <c r="G456" s="300"/>
      <c r="H456" s="301" t="s">
        <v>1</v>
      </c>
      <c r="I456" s="303"/>
      <c r="J456" s="300"/>
      <c r="K456" s="300"/>
      <c r="L456" s="304"/>
      <c r="M456" s="305"/>
      <c r="N456" s="306"/>
      <c r="O456" s="306"/>
      <c r="P456" s="306"/>
      <c r="Q456" s="306"/>
      <c r="R456" s="306"/>
      <c r="S456" s="306"/>
      <c r="T456" s="30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308" t="s">
        <v>180</v>
      </c>
      <c r="AU456" s="308" t="s">
        <v>84</v>
      </c>
      <c r="AV456" s="15" t="s">
        <v>82</v>
      </c>
      <c r="AW456" s="15" t="s">
        <v>30</v>
      </c>
      <c r="AX456" s="15" t="s">
        <v>75</v>
      </c>
      <c r="AY456" s="308" t="s">
        <v>172</v>
      </c>
    </row>
    <row r="457" s="13" customFormat="1">
      <c r="A457" s="13"/>
      <c r="B457" s="258"/>
      <c r="C457" s="259"/>
      <c r="D457" s="260" t="s">
        <v>180</v>
      </c>
      <c r="E457" s="261" t="s">
        <v>1</v>
      </c>
      <c r="F457" s="262" t="s">
        <v>901</v>
      </c>
      <c r="G457" s="259"/>
      <c r="H457" s="263">
        <v>255.16999999999999</v>
      </c>
      <c r="I457" s="264"/>
      <c r="J457" s="259"/>
      <c r="K457" s="259"/>
      <c r="L457" s="265"/>
      <c r="M457" s="266"/>
      <c r="N457" s="267"/>
      <c r="O457" s="267"/>
      <c r="P457" s="267"/>
      <c r="Q457" s="267"/>
      <c r="R457" s="267"/>
      <c r="S457" s="267"/>
      <c r="T457" s="26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9" t="s">
        <v>180</v>
      </c>
      <c r="AU457" s="269" t="s">
        <v>84</v>
      </c>
      <c r="AV457" s="13" t="s">
        <v>84</v>
      </c>
      <c r="AW457" s="13" t="s">
        <v>30</v>
      </c>
      <c r="AX457" s="13" t="s">
        <v>75</v>
      </c>
      <c r="AY457" s="269" t="s">
        <v>172</v>
      </c>
    </row>
    <row r="458" s="14" customFormat="1">
      <c r="A458" s="14"/>
      <c r="B458" s="270"/>
      <c r="C458" s="271"/>
      <c r="D458" s="260" t="s">
        <v>180</v>
      </c>
      <c r="E458" s="272" t="s">
        <v>1</v>
      </c>
      <c r="F458" s="273" t="s">
        <v>181</v>
      </c>
      <c r="G458" s="271"/>
      <c r="H458" s="274">
        <v>255.16999999999999</v>
      </c>
      <c r="I458" s="275"/>
      <c r="J458" s="271"/>
      <c r="K458" s="271"/>
      <c r="L458" s="276"/>
      <c r="M458" s="277"/>
      <c r="N458" s="278"/>
      <c r="O458" s="278"/>
      <c r="P458" s="278"/>
      <c r="Q458" s="278"/>
      <c r="R458" s="278"/>
      <c r="S458" s="278"/>
      <c r="T458" s="27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80" t="s">
        <v>180</v>
      </c>
      <c r="AU458" s="280" t="s">
        <v>84</v>
      </c>
      <c r="AV458" s="14" t="s">
        <v>179</v>
      </c>
      <c r="AW458" s="14" t="s">
        <v>30</v>
      </c>
      <c r="AX458" s="14" t="s">
        <v>75</v>
      </c>
      <c r="AY458" s="280" t="s">
        <v>172</v>
      </c>
    </row>
    <row r="459" s="13" customFormat="1">
      <c r="A459" s="13"/>
      <c r="B459" s="258"/>
      <c r="C459" s="259"/>
      <c r="D459" s="260" t="s">
        <v>180</v>
      </c>
      <c r="E459" s="261" t="s">
        <v>1</v>
      </c>
      <c r="F459" s="262" t="s">
        <v>902</v>
      </c>
      <c r="G459" s="259"/>
      <c r="H459" s="263">
        <v>295.99700000000001</v>
      </c>
      <c r="I459" s="264"/>
      <c r="J459" s="259"/>
      <c r="K459" s="259"/>
      <c r="L459" s="265"/>
      <c r="M459" s="266"/>
      <c r="N459" s="267"/>
      <c r="O459" s="267"/>
      <c r="P459" s="267"/>
      <c r="Q459" s="267"/>
      <c r="R459" s="267"/>
      <c r="S459" s="267"/>
      <c r="T459" s="26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9" t="s">
        <v>180</v>
      </c>
      <c r="AU459" s="269" t="s">
        <v>84</v>
      </c>
      <c r="AV459" s="13" t="s">
        <v>84</v>
      </c>
      <c r="AW459" s="13" t="s">
        <v>30</v>
      </c>
      <c r="AX459" s="13" t="s">
        <v>75</v>
      </c>
      <c r="AY459" s="269" t="s">
        <v>172</v>
      </c>
    </row>
    <row r="460" s="14" customFormat="1">
      <c r="A460" s="14"/>
      <c r="B460" s="270"/>
      <c r="C460" s="271"/>
      <c r="D460" s="260" t="s">
        <v>180</v>
      </c>
      <c r="E460" s="272" t="s">
        <v>1</v>
      </c>
      <c r="F460" s="273" t="s">
        <v>181</v>
      </c>
      <c r="G460" s="271"/>
      <c r="H460" s="274">
        <v>295.99700000000001</v>
      </c>
      <c r="I460" s="275"/>
      <c r="J460" s="271"/>
      <c r="K460" s="271"/>
      <c r="L460" s="276"/>
      <c r="M460" s="277"/>
      <c r="N460" s="278"/>
      <c r="O460" s="278"/>
      <c r="P460" s="278"/>
      <c r="Q460" s="278"/>
      <c r="R460" s="278"/>
      <c r="S460" s="278"/>
      <c r="T460" s="27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80" t="s">
        <v>180</v>
      </c>
      <c r="AU460" s="280" t="s">
        <v>84</v>
      </c>
      <c r="AV460" s="14" t="s">
        <v>179</v>
      </c>
      <c r="AW460" s="14" t="s">
        <v>30</v>
      </c>
      <c r="AX460" s="14" t="s">
        <v>82</v>
      </c>
      <c r="AY460" s="280" t="s">
        <v>172</v>
      </c>
    </row>
    <row r="461" s="2" customFormat="1" ht="24.15" customHeight="1">
      <c r="A461" s="40"/>
      <c r="B461" s="41"/>
      <c r="C461" s="281" t="s">
        <v>903</v>
      </c>
      <c r="D461" s="281" t="s">
        <v>207</v>
      </c>
      <c r="E461" s="282" t="s">
        <v>904</v>
      </c>
      <c r="F461" s="283" t="s">
        <v>905</v>
      </c>
      <c r="G461" s="284" t="s">
        <v>184</v>
      </c>
      <c r="H461" s="285">
        <v>295.99700000000001</v>
      </c>
      <c r="I461" s="286"/>
      <c r="J461" s="287">
        <f>ROUND(I461*H461,2)</f>
        <v>0</v>
      </c>
      <c r="K461" s="288"/>
      <c r="L461" s="289"/>
      <c r="M461" s="290" t="s">
        <v>1</v>
      </c>
      <c r="N461" s="291" t="s">
        <v>40</v>
      </c>
      <c r="O461" s="93"/>
      <c r="P461" s="255">
        <f>O461*H461</f>
        <v>0</v>
      </c>
      <c r="Q461" s="255">
        <v>0</v>
      </c>
      <c r="R461" s="255">
        <f>Q461*H461</f>
        <v>0</v>
      </c>
      <c r="S461" s="255">
        <v>0</v>
      </c>
      <c r="T461" s="25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57" t="s">
        <v>210</v>
      </c>
      <c r="AT461" s="257" t="s">
        <v>207</v>
      </c>
      <c r="AU461" s="257" t="s">
        <v>84</v>
      </c>
      <c r="AY461" s="17" t="s">
        <v>172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7" t="s">
        <v>82</v>
      </c>
      <c r="BK461" s="145">
        <f>ROUND(I461*H461,2)</f>
        <v>0</v>
      </c>
      <c r="BL461" s="17" t="s">
        <v>200</v>
      </c>
      <c r="BM461" s="257" t="s">
        <v>469</v>
      </c>
    </row>
    <row r="462" s="15" customFormat="1">
      <c r="A462" s="15"/>
      <c r="B462" s="299"/>
      <c r="C462" s="300"/>
      <c r="D462" s="260" t="s">
        <v>180</v>
      </c>
      <c r="E462" s="301" t="s">
        <v>1</v>
      </c>
      <c r="F462" s="302" t="s">
        <v>493</v>
      </c>
      <c r="G462" s="300"/>
      <c r="H462" s="301" t="s">
        <v>1</v>
      </c>
      <c r="I462" s="303"/>
      <c r="J462" s="300"/>
      <c r="K462" s="300"/>
      <c r="L462" s="304"/>
      <c r="M462" s="305"/>
      <c r="N462" s="306"/>
      <c r="O462" s="306"/>
      <c r="P462" s="306"/>
      <c r="Q462" s="306"/>
      <c r="R462" s="306"/>
      <c r="S462" s="306"/>
      <c r="T462" s="30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308" t="s">
        <v>180</v>
      </c>
      <c r="AU462" s="308" t="s">
        <v>84</v>
      </c>
      <c r="AV462" s="15" t="s">
        <v>82</v>
      </c>
      <c r="AW462" s="15" t="s">
        <v>30</v>
      </c>
      <c r="AX462" s="15" t="s">
        <v>75</v>
      </c>
      <c r="AY462" s="308" t="s">
        <v>172</v>
      </c>
    </row>
    <row r="463" s="13" customFormat="1">
      <c r="A463" s="13"/>
      <c r="B463" s="258"/>
      <c r="C463" s="259"/>
      <c r="D463" s="260" t="s">
        <v>180</v>
      </c>
      <c r="E463" s="261" t="s">
        <v>1</v>
      </c>
      <c r="F463" s="262" t="s">
        <v>901</v>
      </c>
      <c r="G463" s="259"/>
      <c r="H463" s="263">
        <v>255.16999999999999</v>
      </c>
      <c r="I463" s="264"/>
      <c r="J463" s="259"/>
      <c r="K463" s="259"/>
      <c r="L463" s="265"/>
      <c r="M463" s="266"/>
      <c r="N463" s="267"/>
      <c r="O463" s="267"/>
      <c r="P463" s="267"/>
      <c r="Q463" s="267"/>
      <c r="R463" s="267"/>
      <c r="S463" s="267"/>
      <c r="T463" s="26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9" t="s">
        <v>180</v>
      </c>
      <c r="AU463" s="269" t="s">
        <v>84</v>
      </c>
      <c r="AV463" s="13" t="s">
        <v>84</v>
      </c>
      <c r="AW463" s="13" t="s">
        <v>30</v>
      </c>
      <c r="AX463" s="13" t="s">
        <v>75</v>
      </c>
      <c r="AY463" s="269" t="s">
        <v>172</v>
      </c>
    </row>
    <row r="464" s="14" customFormat="1">
      <c r="A464" s="14"/>
      <c r="B464" s="270"/>
      <c r="C464" s="271"/>
      <c r="D464" s="260" t="s">
        <v>180</v>
      </c>
      <c r="E464" s="272" t="s">
        <v>1</v>
      </c>
      <c r="F464" s="273" t="s">
        <v>181</v>
      </c>
      <c r="G464" s="271"/>
      <c r="H464" s="274">
        <v>255.16999999999999</v>
      </c>
      <c r="I464" s="275"/>
      <c r="J464" s="271"/>
      <c r="K464" s="271"/>
      <c r="L464" s="276"/>
      <c r="M464" s="277"/>
      <c r="N464" s="278"/>
      <c r="O464" s="278"/>
      <c r="P464" s="278"/>
      <c r="Q464" s="278"/>
      <c r="R464" s="278"/>
      <c r="S464" s="278"/>
      <c r="T464" s="27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80" t="s">
        <v>180</v>
      </c>
      <c r="AU464" s="280" t="s">
        <v>84</v>
      </c>
      <c r="AV464" s="14" t="s">
        <v>179</v>
      </c>
      <c r="AW464" s="14" t="s">
        <v>30</v>
      </c>
      <c r="AX464" s="14" t="s">
        <v>75</v>
      </c>
      <c r="AY464" s="280" t="s">
        <v>172</v>
      </c>
    </row>
    <row r="465" s="13" customFormat="1">
      <c r="A465" s="13"/>
      <c r="B465" s="258"/>
      <c r="C465" s="259"/>
      <c r="D465" s="260" t="s">
        <v>180</v>
      </c>
      <c r="E465" s="261" t="s">
        <v>1</v>
      </c>
      <c r="F465" s="262" t="s">
        <v>902</v>
      </c>
      <c r="G465" s="259"/>
      <c r="H465" s="263">
        <v>295.99700000000001</v>
      </c>
      <c r="I465" s="264"/>
      <c r="J465" s="259"/>
      <c r="K465" s="259"/>
      <c r="L465" s="265"/>
      <c r="M465" s="266"/>
      <c r="N465" s="267"/>
      <c r="O465" s="267"/>
      <c r="P465" s="267"/>
      <c r="Q465" s="267"/>
      <c r="R465" s="267"/>
      <c r="S465" s="267"/>
      <c r="T465" s="26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9" t="s">
        <v>180</v>
      </c>
      <c r="AU465" s="269" t="s">
        <v>84</v>
      </c>
      <c r="AV465" s="13" t="s">
        <v>84</v>
      </c>
      <c r="AW465" s="13" t="s">
        <v>30</v>
      </c>
      <c r="AX465" s="13" t="s">
        <v>75</v>
      </c>
      <c r="AY465" s="269" t="s">
        <v>172</v>
      </c>
    </row>
    <row r="466" s="14" customFormat="1">
      <c r="A466" s="14"/>
      <c r="B466" s="270"/>
      <c r="C466" s="271"/>
      <c r="D466" s="260" t="s">
        <v>180</v>
      </c>
      <c r="E466" s="272" t="s">
        <v>1</v>
      </c>
      <c r="F466" s="273" t="s">
        <v>181</v>
      </c>
      <c r="G466" s="271"/>
      <c r="H466" s="274">
        <v>295.99700000000001</v>
      </c>
      <c r="I466" s="275"/>
      <c r="J466" s="271"/>
      <c r="K466" s="271"/>
      <c r="L466" s="276"/>
      <c r="M466" s="277"/>
      <c r="N466" s="278"/>
      <c r="O466" s="278"/>
      <c r="P466" s="278"/>
      <c r="Q466" s="278"/>
      <c r="R466" s="278"/>
      <c r="S466" s="278"/>
      <c r="T466" s="27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80" t="s">
        <v>180</v>
      </c>
      <c r="AU466" s="280" t="s">
        <v>84</v>
      </c>
      <c r="AV466" s="14" t="s">
        <v>179</v>
      </c>
      <c r="AW466" s="14" t="s">
        <v>30</v>
      </c>
      <c r="AX466" s="14" t="s">
        <v>82</v>
      </c>
      <c r="AY466" s="280" t="s">
        <v>172</v>
      </c>
    </row>
    <row r="467" s="2" customFormat="1" ht="33" customHeight="1">
      <c r="A467" s="40"/>
      <c r="B467" s="41"/>
      <c r="C467" s="245" t="s">
        <v>906</v>
      </c>
      <c r="D467" s="245" t="s">
        <v>175</v>
      </c>
      <c r="E467" s="246" t="s">
        <v>907</v>
      </c>
      <c r="F467" s="247" t="s">
        <v>908</v>
      </c>
      <c r="G467" s="248" t="s">
        <v>283</v>
      </c>
      <c r="H467" s="295"/>
      <c r="I467" s="250"/>
      <c r="J467" s="251">
        <f>ROUND(I467*H467,2)</f>
        <v>0</v>
      </c>
      <c r="K467" s="252"/>
      <c r="L467" s="43"/>
      <c r="M467" s="253" t="s">
        <v>1</v>
      </c>
      <c r="N467" s="254" t="s">
        <v>40</v>
      </c>
      <c r="O467" s="93"/>
      <c r="P467" s="255">
        <f>O467*H467</f>
        <v>0</v>
      </c>
      <c r="Q467" s="255">
        <v>0</v>
      </c>
      <c r="R467" s="255">
        <f>Q467*H467</f>
        <v>0</v>
      </c>
      <c r="S467" s="255">
        <v>0</v>
      </c>
      <c r="T467" s="25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57" t="s">
        <v>200</v>
      </c>
      <c r="AT467" s="257" t="s">
        <v>175</v>
      </c>
      <c r="AU467" s="257" t="s">
        <v>84</v>
      </c>
      <c r="AY467" s="17" t="s">
        <v>172</v>
      </c>
      <c r="BE467" s="145">
        <f>IF(N467="základní",J467,0)</f>
        <v>0</v>
      </c>
      <c r="BF467" s="145">
        <f>IF(N467="snížená",J467,0)</f>
        <v>0</v>
      </c>
      <c r="BG467" s="145">
        <f>IF(N467="zákl. přenesená",J467,0)</f>
        <v>0</v>
      </c>
      <c r="BH467" s="145">
        <f>IF(N467="sníž. přenesená",J467,0)</f>
        <v>0</v>
      </c>
      <c r="BI467" s="145">
        <f>IF(N467="nulová",J467,0)</f>
        <v>0</v>
      </c>
      <c r="BJ467" s="17" t="s">
        <v>82</v>
      </c>
      <c r="BK467" s="145">
        <f>ROUND(I467*H467,2)</f>
        <v>0</v>
      </c>
      <c r="BL467" s="17" t="s">
        <v>200</v>
      </c>
      <c r="BM467" s="257" t="s">
        <v>532</v>
      </c>
    </row>
    <row r="468" s="12" customFormat="1" ht="22.8" customHeight="1">
      <c r="A468" s="12"/>
      <c r="B468" s="229"/>
      <c r="C468" s="230"/>
      <c r="D468" s="231" t="s">
        <v>74</v>
      </c>
      <c r="E468" s="243" t="s">
        <v>546</v>
      </c>
      <c r="F468" s="243" t="s">
        <v>547</v>
      </c>
      <c r="G468" s="230"/>
      <c r="H468" s="230"/>
      <c r="I468" s="233"/>
      <c r="J468" s="244">
        <f>BK468</f>
        <v>0</v>
      </c>
      <c r="K468" s="230"/>
      <c r="L468" s="235"/>
      <c r="M468" s="236"/>
      <c r="N468" s="237"/>
      <c r="O468" s="237"/>
      <c r="P468" s="238">
        <f>SUM(P469:P505)</f>
        <v>0</v>
      </c>
      <c r="Q468" s="237"/>
      <c r="R468" s="238">
        <f>SUM(R469:R505)</f>
        <v>0</v>
      </c>
      <c r="S468" s="237"/>
      <c r="T468" s="239">
        <f>SUM(T469:T505)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40" t="s">
        <v>84</v>
      </c>
      <c r="AT468" s="241" t="s">
        <v>74</v>
      </c>
      <c r="AU468" s="241" t="s">
        <v>82</v>
      </c>
      <c r="AY468" s="240" t="s">
        <v>172</v>
      </c>
      <c r="BK468" s="242">
        <f>SUM(BK469:BK505)</f>
        <v>0</v>
      </c>
    </row>
    <row r="469" s="2" customFormat="1" ht="21.75" customHeight="1">
      <c r="A469" s="40"/>
      <c r="B469" s="41"/>
      <c r="C469" s="245" t="s">
        <v>515</v>
      </c>
      <c r="D469" s="245" t="s">
        <v>175</v>
      </c>
      <c r="E469" s="246" t="s">
        <v>909</v>
      </c>
      <c r="F469" s="247" t="s">
        <v>910</v>
      </c>
      <c r="G469" s="248" t="s">
        <v>273</v>
      </c>
      <c r="H469" s="249">
        <v>10</v>
      </c>
      <c r="I469" s="250"/>
      <c r="J469" s="251">
        <f>ROUND(I469*H469,2)</f>
        <v>0</v>
      </c>
      <c r="K469" s="252"/>
      <c r="L469" s="43"/>
      <c r="M469" s="253" t="s">
        <v>1</v>
      </c>
      <c r="N469" s="254" t="s">
        <v>40</v>
      </c>
      <c r="O469" s="93"/>
      <c r="P469" s="255">
        <f>O469*H469</f>
        <v>0</v>
      </c>
      <c r="Q469" s="255">
        <v>0</v>
      </c>
      <c r="R469" s="255">
        <f>Q469*H469</f>
        <v>0</v>
      </c>
      <c r="S469" s="255">
        <v>0</v>
      </c>
      <c r="T469" s="25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57" t="s">
        <v>200</v>
      </c>
      <c r="AT469" s="257" t="s">
        <v>175</v>
      </c>
      <c r="AU469" s="257" t="s">
        <v>84</v>
      </c>
      <c r="AY469" s="17" t="s">
        <v>172</v>
      </c>
      <c r="BE469" s="145">
        <f>IF(N469="základní",J469,0)</f>
        <v>0</v>
      </c>
      <c r="BF469" s="145">
        <f>IF(N469="snížená",J469,0)</f>
        <v>0</v>
      </c>
      <c r="BG469" s="145">
        <f>IF(N469="zákl. přenesená",J469,0)</f>
        <v>0</v>
      </c>
      <c r="BH469" s="145">
        <f>IF(N469="sníž. přenesená",J469,0)</f>
        <v>0</v>
      </c>
      <c r="BI469" s="145">
        <f>IF(N469="nulová",J469,0)</f>
        <v>0</v>
      </c>
      <c r="BJ469" s="17" t="s">
        <v>82</v>
      </c>
      <c r="BK469" s="145">
        <f>ROUND(I469*H469,2)</f>
        <v>0</v>
      </c>
      <c r="BL469" s="17" t="s">
        <v>200</v>
      </c>
      <c r="BM469" s="257" t="s">
        <v>541</v>
      </c>
    </row>
    <row r="470" s="15" customFormat="1">
      <c r="A470" s="15"/>
      <c r="B470" s="299"/>
      <c r="C470" s="300"/>
      <c r="D470" s="260" t="s">
        <v>180</v>
      </c>
      <c r="E470" s="301" t="s">
        <v>1</v>
      </c>
      <c r="F470" s="302" t="s">
        <v>736</v>
      </c>
      <c r="G470" s="300"/>
      <c r="H470" s="301" t="s">
        <v>1</v>
      </c>
      <c r="I470" s="303"/>
      <c r="J470" s="300"/>
      <c r="K470" s="300"/>
      <c r="L470" s="304"/>
      <c r="M470" s="305"/>
      <c r="N470" s="306"/>
      <c r="O470" s="306"/>
      <c r="P470" s="306"/>
      <c r="Q470" s="306"/>
      <c r="R470" s="306"/>
      <c r="S470" s="306"/>
      <c r="T470" s="30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308" t="s">
        <v>180</v>
      </c>
      <c r="AU470" s="308" t="s">
        <v>84</v>
      </c>
      <c r="AV470" s="15" t="s">
        <v>82</v>
      </c>
      <c r="AW470" s="15" t="s">
        <v>30</v>
      </c>
      <c r="AX470" s="15" t="s">
        <v>75</v>
      </c>
      <c r="AY470" s="308" t="s">
        <v>172</v>
      </c>
    </row>
    <row r="471" s="13" customFormat="1">
      <c r="A471" s="13"/>
      <c r="B471" s="258"/>
      <c r="C471" s="259"/>
      <c r="D471" s="260" t="s">
        <v>180</v>
      </c>
      <c r="E471" s="261" t="s">
        <v>1</v>
      </c>
      <c r="F471" s="262" t="s">
        <v>206</v>
      </c>
      <c r="G471" s="259"/>
      <c r="H471" s="263">
        <v>10</v>
      </c>
      <c r="I471" s="264"/>
      <c r="J471" s="259"/>
      <c r="K471" s="259"/>
      <c r="L471" s="265"/>
      <c r="M471" s="266"/>
      <c r="N471" s="267"/>
      <c r="O471" s="267"/>
      <c r="P471" s="267"/>
      <c r="Q471" s="267"/>
      <c r="R471" s="267"/>
      <c r="S471" s="267"/>
      <c r="T471" s="26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9" t="s">
        <v>180</v>
      </c>
      <c r="AU471" s="269" t="s">
        <v>84</v>
      </c>
      <c r="AV471" s="13" t="s">
        <v>84</v>
      </c>
      <c r="AW471" s="13" t="s">
        <v>30</v>
      </c>
      <c r="AX471" s="13" t="s">
        <v>75</v>
      </c>
      <c r="AY471" s="269" t="s">
        <v>172</v>
      </c>
    </row>
    <row r="472" s="14" customFormat="1">
      <c r="A472" s="14"/>
      <c r="B472" s="270"/>
      <c r="C472" s="271"/>
      <c r="D472" s="260" t="s">
        <v>180</v>
      </c>
      <c r="E472" s="272" t="s">
        <v>1</v>
      </c>
      <c r="F472" s="273" t="s">
        <v>181</v>
      </c>
      <c r="G472" s="271"/>
      <c r="H472" s="274">
        <v>10</v>
      </c>
      <c r="I472" s="275"/>
      <c r="J472" s="271"/>
      <c r="K472" s="271"/>
      <c r="L472" s="276"/>
      <c r="M472" s="277"/>
      <c r="N472" s="278"/>
      <c r="O472" s="278"/>
      <c r="P472" s="278"/>
      <c r="Q472" s="278"/>
      <c r="R472" s="278"/>
      <c r="S472" s="278"/>
      <c r="T472" s="27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80" t="s">
        <v>180</v>
      </c>
      <c r="AU472" s="280" t="s">
        <v>84</v>
      </c>
      <c r="AV472" s="14" t="s">
        <v>179</v>
      </c>
      <c r="AW472" s="14" t="s">
        <v>30</v>
      </c>
      <c r="AX472" s="14" t="s">
        <v>82</v>
      </c>
      <c r="AY472" s="280" t="s">
        <v>172</v>
      </c>
    </row>
    <row r="473" s="2" customFormat="1" ht="24.15" customHeight="1">
      <c r="A473" s="40"/>
      <c r="B473" s="41"/>
      <c r="C473" s="245" t="s">
        <v>578</v>
      </c>
      <c r="D473" s="245" t="s">
        <v>175</v>
      </c>
      <c r="E473" s="246" t="s">
        <v>911</v>
      </c>
      <c r="F473" s="247" t="s">
        <v>912</v>
      </c>
      <c r="G473" s="248" t="s">
        <v>273</v>
      </c>
      <c r="H473" s="249">
        <v>2.3999999999999999</v>
      </c>
      <c r="I473" s="250"/>
      <c r="J473" s="251">
        <f>ROUND(I473*H473,2)</f>
        <v>0</v>
      </c>
      <c r="K473" s="252"/>
      <c r="L473" s="43"/>
      <c r="M473" s="253" t="s">
        <v>1</v>
      </c>
      <c r="N473" s="254" t="s">
        <v>40</v>
      </c>
      <c r="O473" s="93"/>
      <c r="P473" s="255">
        <f>O473*H473</f>
        <v>0</v>
      </c>
      <c r="Q473" s="255">
        <v>0</v>
      </c>
      <c r="R473" s="255">
        <f>Q473*H473</f>
        <v>0</v>
      </c>
      <c r="S473" s="255">
        <v>0</v>
      </c>
      <c r="T473" s="25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57" t="s">
        <v>200</v>
      </c>
      <c r="AT473" s="257" t="s">
        <v>175</v>
      </c>
      <c r="AU473" s="257" t="s">
        <v>84</v>
      </c>
      <c r="AY473" s="17" t="s">
        <v>172</v>
      </c>
      <c r="BE473" s="145">
        <f>IF(N473="základní",J473,0)</f>
        <v>0</v>
      </c>
      <c r="BF473" s="145">
        <f>IF(N473="snížená",J473,0)</f>
        <v>0</v>
      </c>
      <c r="BG473" s="145">
        <f>IF(N473="zákl. přenesená",J473,0)</f>
        <v>0</v>
      </c>
      <c r="BH473" s="145">
        <f>IF(N473="sníž. přenesená",J473,0)</f>
        <v>0</v>
      </c>
      <c r="BI473" s="145">
        <f>IF(N473="nulová",J473,0)</f>
        <v>0</v>
      </c>
      <c r="BJ473" s="17" t="s">
        <v>82</v>
      </c>
      <c r="BK473" s="145">
        <f>ROUND(I473*H473,2)</f>
        <v>0</v>
      </c>
      <c r="BL473" s="17" t="s">
        <v>200</v>
      </c>
      <c r="BM473" s="257" t="s">
        <v>576</v>
      </c>
    </row>
    <row r="474" s="15" customFormat="1">
      <c r="A474" s="15"/>
      <c r="B474" s="299"/>
      <c r="C474" s="300"/>
      <c r="D474" s="260" t="s">
        <v>180</v>
      </c>
      <c r="E474" s="301" t="s">
        <v>1</v>
      </c>
      <c r="F474" s="302" t="s">
        <v>736</v>
      </c>
      <c r="G474" s="300"/>
      <c r="H474" s="301" t="s">
        <v>1</v>
      </c>
      <c r="I474" s="303"/>
      <c r="J474" s="300"/>
      <c r="K474" s="300"/>
      <c r="L474" s="304"/>
      <c r="M474" s="305"/>
      <c r="N474" s="306"/>
      <c r="O474" s="306"/>
      <c r="P474" s="306"/>
      <c r="Q474" s="306"/>
      <c r="R474" s="306"/>
      <c r="S474" s="306"/>
      <c r="T474" s="30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308" t="s">
        <v>180</v>
      </c>
      <c r="AU474" s="308" t="s">
        <v>84</v>
      </c>
      <c r="AV474" s="15" t="s">
        <v>82</v>
      </c>
      <c r="AW474" s="15" t="s">
        <v>30</v>
      </c>
      <c r="AX474" s="15" t="s">
        <v>75</v>
      </c>
      <c r="AY474" s="308" t="s">
        <v>172</v>
      </c>
    </row>
    <row r="475" s="13" customFormat="1">
      <c r="A475" s="13"/>
      <c r="B475" s="258"/>
      <c r="C475" s="259"/>
      <c r="D475" s="260" t="s">
        <v>180</v>
      </c>
      <c r="E475" s="261" t="s">
        <v>1</v>
      </c>
      <c r="F475" s="262" t="s">
        <v>913</v>
      </c>
      <c r="G475" s="259"/>
      <c r="H475" s="263">
        <v>2.3999999999999999</v>
      </c>
      <c r="I475" s="264"/>
      <c r="J475" s="259"/>
      <c r="K475" s="259"/>
      <c r="L475" s="265"/>
      <c r="M475" s="266"/>
      <c r="N475" s="267"/>
      <c r="O475" s="267"/>
      <c r="P475" s="267"/>
      <c r="Q475" s="267"/>
      <c r="R475" s="267"/>
      <c r="S475" s="267"/>
      <c r="T475" s="26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9" t="s">
        <v>180</v>
      </c>
      <c r="AU475" s="269" t="s">
        <v>84</v>
      </c>
      <c r="AV475" s="13" t="s">
        <v>84</v>
      </c>
      <c r="AW475" s="13" t="s">
        <v>30</v>
      </c>
      <c r="AX475" s="13" t="s">
        <v>75</v>
      </c>
      <c r="AY475" s="269" t="s">
        <v>172</v>
      </c>
    </row>
    <row r="476" s="14" customFormat="1">
      <c r="A476" s="14"/>
      <c r="B476" s="270"/>
      <c r="C476" s="271"/>
      <c r="D476" s="260" t="s">
        <v>180</v>
      </c>
      <c r="E476" s="272" t="s">
        <v>1</v>
      </c>
      <c r="F476" s="273" t="s">
        <v>181</v>
      </c>
      <c r="G476" s="271"/>
      <c r="H476" s="274">
        <v>2.3999999999999999</v>
      </c>
      <c r="I476" s="275"/>
      <c r="J476" s="271"/>
      <c r="K476" s="271"/>
      <c r="L476" s="276"/>
      <c r="M476" s="277"/>
      <c r="N476" s="278"/>
      <c r="O476" s="278"/>
      <c r="P476" s="278"/>
      <c r="Q476" s="278"/>
      <c r="R476" s="278"/>
      <c r="S476" s="278"/>
      <c r="T476" s="27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80" t="s">
        <v>180</v>
      </c>
      <c r="AU476" s="280" t="s">
        <v>84</v>
      </c>
      <c r="AV476" s="14" t="s">
        <v>179</v>
      </c>
      <c r="AW476" s="14" t="s">
        <v>30</v>
      </c>
      <c r="AX476" s="14" t="s">
        <v>82</v>
      </c>
      <c r="AY476" s="280" t="s">
        <v>172</v>
      </c>
    </row>
    <row r="477" s="2" customFormat="1" ht="24.15" customHeight="1">
      <c r="A477" s="40"/>
      <c r="B477" s="41"/>
      <c r="C477" s="245" t="s">
        <v>519</v>
      </c>
      <c r="D477" s="245" t="s">
        <v>175</v>
      </c>
      <c r="E477" s="246" t="s">
        <v>914</v>
      </c>
      <c r="F477" s="247" t="s">
        <v>915</v>
      </c>
      <c r="G477" s="248" t="s">
        <v>273</v>
      </c>
      <c r="H477" s="249">
        <v>2.5</v>
      </c>
      <c r="I477" s="250"/>
      <c r="J477" s="251">
        <f>ROUND(I477*H477,2)</f>
        <v>0</v>
      </c>
      <c r="K477" s="252"/>
      <c r="L477" s="43"/>
      <c r="M477" s="253" t="s">
        <v>1</v>
      </c>
      <c r="N477" s="254" t="s">
        <v>40</v>
      </c>
      <c r="O477" s="93"/>
      <c r="P477" s="255">
        <f>O477*H477</f>
        <v>0</v>
      </c>
      <c r="Q477" s="255">
        <v>0</v>
      </c>
      <c r="R477" s="255">
        <f>Q477*H477</f>
        <v>0</v>
      </c>
      <c r="S477" s="255">
        <v>0</v>
      </c>
      <c r="T477" s="25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57" t="s">
        <v>200</v>
      </c>
      <c r="AT477" s="257" t="s">
        <v>175</v>
      </c>
      <c r="AU477" s="257" t="s">
        <v>84</v>
      </c>
      <c r="AY477" s="17" t="s">
        <v>172</v>
      </c>
      <c r="BE477" s="145">
        <f>IF(N477="základní",J477,0)</f>
        <v>0</v>
      </c>
      <c r="BF477" s="145">
        <f>IF(N477="snížená",J477,0)</f>
        <v>0</v>
      </c>
      <c r="BG477" s="145">
        <f>IF(N477="zákl. přenesená",J477,0)</f>
        <v>0</v>
      </c>
      <c r="BH477" s="145">
        <f>IF(N477="sníž. přenesená",J477,0)</f>
        <v>0</v>
      </c>
      <c r="BI477" s="145">
        <f>IF(N477="nulová",J477,0)</f>
        <v>0</v>
      </c>
      <c r="BJ477" s="17" t="s">
        <v>82</v>
      </c>
      <c r="BK477" s="145">
        <f>ROUND(I477*H477,2)</f>
        <v>0</v>
      </c>
      <c r="BL477" s="17" t="s">
        <v>200</v>
      </c>
      <c r="BM477" s="257" t="s">
        <v>378</v>
      </c>
    </row>
    <row r="478" s="15" customFormat="1">
      <c r="A478" s="15"/>
      <c r="B478" s="299"/>
      <c r="C478" s="300"/>
      <c r="D478" s="260" t="s">
        <v>180</v>
      </c>
      <c r="E478" s="301" t="s">
        <v>1</v>
      </c>
      <c r="F478" s="302" t="s">
        <v>736</v>
      </c>
      <c r="G478" s="300"/>
      <c r="H478" s="301" t="s">
        <v>1</v>
      </c>
      <c r="I478" s="303"/>
      <c r="J478" s="300"/>
      <c r="K478" s="300"/>
      <c r="L478" s="304"/>
      <c r="M478" s="305"/>
      <c r="N478" s="306"/>
      <c r="O478" s="306"/>
      <c r="P478" s="306"/>
      <c r="Q478" s="306"/>
      <c r="R478" s="306"/>
      <c r="S478" s="306"/>
      <c r="T478" s="30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308" t="s">
        <v>180</v>
      </c>
      <c r="AU478" s="308" t="s">
        <v>84</v>
      </c>
      <c r="AV478" s="15" t="s">
        <v>82</v>
      </c>
      <c r="AW478" s="15" t="s">
        <v>30</v>
      </c>
      <c r="AX478" s="15" t="s">
        <v>75</v>
      </c>
      <c r="AY478" s="308" t="s">
        <v>172</v>
      </c>
    </row>
    <row r="479" s="13" customFormat="1">
      <c r="A479" s="13"/>
      <c r="B479" s="258"/>
      <c r="C479" s="259"/>
      <c r="D479" s="260" t="s">
        <v>180</v>
      </c>
      <c r="E479" s="261" t="s">
        <v>1</v>
      </c>
      <c r="F479" s="262" t="s">
        <v>916</v>
      </c>
      <c r="G479" s="259"/>
      <c r="H479" s="263">
        <v>2.5</v>
      </c>
      <c r="I479" s="264"/>
      <c r="J479" s="259"/>
      <c r="K479" s="259"/>
      <c r="L479" s="265"/>
      <c r="M479" s="266"/>
      <c r="N479" s="267"/>
      <c r="O479" s="267"/>
      <c r="P479" s="267"/>
      <c r="Q479" s="267"/>
      <c r="R479" s="267"/>
      <c r="S479" s="267"/>
      <c r="T479" s="26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9" t="s">
        <v>180</v>
      </c>
      <c r="AU479" s="269" t="s">
        <v>84</v>
      </c>
      <c r="AV479" s="13" t="s">
        <v>84</v>
      </c>
      <c r="AW479" s="13" t="s">
        <v>30</v>
      </c>
      <c r="AX479" s="13" t="s">
        <v>75</v>
      </c>
      <c r="AY479" s="269" t="s">
        <v>172</v>
      </c>
    </row>
    <row r="480" s="14" customFormat="1">
      <c r="A480" s="14"/>
      <c r="B480" s="270"/>
      <c r="C480" s="271"/>
      <c r="D480" s="260" t="s">
        <v>180</v>
      </c>
      <c r="E480" s="272" t="s">
        <v>1</v>
      </c>
      <c r="F480" s="273" t="s">
        <v>181</v>
      </c>
      <c r="G480" s="271"/>
      <c r="H480" s="274">
        <v>2.5</v>
      </c>
      <c r="I480" s="275"/>
      <c r="J480" s="271"/>
      <c r="K480" s="271"/>
      <c r="L480" s="276"/>
      <c r="M480" s="277"/>
      <c r="N480" s="278"/>
      <c r="O480" s="278"/>
      <c r="P480" s="278"/>
      <c r="Q480" s="278"/>
      <c r="R480" s="278"/>
      <c r="S480" s="278"/>
      <c r="T480" s="27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80" t="s">
        <v>180</v>
      </c>
      <c r="AU480" s="280" t="s">
        <v>84</v>
      </c>
      <c r="AV480" s="14" t="s">
        <v>179</v>
      </c>
      <c r="AW480" s="14" t="s">
        <v>30</v>
      </c>
      <c r="AX480" s="14" t="s">
        <v>82</v>
      </c>
      <c r="AY480" s="280" t="s">
        <v>172</v>
      </c>
    </row>
    <row r="481" s="2" customFormat="1" ht="16.5" customHeight="1">
      <c r="A481" s="40"/>
      <c r="B481" s="41"/>
      <c r="C481" s="245" t="s">
        <v>917</v>
      </c>
      <c r="D481" s="245" t="s">
        <v>175</v>
      </c>
      <c r="E481" s="246" t="s">
        <v>918</v>
      </c>
      <c r="F481" s="247" t="s">
        <v>919</v>
      </c>
      <c r="G481" s="248" t="s">
        <v>273</v>
      </c>
      <c r="H481" s="249">
        <v>3.7000000000000002</v>
      </c>
      <c r="I481" s="250"/>
      <c r="J481" s="251">
        <f>ROUND(I481*H481,2)</f>
        <v>0</v>
      </c>
      <c r="K481" s="252"/>
      <c r="L481" s="43"/>
      <c r="M481" s="253" t="s">
        <v>1</v>
      </c>
      <c r="N481" s="254" t="s">
        <v>40</v>
      </c>
      <c r="O481" s="93"/>
      <c r="P481" s="255">
        <f>O481*H481</f>
        <v>0</v>
      </c>
      <c r="Q481" s="255">
        <v>0</v>
      </c>
      <c r="R481" s="255">
        <f>Q481*H481</f>
        <v>0</v>
      </c>
      <c r="S481" s="255">
        <v>0</v>
      </c>
      <c r="T481" s="25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57" t="s">
        <v>200</v>
      </c>
      <c r="AT481" s="257" t="s">
        <v>175</v>
      </c>
      <c r="AU481" s="257" t="s">
        <v>84</v>
      </c>
      <c r="AY481" s="17" t="s">
        <v>172</v>
      </c>
      <c r="BE481" s="145">
        <f>IF(N481="základní",J481,0)</f>
        <v>0</v>
      </c>
      <c r="BF481" s="145">
        <f>IF(N481="snížená",J481,0)</f>
        <v>0</v>
      </c>
      <c r="BG481" s="145">
        <f>IF(N481="zákl. přenesená",J481,0)</f>
        <v>0</v>
      </c>
      <c r="BH481" s="145">
        <f>IF(N481="sníž. přenesená",J481,0)</f>
        <v>0</v>
      </c>
      <c r="BI481" s="145">
        <f>IF(N481="nulová",J481,0)</f>
        <v>0</v>
      </c>
      <c r="BJ481" s="17" t="s">
        <v>82</v>
      </c>
      <c r="BK481" s="145">
        <f>ROUND(I481*H481,2)</f>
        <v>0</v>
      </c>
      <c r="BL481" s="17" t="s">
        <v>200</v>
      </c>
      <c r="BM481" s="257" t="s">
        <v>586</v>
      </c>
    </row>
    <row r="482" s="15" customFormat="1">
      <c r="A482" s="15"/>
      <c r="B482" s="299"/>
      <c r="C482" s="300"/>
      <c r="D482" s="260" t="s">
        <v>180</v>
      </c>
      <c r="E482" s="301" t="s">
        <v>1</v>
      </c>
      <c r="F482" s="302" t="s">
        <v>736</v>
      </c>
      <c r="G482" s="300"/>
      <c r="H482" s="301" t="s">
        <v>1</v>
      </c>
      <c r="I482" s="303"/>
      <c r="J482" s="300"/>
      <c r="K482" s="300"/>
      <c r="L482" s="304"/>
      <c r="M482" s="305"/>
      <c r="N482" s="306"/>
      <c r="O482" s="306"/>
      <c r="P482" s="306"/>
      <c r="Q482" s="306"/>
      <c r="R482" s="306"/>
      <c r="S482" s="306"/>
      <c r="T482" s="307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308" t="s">
        <v>180</v>
      </c>
      <c r="AU482" s="308" t="s">
        <v>84</v>
      </c>
      <c r="AV482" s="15" t="s">
        <v>82</v>
      </c>
      <c r="AW482" s="15" t="s">
        <v>30</v>
      </c>
      <c r="AX482" s="15" t="s">
        <v>75</v>
      </c>
      <c r="AY482" s="308" t="s">
        <v>172</v>
      </c>
    </row>
    <row r="483" s="13" customFormat="1">
      <c r="A483" s="13"/>
      <c r="B483" s="258"/>
      <c r="C483" s="259"/>
      <c r="D483" s="260" t="s">
        <v>180</v>
      </c>
      <c r="E483" s="261" t="s">
        <v>1</v>
      </c>
      <c r="F483" s="262" t="s">
        <v>920</v>
      </c>
      <c r="G483" s="259"/>
      <c r="H483" s="263">
        <v>3.7000000000000002</v>
      </c>
      <c r="I483" s="264"/>
      <c r="J483" s="259"/>
      <c r="K483" s="259"/>
      <c r="L483" s="265"/>
      <c r="M483" s="266"/>
      <c r="N483" s="267"/>
      <c r="O483" s="267"/>
      <c r="P483" s="267"/>
      <c r="Q483" s="267"/>
      <c r="R483" s="267"/>
      <c r="S483" s="267"/>
      <c r="T483" s="26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9" t="s">
        <v>180</v>
      </c>
      <c r="AU483" s="269" t="s">
        <v>84</v>
      </c>
      <c r="AV483" s="13" t="s">
        <v>84</v>
      </c>
      <c r="AW483" s="13" t="s">
        <v>30</v>
      </c>
      <c r="AX483" s="13" t="s">
        <v>75</v>
      </c>
      <c r="AY483" s="269" t="s">
        <v>172</v>
      </c>
    </row>
    <row r="484" s="14" customFormat="1">
      <c r="A484" s="14"/>
      <c r="B484" s="270"/>
      <c r="C484" s="271"/>
      <c r="D484" s="260" t="s">
        <v>180</v>
      </c>
      <c r="E484" s="272" t="s">
        <v>1</v>
      </c>
      <c r="F484" s="273" t="s">
        <v>181</v>
      </c>
      <c r="G484" s="271"/>
      <c r="H484" s="274">
        <v>3.7000000000000002</v>
      </c>
      <c r="I484" s="275"/>
      <c r="J484" s="271"/>
      <c r="K484" s="271"/>
      <c r="L484" s="276"/>
      <c r="M484" s="277"/>
      <c r="N484" s="278"/>
      <c r="O484" s="278"/>
      <c r="P484" s="278"/>
      <c r="Q484" s="278"/>
      <c r="R484" s="278"/>
      <c r="S484" s="278"/>
      <c r="T484" s="27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80" t="s">
        <v>180</v>
      </c>
      <c r="AU484" s="280" t="s">
        <v>84</v>
      </c>
      <c r="AV484" s="14" t="s">
        <v>179</v>
      </c>
      <c r="AW484" s="14" t="s">
        <v>30</v>
      </c>
      <c r="AX484" s="14" t="s">
        <v>82</v>
      </c>
      <c r="AY484" s="280" t="s">
        <v>172</v>
      </c>
    </row>
    <row r="485" s="2" customFormat="1" ht="16.5" customHeight="1">
      <c r="A485" s="40"/>
      <c r="B485" s="41"/>
      <c r="C485" s="245" t="s">
        <v>540</v>
      </c>
      <c r="D485" s="245" t="s">
        <v>175</v>
      </c>
      <c r="E485" s="246" t="s">
        <v>561</v>
      </c>
      <c r="F485" s="247" t="s">
        <v>562</v>
      </c>
      <c r="G485" s="248" t="s">
        <v>178</v>
      </c>
      <c r="H485" s="249">
        <v>4</v>
      </c>
      <c r="I485" s="250"/>
      <c r="J485" s="251">
        <f>ROUND(I485*H485,2)</f>
        <v>0</v>
      </c>
      <c r="K485" s="252"/>
      <c r="L485" s="43"/>
      <c r="M485" s="253" t="s">
        <v>1</v>
      </c>
      <c r="N485" s="254" t="s">
        <v>40</v>
      </c>
      <c r="O485" s="93"/>
      <c r="P485" s="255">
        <f>O485*H485</f>
        <v>0</v>
      </c>
      <c r="Q485" s="255">
        <v>0</v>
      </c>
      <c r="R485" s="255">
        <f>Q485*H485</f>
        <v>0</v>
      </c>
      <c r="S485" s="255">
        <v>0</v>
      </c>
      <c r="T485" s="25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57" t="s">
        <v>200</v>
      </c>
      <c r="AT485" s="257" t="s">
        <v>175</v>
      </c>
      <c r="AU485" s="257" t="s">
        <v>84</v>
      </c>
      <c r="AY485" s="17" t="s">
        <v>172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17" t="s">
        <v>82</v>
      </c>
      <c r="BK485" s="145">
        <f>ROUND(I485*H485,2)</f>
        <v>0</v>
      </c>
      <c r="BL485" s="17" t="s">
        <v>200</v>
      </c>
      <c r="BM485" s="257" t="s">
        <v>409</v>
      </c>
    </row>
    <row r="486" s="15" customFormat="1">
      <c r="A486" s="15"/>
      <c r="B486" s="299"/>
      <c r="C486" s="300"/>
      <c r="D486" s="260" t="s">
        <v>180</v>
      </c>
      <c r="E486" s="301" t="s">
        <v>1</v>
      </c>
      <c r="F486" s="302" t="s">
        <v>736</v>
      </c>
      <c r="G486" s="300"/>
      <c r="H486" s="301" t="s">
        <v>1</v>
      </c>
      <c r="I486" s="303"/>
      <c r="J486" s="300"/>
      <c r="K486" s="300"/>
      <c r="L486" s="304"/>
      <c r="M486" s="305"/>
      <c r="N486" s="306"/>
      <c r="O486" s="306"/>
      <c r="P486" s="306"/>
      <c r="Q486" s="306"/>
      <c r="R486" s="306"/>
      <c r="S486" s="306"/>
      <c r="T486" s="30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308" t="s">
        <v>180</v>
      </c>
      <c r="AU486" s="308" t="s">
        <v>84</v>
      </c>
      <c r="AV486" s="15" t="s">
        <v>82</v>
      </c>
      <c r="AW486" s="15" t="s">
        <v>30</v>
      </c>
      <c r="AX486" s="15" t="s">
        <v>75</v>
      </c>
      <c r="AY486" s="308" t="s">
        <v>172</v>
      </c>
    </row>
    <row r="487" s="13" customFormat="1">
      <c r="A487" s="13"/>
      <c r="B487" s="258"/>
      <c r="C487" s="259"/>
      <c r="D487" s="260" t="s">
        <v>180</v>
      </c>
      <c r="E487" s="261" t="s">
        <v>1</v>
      </c>
      <c r="F487" s="262" t="s">
        <v>179</v>
      </c>
      <c r="G487" s="259"/>
      <c r="H487" s="263">
        <v>4</v>
      </c>
      <c r="I487" s="264"/>
      <c r="J487" s="259"/>
      <c r="K487" s="259"/>
      <c r="L487" s="265"/>
      <c r="M487" s="266"/>
      <c r="N487" s="267"/>
      <c r="O487" s="267"/>
      <c r="P487" s="267"/>
      <c r="Q487" s="267"/>
      <c r="R487" s="267"/>
      <c r="S487" s="267"/>
      <c r="T487" s="26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9" t="s">
        <v>180</v>
      </c>
      <c r="AU487" s="269" t="s">
        <v>84</v>
      </c>
      <c r="AV487" s="13" t="s">
        <v>84</v>
      </c>
      <c r="AW487" s="13" t="s">
        <v>30</v>
      </c>
      <c r="AX487" s="13" t="s">
        <v>75</v>
      </c>
      <c r="AY487" s="269" t="s">
        <v>172</v>
      </c>
    </row>
    <row r="488" s="14" customFormat="1">
      <c r="A488" s="14"/>
      <c r="B488" s="270"/>
      <c r="C488" s="271"/>
      <c r="D488" s="260" t="s">
        <v>180</v>
      </c>
      <c r="E488" s="272" t="s">
        <v>1</v>
      </c>
      <c r="F488" s="273" t="s">
        <v>181</v>
      </c>
      <c r="G488" s="271"/>
      <c r="H488" s="274">
        <v>4</v>
      </c>
      <c r="I488" s="275"/>
      <c r="J488" s="271"/>
      <c r="K488" s="271"/>
      <c r="L488" s="276"/>
      <c r="M488" s="277"/>
      <c r="N488" s="278"/>
      <c r="O488" s="278"/>
      <c r="P488" s="278"/>
      <c r="Q488" s="278"/>
      <c r="R488" s="278"/>
      <c r="S488" s="278"/>
      <c r="T488" s="27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80" t="s">
        <v>180</v>
      </c>
      <c r="AU488" s="280" t="s">
        <v>84</v>
      </c>
      <c r="AV488" s="14" t="s">
        <v>179</v>
      </c>
      <c r="AW488" s="14" t="s">
        <v>30</v>
      </c>
      <c r="AX488" s="14" t="s">
        <v>82</v>
      </c>
      <c r="AY488" s="280" t="s">
        <v>172</v>
      </c>
    </row>
    <row r="489" s="2" customFormat="1" ht="16.5" customHeight="1">
      <c r="A489" s="40"/>
      <c r="B489" s="41"/>
      <c r="C489" s="245" t="s">
        <v>544</v>
      </c>
      <c r="D489" s="245" t="s">
        <v>175</v>
      </c>
      <c r="E489" s="246" t="s">
        <v>921</v>
      </c>
      <c r="F489" s="247" t="s">
        <v>922</v>
      </c>
      <c r="G489" s="248" t="s">
        <v>178</v>
      </c>
      <c r="H489" s="249">
        <v>1</v>
      </c>
      <c r="I489" s="250"/>
      <c r="J489" s="251">
        <f>ROUND(I489*H489,2)</f>
        <v>0</v>
      </c>
      <c r="K489" s="252"/>
      <c r="L489" s="43"/>
      <c r="M489" s="253" t="s">
        <v>1</v>
      </c>
      <c r="N489" s="254" t="s">
        <v>40</v>
      </c>
      <c r="O489" s="93"/>
      <c r="P489" s="255">
        <f>O489*H489</f>
        <v>0</v>
      </c>
      <c r="Q489" s="255">
        <v>0</v>
      </c>
      <c r="R489" s="255">
        <f>Q489*H489</f>
        <v>0</v>
      </c>
      <c r="S489" s="255">
        <v>0</v>
      </c>
      <c r="T489" s="25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57" t="s">
        <v>200</v>
      </c>
      <c r="AT489" s="257" t="s">
        <v>175</v>
      </c>
      <c r="AU489" s="257" t="s">
        <v>84</v>
      </c>
      <c r="AY489" s="17" t="s">
        <v>172</v>
      </c>
      <c r="BE489" s="145">
        <f>IF(N489="základní",J489,0)</f>
        <v>0</v>
      </c>
      <c r="BF489" s="145">
        <f>IF(N489="snížená",J489,0)</f>
        <v>0</v>
      </c>
      <c r="BG489" s="145">
        <f>IF(N489="zákl. přenesená",J489,0)</f>
        <v>0</v>
      </c>
      <c r="BH489" s="145">
        <f>IF(N489="sníž. přenesená",J489,0)</f>
        <v>0</v>
      </c>
      <c r="BI489" s="145">
        <f>IF(N489="nulová",J489,0)</f>
        <v>0</v>
      </c>
      <c r="BJ489" s="17" t="s">
        <v>82</v>
      </c>
      <c r="BK489" s="145">
        <f>ROUND(I489*H489,2)</f>
        <v>0</v>
      </c>
      <c r="BL489" s="17" t="s">
        <v>200</v>
      </c>
      <c r="BM489" s="257" t="s">
        <v>566</v>
      </c>
    </row>
    <row r="490" s="15" customFormat="1">
      <c r="A490" s="15"/>
      <c r="B490" s="299"/>
      <c r="C490" s="300"/>
      <c r="D490" s="260" t="s">
        <v>180</v>
      </c>
      <c r="E490" s="301" t="s">
        <v>1</v>
      </c>
      <c r="F490" s="302" t="s">
        <v>736</v>
      </c>
      <c r="G490" s="300"/>
      <c r="H490" s="301" t="s">
        <v>1</v>
      </c>
      <c r="I490" s="303"/>
      <c r="J490" s="300"/>
      <c r="K490" s="300"/>
      <c r="L490" s="304"/>
      <c r="M490" s="305"/>
      <c r="N490" s="306"/>
      <c r="O490" s="306"/>
      <c r="P490" s="306"/>
      <c r="Q490" s="306"/>
      <c r="R490" s="306"/>
      <c r="S490" s="306"/>
      <c r="T490" s="30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308" t="s">
        <v>180</v>
      </c>
      <c r="AU490" s="308" t="s">
        <v>84</v>
      </c>
      <c r="AV490" s="15" t="s">
        <v>82</v>
      </c>
      <c r="AW490" s="15" t="s">
        <v>30</v>
      </c>
      <c r="AX490" s="15" t="s">
        <v>75</v>
      </c>
      <c r="AY490" s="308" t="s">
        <v>172</v>
      </c>
    </row>
    <row r="491" s="13" customFormat="1">
      <c r="A491" s="13"/>
      <c r="B491" s="258"/>
      <c r="C491" s="259"/>
      <c r="D491" s="260" t="s">
        <v>180</v>
      </c>
      <c r="E491" s="261" t="s">
        <v>1</v>
      </c>
      <c r="F491" s="262" t="s">
        <v>82</v>
      </c>
      <c r="G491" s="259"/>
      <c r="H491" s="263">
        <v>1</v>
      </c>
      <c r="I491" s="264"/>
      <c r="J491" s="259"/>
      <c r="K491" s="259"/>
      <c r="L491" s="265"/>
      <c r="M491" s="266"/>
      <c r="N491" s="267"/>
      <c r="O491" s="267"/>
      <c r="P491" s="267"/>
      <c r="Q491" s="267"/>
      <c r="R491" s="267"/>
      <c r="S491" s="267"/>
      <c r="T491" s="26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9" t="s">
        <v>180</v>
      </c>
      <c r="AU491" s="269" t="s">
        <v>84</v>
      </c>
      <c r="AV491" s="13" t="s">
        <v>84</v>
      </c>
      <c r="AW491" s="13" t="s">
        <v>30</v>
      </c>
      <c r="AX491" s="13" t="s">
        <v>75</v>
      </c>
      <c r="AY491" s="269" t="s">
        <v>172</v>
      </c>
    </row>
    <row r="492" s="14" customFormat="1">
      <c r="A492" s="14"/>
      <c r="B492" s="270"/>
      <c r="C492" s="271"/>
      <c r="D492" s="260" t="s">
        <v>180</v>
      </c>
      <c r="E492" s="272" t="s">
        <v>1</v>
      </c>
      <c r="F492" s="273" t="s">
        <v>181</v>
      </c>
      <c r="G492" s="271"/>
      <c r="H492" s="274">
        <v>1</v>
      </c>
      <c r="I492" s="275"/>
      <c r="J492" s="271"/>
      <c r="K492" s="271"/>
      <c r="L492" s="276"/>
      <c r="M492" s="277"/>
      <c r="N492" s="278"/>
      <c r="O492" s="278"/>
      <c r="P492" s="278"/>
      <c r="Q492" s="278"/>
      <c r="R492" s="278"/>
      <c r="S492" s="278"/>
      <c r="T492" s="27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80" t="s">
        <v>180</v>
      </c>
      <c r="AU492" s="280" t="s">
        <v>84</v>
      </c>
      <c r="AV492" s="14" t="s">
        <v>179</v>
      </c>
      <c r="AW492" s="14" t="s">
        <v>30</v>
      </c>
      <c r="AX492" s="14" t="s">
        <v>82</v>
      </c>
      <c r="AY492" s="280" t="s">
        <v>172</v>
      </c>
    </row>
    <row r="493" s="2" customFormat="1" ht="16.5" customHeight="1">
      <c r="A493" s="40"/>
      <c r="B493" s="41"/>
      <c r="C493" s="245" t="s">
        <v>675</v>
      </c>
      <c r="D493" s="245" t="s">
        <v>175</v>
      </c>
      <c r="E493" s="246" t="s">
        <v>923</v>
      </c>
      <c r="F493" s="247" t="s">
        <v>924</v>
      </c>
      <c r="G493" s="248" t="s">
        <v>178</v>
      </c>
      <c r="H493" s="249">
        <v>2</v>
      </c>
      <c r="I493" s="250"/>
      <c r="J493" s="251">
        <f>ROUND(I493*H493,2)</f>
        <v>0</v>
      </c>
      <c r="K493" s="252"/>
      <c r="L493" s="43"/>
      <c r="M493" s="253" t="s">
        <v>1</v>
      </c>
      <c r="N493" s="254" t="s">
        <v>40</v>
      </c>
      <c r="O493" s="93"/>
      <c r="P493" s="255">
        <f>O493*H493</f>
        <v>0</v>
      </c>
      <c r="Q493" s="255">
        <v>0</v>
      </c>
      <c r="R493" s="255">
        <f>Q493*H493</f>
        <v>0</v>
      </c>
      <c r="S493" s="255">
        <v>0</v>
      </c>
      <c r="T493" s="25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57" t="s">
        <v>200</v>
      </c>
      <c r="AT493" s="257" t="s">
        <v>175</v>
      </c>
      <c r="AU493" s="257" t="s">
        <v>84</v>
      </c>
      <c r="AY493" s="17" t="s">
        <v>172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7" t="s">
        <v>82</v>
      </c>
      <c r="BK493" s="145">
        <f>ROUND(I493*H493,2)</f>
        <v>0</v>
      </c>
      <c r="BL493" s="17" t="s">
        <v>200</v>
      </c>
      <c r="BM493" s="257" t="s">
        <v>598</v>
      </c>
    </row>
    <row r="494" s="15" customFormat="1">
      <c r="A494" s="15"/>
      <c r="B494" s="299"/>
      <c r="C494" s="300"/>
      <c r="D494" s="260" t="s">
        <v>180</v>
      </c>
      <c r="E494" s="301" t="s">
        <v>1</v>
      </c>
      <c r="F494" s="302" t="s">
        <v>736</v>
      </c>
      <c r="G494" s="300"/>
      <c r="H494" s="301" t="s">
        <v>1</v>
      </c>
      <c r="I494" s="303"/>
      <c r="J494" s="300"/>
      <c r="K494" s="300"/>
      <c r="L494" s="304"/>
      <c r="M494" s="305"/>
      <c r="N494" s="306"/>
      <c r="O494" s="306"/>
      <c r="P494" s="306"/>
      <c r="Q494" s="306"/>
      <c r="R494" s="306"/>
      <c r="S494" s="306"/>
      <c r="T494" s="30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308" t="s">
        <v>180</v>
      </c>
      <c r="AU494" s="308" t="s">
        <v>84</v>
      </c>
      <c r="AV494" s="15" t="s">
        <v>82</v>
      </c>
      <c r="AW494" s="15" t="s">
        <v>30</v>
      </c>
      <c r="AX494" s="15" t="s">
        <v>75</v>
      </c>
      <c r="AY494" s="308" t="s">
        <v>172</v>
      </c>
    </row>
    <row r="495" s="13" customFormat="1">
      <c r="A495" s="13"/>
      <c r="B495" s="258"/>
      <c r="C495" s="259"/>
      <c r="D495" s="260" t="s">
        <v>180</v>
      </c>
      <c r="E495" s="261" t="s">
        <v>1</v>
      </c>
      <c r="F495" s="262" t="s">
        <v>84</v>
      </c>
      <c r="G495" s="259"/>
      <c r="H495" s="263">
        <v>2</v>
      </c>
      <c r="I495" s="264"/>
      <c r="J495" s="259"/>
      <c r="K495" s="259"/>
      <c r="L495" s="265"/>
      <c r="M495" s="266"/>
      <c r="N495" s="267"/>
      <c r="O495" s="267"/>
      <c r="P495" s="267"/>
      <c r="Q495" s="267"/>
      <c r="R495" s="267"/>
      <c r="S495" s="267"/>
      <c r="T495" s="26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9" t="s">
        <v>180</v>
      </c>
      <c r="AU495" s="269" t="s">
        <v>84</v>
      </c>
      <c r="AV495" s="13" t="s">
        <v>84</v>
      </c>
      <c r="AW495" s="13" t="s">
        <v>30</v>
      </c>
      <c r="AX495" s="13" t="s">
        <v>75</v>
      </c>
      <c r="AY495" s="269" t="s">
        <v>172</v>
      </c>
    </row>
    <row r="496" s="14" customFormat="1">
      <c r="A496" s="14"/>
      <c r="B496" s="270"/>
      <c r="C496" s="271"/>
      <c r="D496" s="260" t="s">
        <v>180</v>
      </c>
      <c r="E496" s="272" t="s">
        <v>1</v>
      </c>
      <c r="F496" s="273" t="s">
        <v>181</v>
      </c>
      <c r="G496" s="271"/>
      <c r="H496" s="274">
        <v>2</v>
      </c>
      <c r="I496" s="275"/>
      <c r="J496" s="271"/>
      <c r="K496" s="271"/>
      <c r="L496" s="276"/>
      <c r="M496" s="277"/>
      <c r="N496" s="278"/>
      <c r="O496" s="278"/>
      <c r="P496" s="278"/>
      <c r="Q496" s="278"/>
      <c r="R496" s="278"/>
      <c r="S496" s="278"/>
      <c r="T496" s="27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80" t="s">
        <v>180</v>
      </c>
      <c r="AU496" s="280" t="s">
        <v>84</v>
      </c>
      <c r="AV496" s="14" t="s">
        <v>179</v>
      </c>
      <c r="AW496" s="14" t="s">
        <v>30</v>
      </c>
      <c r="AX496" s="14" t="s">
        <v>82</v>
      </c>
      <c r="AY496" s="280" t="s">
        <v>172</v>
      </c>
    </row>
    <row r="497" s="2" customFormat="1" ht="21.75" customHeight="1">
      <c r="A497" s="40"/>
      <c r="B497" s="41"/>
      <c r="C497" s="245" t="s">
        <v>548</v>
      </c>
      <c r="D497" s="245" t="s">
        <v>175</v>
      </c>
      <c r="E497" s="246" t="s">
        <v>925</v>
      </c>
      <c r="F497" s="247" t="s">
        <v>926</v>
      </c>
      <c r="G497" s="248" t="s">
        <v>178</v>
      </c>
      <c r="H497" s="249">
        <v>2</v>
      </c>
      <c r="I497" s="250"/>
      <c r="J497" s="251">
        <f>ROUND(I497*H497,2)</f>
        <v>0</v>
      </c>
      <c r="K497" s="252"/>
      <c r="L497" s="43"/>
      <c r="M497" s="253" t="s">
        <v>1</v>
      </c>
      <c r="N497" s="254" t="s">
        <v>40</v>
      </c>
      <c r="O497" s="93"/>
      <c r="P497" s="255">
        <f>O497*H497</f>
        <v>0</v>
      </c>
      <c r="Q497" s="255">
        <v>0</v>
      </c>
      <c r="R497" s="255">
        <f>Q497*H497</f>
        <v>0</v>
      </c>
      <c r="S497" s="255">
        <v>0</v>
      </c>
      <c r="T497" s="25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57" t="s">
        <v>200</v>
      </c>
      <c r="AT497" s="257" t="s">
        <v>175</v>
      </c>
      <c r="AU497" s="257" t="s">
        <v>84</v>
      </c>
      <c r="AY497" s="17" t="s">
        <v>172</v>
      </c>
      <c r="BE497" s="145">
        <f>IF(N497="základní",J497,0)</f>
        <v>0</v>
      </c>
      <c r="BF497" s="145">
        <f>IF(N497="snížená",J497,0)</f>
        <v>0</v>
      </c>
      <c r="BG497" s="145">
        <f>IF(N497="zákl. přenesená",J497,0)</f>
        <v>0</v>
      </c>
      <c r="BH497" s="145">
        <f>IF(N497="sníž. přenesená",J497,0)</f>
        <v>0</v>
      </c>
      <c r="BI497" s="145">
        <f>IF(N497="nulová",J497,0)</f>
        <v>0</v>
      </c>
      <c r="BJ497" s="17" t="s">
        <v>82</v>
      </c>
      <c r="BK497" s="145">
        <f>ROUND(I497*H497,2)</f>
        <v>0</v>
      </c>
      <c r="BL497" s="17" t="s">
        <v>200</v>
      </c>
      <c r="BM497" s="257" t="s">
        <v>602</v>
      </c>
    </row>
    <row r="498" s="15" customFormat="1">
      <c r="A498" s="15"/>
      <c r="B498" s="299"/>
      <c r="C498" s="300"/>
      <c r="D498" s="260" t="s">
        <v>180</v>
      </c>
      <c r="E498" s="301" t="s">
        <v>1</v>
      </c>
      <c r="F498" s="302" t="s">
        <v>736</v>
      </c>
      <c r="G498" s="300"/>
      <c r="H498" s="301" t="s">
        <v>1</v>
      </c>
      <c r="I498" s="303"/>
      <c r="J498" s="300"/>
      <c r="K498" s="300"/>
      <c r="L498" s="304"/>
      <c r="M498" s="305"/>
      <c r="N498" s="306"/>
      <c r="O498" s="306"/>
      <c r="P498" s="306"/>
      <c r="Q498" s="306"/>
      <c r="R498" s="306"/>
      <c r="S498" s="306"/>
      <c r="T498" s="30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308" t="s">
        <v>180</v>
      </c>
      <c r="AU498" s="308" t="s">
        <v>84</v>
      </c>
      <c r="AV498" s="15" t="s">
        <v>82</v>
      </c>
      <c r="AW498" s="15" t="s">
        <v>30</v>
      </c>
      <c r="AX498" s="15" t="s">
        <v>75</v>
      </c>
      <c r="AY498" s="308" t="s">
        <v>172</v>
      </c>
    </row>
    <row r="499" s="13" customFormat="1">
      <c r="A499" s="13"/>
      <c r="B499" s="258"/>
      <c r="C499" s="259"/>
      <c r="D499" s="260" t="s">
        <v>180</v>
      </c>
      <c r="E499" s="261" t="s">
        <v>1</v>
      </c>
      <c r="F499" s="262" t="s">
        <v>84</v>
      </c>
      <c r="G499" s="259"/>
      <c r="H499" s="263">
        <v>2</v>
      </c>
      <c r="I499" s="264"/>
      <c r="J499" s="259"/>
      <c r="K499" s="259"/>
      <c r="L499" s="265"/>
      <c r="M499" s="266"/>
      <c r="N499" s="267"/>
      <c r="O499" s="267"/>
      <c r="P499" s="267"/>
      <c r="Q499" s="267"/>
      <c r="R499" s="267"/>
      <c r="S499" s="267"/>
      <c r="T499" s="26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9" t="s">
        <v>180</v>
      </c>
      <c r="AU499" s="269" t="s">
        <v>84</v>
      </c>
      <c r="AV499" s="13" t="s">
        <v>84</v>
      </c>
      <c r="AW499" s="13" t="s">
        <v>30</v>
      </c>
      <c r="AX499" s="13" t="s">
        <v>75</v>
      </c>
      <c r="AY499" s="269" t="s">
        <v>172</v>
      </c>
    </row>
    <row r="500" s="14" customFormat="1">
      <c r="A500" s="14"/>
      <c r="B500" s="270"/>
      <c r="C500" s="271"/>
      <c r="D500" s="260" t="s">
        <v>180</v>
      </c>
      <c r="E500" s="272" t="s">
        <v>1</v>
      </c>
      <c r="F500" s="273" t="s">
        <v>181</v>
      </c>
      <c r="G500" s="271"/>
      <c r="H500" s="274">
        <v>2</v>
      </c>
      <c r="I500" s="275"/>
      <c r="J500" s="271"/>
      <c r="K500" s="271"/>
      <c r="L500" s="276"/>
      <c r="M500" s="277"/>
      <c r="N500" s="278"/>
      <c r="O500" s="278"/>
      <c r="P500" s="278"/>
      <c r="Q500" s="278"/>
      <c r="R500" s="278"/>
      <c r="S500" s="278"/>
      <c r="T500" s="27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80" t="s">
        <v>180</v>
      </c>
      <c r="AU500" s="280" t="s">
        <v>84</v>
      </c>
      <c r="AV500" s="14" t="s">
        <v>179</v>
      </c>
      <c r="AW500" s="14" t="s">
        <v>30</v>
      </c>
      <c r="AX500" s="14" t="s">
        <v>82</v>
      </c>
      <c r="AY500" s="280" t="s">
        <v>172</v>
      </c>
    </row>
    <row r="501" s="2" customFormat="1" ht="24.15" customHeight="1">
      <c r="A501" s="40"/>
      <c r="B501" s="41"/>
      <c r="C501" s="245" t="s">
        <v>927</v>
      </c>
      <c r="D501" s="245" t="s">
        <v>175</v>
      </c>
      <c r="E501" s="246" t="s">
        <v>928</v>
      </c>
      <c r="F501" s="247" t="s">
        <v>929</v>
      </c>
      <c r="G501" s="248" t="s">
        <v>178</v>
      </c>
      <c r="H501" s="249">
        <v>1</v>
      </c>
      <c r="I501" s="250"/>
      <c r="J501" s="251">
        <f>ROUND(I501*H501,2)</f>
        <v>0</v>
      </c>
      <c r="K501" s="252"/>
      <c r="L501" s="43"/>
      <c r="M501" s="253" t="s">
        <v>1</v>
      </c>
      <c r="N501" s="254" t="s">
        <v>40</v>
      </c>
      <c r="O501" s="93"/>
      <c r="P501" s="255">
        <f>O501*H501</f>
        <v>0</v>
      </c>
      <c r="Q501" s="255">
        <v>0</v>
      </c>
      <c r="R501" s="255">
        <f>Q501*H501</f>
        <v>0</v>
      </c>
      <c r="S501" s="255">
        <v>0</v>
      </c>
      <c r="T501" s="25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57" t="s">
        <v>200</v>
      </c>
      <c r="AT501" s="257" t="s">
        <v>175</v>
      </c>
      <c r="AU501" s="257" t="s">
        <v>84</v>
      </c>
      <c r="AY501" s="17" t="s">
        <v>172</v>
      </c>
      <c r="BE501" s="145">
        <f>IF(N501="základní",J501,0)</f>
        <v>0</v>
      </c>
      <c r="BF501" s="145">
        <f>IF(N501="snížená",J501,0)</f>
        <v>0</v>
      </c>
      <c r="BG501" s="145">
        <f>IF(N501="zákl. přenesená",J501,0)</f>
        <v>0</v>
      </c>
      <c r="BH501" s="145">
        <f>IF(N501="sníž. přenesená",J501,0)</f>
        <v>0</v>
      </c>
      <c r="BI501" s="145">
        <f>IF(N501="nulová",J501,0)</f>
        <v>0</v>
      </c>
      <c r="BJ501" s="17" t="s">
        <v>82</v>
      </c>
      <c r="BK501" s="145">
        <f>ROUND(I501*H501,2)</f>
        <v>0</v>
      </c>
      <c r="BL501" s="17" t="s">
        <v>200</v>
      </c>
      <c r="BM501" s="257" t="s">
        <v>606</v>
      </c>
    </row>
    <row r="502" s="15" customFormat="1">
      <c r="A502" s="15"/>
      <c r="B502" s="299"/>
      <c r="C502" s="300"/>
      <c r="D502" s="260" t="s">
        <v>180</v>
      </c>
      <c r="E502" s="301" t="s">
        <v>1</v>
      </c>
      <c r="F502" s="302" t="s">
        <v>736</v>
      </c>
      <c r="G502" s="300"/>
      <c r="H502" s="301" t="s">
        <v>1</v>
      </c>
      <c r="I502" s="303"/>
      <c r="J502" s="300"/>
      <c r="K502" s="300"/>
      <c r="L502" s="304"/>
      <c r="M502" s="305"/>
      <c r="N502" s="306"/>
      <c r="O502" s="306"/>
      <c r="P502" s="306"/>
      <c r="Q502" s="306"/>
      <c r="R502" s="306"/>
      <c r="S502" s="306"/>
      <c r="T502" s="307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308" t="s">
        <v>180</v>
      </c>
      <c r="AU502" s="308" t="s">
        <v>84</v>
      </c>
      <c r="AV502" s="15" t="s">
        <v>82</v>
      </c>
      <c r="AW502" s="15" t="s">
        <v>30</v>
      </c>
      <c r="AX502" s="15" t="s">
        <v>75</v>
      </c>
      <c r="AY502" s="308" t="s">
        <v>172</v>
      </c>
    </row>
    <row r="503" s="13" customFormat="1">
      <c r="A503" s="13"/>
      <c r="B503" s="258"/>
      <c r="C503" s="259"/>
      <c r="D503" s="260" t="s">
        <v>180</v>
      </c>
      <c r="E503" s="261" t="s">
        <v>1</v>
      </c>
      <c r="F503" s="262" t="s">
        <v>82</v>
      </c>
      <c r="G503" s="259"/>
      <c r="H503" s="263">
        <v>1</v>
      </c>
      <c r="I503" s="264"/>
      <c r="J503" s="259"/>
      <c r="K503" s="259"/>
      <c r="L503" s="265"/>
      <c r="M503" s="266"/>
      <c r="N503" s="267"/>
      <c r="O503" s="267"/>
      <c r="P503" s="267"/>
      <c r="Q503" s="267"/>
      <c r="R503" s="267"/>
      <c r="S503" s="267"/>
      <c r="T503" s="26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9" t="s">
        <v>180</v>
      </c>
      <c r="AU503" s="269" t="s">
        <v>84</v>
      </c>
      <c r="AV503" s="13" t="s">
        <v>84</v>
      </c>
      <c r="AW503" s="13" t="s">
        <v>30</v>
      </c>
      <c r="AX503" s="13" t="s">
        <v>75</v>
      </c>
      <c r="AY503" s="269" t="s">
        <v>172</v>
      </c>
    </row>
    <row r="504" s="14" customFormat="1">
      <c r="A504" s="14"/>
      <c r="B504" s="270"/>
      <c r="C504" s="271"/>
      <c r="D504" s="260" t="s">
        <v>180</v>
      </c>
      <c r="E504" s="272" t="s">
        <v>1</v>
      </c>
      <c r="F504" s="273" t="s">
        <v>181</v>
      </c>
      <c r="G504" s="271"/>
      <c r="H504" s="274">
        <v>1</v>
      </c>
      <c r="I504" s="275"/>
      <c r="J504" s="271"/>
      <c r="K504" s="271"/>
      <c r="L504" s="276"/>
      <c r="M504" s="277"/>
      <c r="N504" s="278"/>
      <c r="O504" s="278"/>
      <c r="P504" s="278"/>
      <c r="Q504" s="278"/>
      <c r="R504" s="278"/>
      <c r="S504" s="278"/>
      <c r="T504" s="27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80" t="s">
        <v>180</v>
      </c>
      <c r="AU504" s="280" t="s">
        <v>84</v>
      </c>
      <c r="AV504" s="14" t="s">
        <v>179</v>
      </c>
      <c r="AW504" s="14" t="s">
        <v>30</v>
      </c>
      <c r="AX504" s="14" t="s">
        <v>82</v>
      </c>
      <c r="AY504" s="280" t="s">
        <v>172</v>
      </c>
    </row>
    <row r="505" s="2" customFormat="1" ht="24.15" customHeight="1">
      <c r="A505" s="40"/>
      <c r="B505" s="41"/>
      <c r="C505" s="245" t="s">
        <v>556</v>
      </c>
      <c r="D505" s="245" t="s">
        <v>175</v>
      </c>
      <c r="E505" s="246" t="s">
        <v>570</v>
      </c>
      <c r="F505" s="247" t="s">
        <v>571</v>
      </c>
      <c r="G505" s="248" t="s">
        <v>283</v>
      </c>
      <c r="H505" s="295"/>
      <c r="I505" s="250"/>
      <c r="J505" s="251">
        <f>ROUND(I505*H505,2)</f>
        <v>0</v>
      </c>
      <c r="K505" s="252"/>
      <c r="L505" s="43"/>
      <c r="M505" s="253" t="s">
        <v>1</v>
      </c>
      <c r="N505" s="254" t="s">
        <v>40</v>
      </c>
      <c r="O505" s="93"/>
      <c r="P505" s="255">
        <f>O505*H505</f>
        <v>0</v>
      </c>
      <c r="Q505" s="255">
        <v>0</v>
      </c>
      <c r="R505" s="255">
        <f>Q505*H505</f>
        <v>0</v>
      </c>
      <c r="S505" s="255">
        <v>0</v>
      </c>
      <c r="T505" s="25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57" t="s">
        <v>200</v>
      </c>
      <c r="AT505" s="257" t="s">
        <v>175</v>
      </c>
      <c r="AU505" s="257" t="s">
        <v>84</v>
      </c>
      <c r="AY505" s="17" t="s">
        <v>172</v>
      </c>
      <c r="BE505" s="145">
        <f>IF(N505="základní",J505,0)</f>
        <v>0</v>
      </c>
      <c r="BF505" s="145">
        <f>IF(N505="snížená",J505,0)</f>
        <v>0</v>
      </c>
      <c r="BG505" s="145">
        <f>IF(N505="zákl. přenesená",J505,0)</f>
        <v>0</v>
      </c>
      <c r="BH505" s="145">
        <f>IF(N505="sníž. přenesená",J505,0)</f>
        <v>0</v>
      </c>
      <c r="BI505" s="145">
        <f>IF(N505="nulová",J505,0)</f>
        <v>0</v>
      </c>
      <c r="BJ505" s="17" t="s">
        <v>82</v>
      </c>
      <c r="BK505" s="145">
        <f>ROUND(I505*H505,2)</f>
        <v>0</v>
      </c>
      <c r="BL505" s="17" t="s">
        <v>200</v>
      </c>
      <c r="BM505" s="257" t="s">
        <v>383</v>
      </c>
    </row>
    <row r="506" s="12" customFormat="1" ht="22.8" customHeight="1">
      <c r="A506" s="12"/>
      <c r="B506" s="229"/>
      <c r="C506" s="230"/>
      <c r="D506" s="231" t="s">
        <v>74</v>
      </c>
      <c r="E506" s="243" t="s">
        <v>572</v>
      </c>
      <c r="F506" s="243" t="s">
        <v>573</v>
      </c>
      <c r="G506" s="230"/>
      <c r="H506" s="230"/>
      <c r="I506" s="233"/>
      <c r="J506" s="244">
        <f>BK506</f>
        <v>0</v>
      </c>
      <c r="K506" s="230"/>
      <c r="L506" s="235"/>
      <c r="M506" s="236"/>
      <c r="N506" s="237"/>
      <c r="O506" s="237"/>
      <c r="P506" s="238">
        <f>SUM(P507:P531)</f>
        <v>0</v>
      </c>
      <c r="Q506" s="237"/>
      <c r="R506" s="238">
        <f>SUM(R507:R531)</f>
        <v>0</v>
      </c>
      <c r="S506" s="237"/>
      <c r="T506" s="239">
        <f>SUM(T507:T531)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40" t="s">
        <v>84</v>
      </c>
      <c r="AT506" s="241" t="s">
        <v>74</v>
      </c>
      <c r="AU506" s="241" t="s">
        <v>82</v>
      </c>
      <c r="AY506" s="240" t="s">
        <v>172</v>
      </c>
      <c r="BK506" s="242">
        <f>SUM(BK507:BK531)</f>
        <v>0</v>
      </c>
    </row>
    <row r="507" s="2" customFormat="1" ht="24.15" customHeight="1">
      <c r="A507" s="40"/>
      <c r="B507" s="41"/>
      <c r="C507" s="245" t="s">
        <v>599</v>
      </c>
      <c r="D507" s="245" t="s">
        <v>175</v>
      </c>
      <c r="E507" s="246" t="s">
        <v>574</v>
      </c>
      <c r="F507" s="247" t="s">
        <v>575</v>
      </c>
      <c r="G507" s="248" t="s">
        <v>273</v>
      </c>
      <c r="H507" s="249">
        <v>12</v>
      </c>
      <c r="I507" s="250"/>
      <c r="J507" s="251">
        <f>ROUND(I507*H507,2)</f>
        <v>0</v>
      </c>
      <c r="K507" s="252"/>
      <c r="L507" s="43"/>
      <c r="M507" s="253" t="s">
        <v>1</v>
      </c>
      <c r="N507" s="254" t="s">
        <v>40</v>
      </c>
      <c r="O507" s="93"/>
      <c r="P507" s="255">
        <f>O507*H507</f>
        <v>0</v>
      </c>
      <c r="Q507" s="255">
        <v>0</v>
      </c>
      <c r="R507" s="255">
        <f>Q507*H507</f>
        <v>0</v>
      </c>
      <c r="S507" s="255">
        <v>0</v>
      </c>
      <c r="T507" s="25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57" t="s">
        <v>200</v>
      </c>
      <c r="AT507" s="257" t="s">
        <v>175</v>
      </c>
      <c r="AU507" s="257" t="s">
        <v>84</v>
      </c>
      <c r="AY507" s="17" t="s">
        <v>172</v>
      </c>
      <c r="BE507" s="145">
        <f>IF(N507="základní",J507,0)</f>
        <v>0</v>
      </c>
      <c r="BF507" s="145">
        <f>IF(N507="snížená",J507,0)</f>
        <v>0</v>
      </c>
      <c r="BG507" s="145">
        <f>IF(N507="zákl. přenesená",J507,0)</f>
        <v>0</v>
      </c>
      <c r="BH507" s="145">
        <f>IF(N507="sníž. přenesená",J507,0)</f>
        <v>0</v>
      </c>
      <c r="BI507" s="145">
        <f>IF(N507="nulová",J507,0)</f>
        <v>0</v>
      </c>
      <c r="BJ507" s="17" t="s">
        <v>82</v>
      </c>
      <c r="BK507" s="145">
        <f>ROUND(I507*H507,2)</f>
        <v>0</v>
      </c>
      <c r="BL507" s="17" t="s">
        <v>200</v>
      </c>
      <c r="BM507" s="257" t="s">
        <v>615</v>
      </c>
    </row>
    <row r="508" s="15" customFormat="1">
      <c r="A508" s="15"/>
      <c r="B508" s="299"/>
      <c r="C508" s="300"/>
      <c r="D508" s="260" t="s">
        <v>180</v>
      </c>
      <c r="E508" s="301" t="s">
        <v>1</v>
      </c>
      <c r="F508" s="302" t="s">
        <v>736</v>
      </c>
      <c r="G508" s="300"/>
      <c r="H508" s="301" t="s">
        <v>1</v>
      </c>
      <c r="I508" s="303"/>
      <c r="J508" s="300"/>
      <c r="K508" s="300"/>
      <c r="L508" s="304"/>
      <c r="M508" s="305"/>
      <c r="N508" s="306"/>
      <c r="O508" s="306"/>
      <c r="P508" s="306"/>
      <c r="Q508" s="306"/>
      <c r="R508" s="306"/>
      <c r="S508" s="306"/>
      <c r="T508" s="307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308" t="s">
        <v>180</v>
      </c>
      <c r="AU508" s="308" t="s">
        <v>84</v>
      </c>
      <c r="AV508" s="15" t="s">
        <v>82</v>
      </c>
      <c r="AW508" s="15" t="s">
        <v>30</v>
      </c>
      <c r="AX508" s="15" t="s">
        <v>75</v>
      </c>
      <c r="AY508" s="308" t="s">
        <v>172</v>
      </c>
    </row>
    <row r="509" s="13" customFormat="1">
      <c r="A509" s="13"/>
      <c r="B509" s="258"/>
      <c r="C509" s="259"/>
      <c r="D509" s="260" t="s">
        <v>180</v>
      </c>
      <c r="E509" s="261" t="s">
        <v>1</v>
      </c>
      <c r="F509" s="262" t="s">
        <v>930</v>
      </c>
      <c r="G509" s="259"/>
      <c r="H509" s="263">
        <v>12</v>
      </c>
      <c r="I509" s="264"/>
      <c r="J509" s="259"/>
      <c r="K509" s="259"/>
      <c r="L509" s="265"/>
      <c r="M509" s="266"/>
      <c r="N509" s="267"/>
      <c r="O509" s="267"/>
      <c r="P509" s="267"/>
      <c r="Q509" s="267"/>
      <c r="R509" s="267"/>
      <c r="S509" s="267"/>
      <c r="T509" s="26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9" t="s">
        <v>180</v>
      </c>
      <c r="AU509" s="269" t="s">
        <v>84</v>
      </c>
      <c r="AV509" s="13" t="s">
        <v>84</v>
      </c>
      <c r="AW509" s="13" t="s">
        <v>30</v>
      </c>
      <c r="AX509" s="13" t="s">
        <v>75</v>
      </c>
      <c r="AY509" s="269" t="s">
        <v>172</v>
      </c>
    </row>
    <row r="510" s="14" customFormat="1">
      <c r="A510" s="14"/>
      <c r="B510" s="270"/>
      <c r="C510" s="271"/>
      <c r="D510" s="260" t="s">
        <v>180</v>
      </c>
      <c r="E510" s="272" t="s">
        <v>1</v>
      </c>
      <c r="F510" s="273" t="s">
        <v>181</v>
      </c>
      <c r="G510" s="271"/>
      <c r="H510" s="274">
        <v>12</v>
      </c>
      <c r="I510" s="275"/>
      <c r="J510" s="271"/>
      <c r="K510" s="271"/>
      <c r="L510" s="276"/>
      <c r="M510" s="277"/>
      <c r="N510" s="278"/>
      <c r="O510" s="278"/>
      <c r="P510" s="278"/>
      <c r="Q510" s="278"/>
      <c r="R510" s="278"/>
      <c r="S510" s="278"/>
      <c r="T510" s="27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80" t="s">
        <v>180</v>
      </c>
      <c r="AU510" s="280" t="s">
        <v>84</v>
      </c>
      <c r="AV510" s="14" t="s">
        <v>179</v>
      </c>
      <c r="AW510" s="14" t="s">
        <v>30</v>
      </c>
      <c r="AX510" s="14" t="s">
        <v>82</v>
      </c>
      <c r="AY510" s="280" t="s">
        <v>172</v>
      </c>
    </row>
    <row r="511" s="2" customFormat="1" ht="24.15" customHeight="1">
      <c r="A511" s="40"/>
      <c r="B511" s="41"/>
      <c r="C511" s="245" t="s">
        <v>524</v>
      </c>
      <c r="D511" s="245" t="s">
        <v>175</v>
      </c>
      <c r="E511" s="246" t="s">
        <v>579</v>
      </c>
      <c r="F511" s="247" t="s">
        <v>580</v>
      </c>
      <c r="G511" s="248" t="s">
        <v>273</v>
      </c>
      <c r="H511" s="249">
        <v>25.600000000000001</v>
      </c>
      <c r="I511" s="250"/>
      <c r="J511" s="251">
        <f>ROUND(I511*H511,2)</f>
        <v>0</v>
      </c>
      <c r="K511" s="252"/>
      <c r="L511" s="43"/>
      <c r="M511" s="253" t="s">
        <v>1</v>
      </c>
      <c r="N511" s="254" t="s">
        <v>40</v>
      </c>
      <c r="O511" s="93"/>
      <c r="P511" s="255">
        <f>O511*H511</f>
        <v>0</v>
      </c>
      <c r="Q511" s="255">
        <v>0</v>
      </c>
      <c r="R511" s="255">
        <f>Q511*H511</f>
        <v>0</v>
      </c>
      <c r="S511" s="255">
        <v>0</v>
      </c>
      <c r="T511" s="25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57" t="s">
        <v>200</v>
      </c>
      <c r="AT511" s="257" t="s">
        <v>175</v>
      </c>
      <c r="AU511" s="257" t="s">
        <v>84</v>
      </c>
      <c r="AY511" s="17" t="s">
        <v>172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7" t="s">
        <v>82</v>
      </c>
      <c r="BK511" s="145">
        <f>ROUND(I511*H511,2)</f>
        <v>0</v>
      </c>
      <c r="BL511" s="17" t="s">
        <v>200</v>
      </c>
      <c r="BM511" s="257" t="s">
        <v>618</v>
      </c>
    </row>
    <row r="512" s="15" customFormat="1">
      <c r="A512" s="15"/>
      <c r="B512" s="299"/>
      <c r="C512" s="300"/>
      <c r="D512" s="260" t="s">
        <v>180</v>
      </c>
      <c r="E512" s="301" t="s">
        <v>1</v>
      </c>
      <c r="F512" s="302" t="s">
        <v>736</v>
      </c>
      <c r="G512" s="300"/>
      <c r="H512" s="301" t="s">
        <v>1</v>
      </c>
      <c r="I512" s="303"/>
      <c r="J512" s="300"/>
      <c r="K512" s="300"/>
      <c r="L512" s="304"/>
      <c r="M512" s="305"/>
      <c r="N512" s="306"/>
      <c r="O512" s="306"/>
      <c r="P512" s="306"/>
      <c r="Q512" s="306"/>
      <c r="R512" s="306"/>
      <c r="S512" s="306"/>
      <c r="T512" s="307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308" t="s">
        <v>180</v>
      </c>
      <c r="AU512" s="308" t="s">
        <v>84</v>
      </c>
      <c r="AV512" s="15" t="s">
        <v>82</v>
      </c>
      <c r="AW512" s="15" t="s">
        <v>30</v>
      </c>
      <c r="AX512" s="15" t="s">
        <v>75</v>
      </c>
      <c r="AY512" s="308" t="s">
        <v>172</v>
      </c>
    </row>
    <row r="513" s="13" customFormat="1">
      <c r="A513" s="13"/>
      <c r="B513" s="258"/>
      <c r="C513" s="259"/>
      <c r="D513" s="260" t="s">
        <v>180</v>
      </c>
      <c r="E513" s="261" t="s">
        <v>1</v>
      </c>
      <c r="F513" s="262" t="s">
        <v>931</v>
      </c>
      <c r="G513" s="259"/>
      <c r="H513" s="263">
        <v>25.600000000000001</v>
      </c>
      <c r="I513" s="264"/>
      <c r="J513" s="259"/>
      <c r="K513" s="259"/>
      <c r="L513" s="265"/>
      <c r="M513" s="266"/>
      <c r="N513" s="267"/>
      <c r="O513" s="267"/>
      <c r="P513" s="267"/>
      <c r="Q513" s="267"/>
      <c r="R513" s="267"/>
      <c r="S513" s="267"/>
      <c r="T513" s="26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9" t="s">
        <v>180</v>
      </c>
      <c r="AU513" s="269" t="s">
        <v>84</v>
      </c>
      <c r="AV513" s="13" t="s">
        <v>84</v>
      </c>
      <c r="AW513" s="13" t="s">
        <v>30</v>
      </c>
      <c r="AX513" s="13" t="s">
        <v>75</v>
      </c>
      <c r="AY513" s="269" t="s">
        <v>172</v>
      </c>
    </row>
    <row r="514" s="14" customFormat="1">
      <c r="A514" s="14"/>
      <c r="B514" s="270"/>
      <c r="C514" s="271"/>
      <c r="D514" s="260" t="s">
        <v>180</v>
      </c>
      <c r="E514" s="272" t="s">
        <v>1</v>
      </c>
      <c r="F514" s="273" t="s">
        <v>181</v>
      </c>
      <c r="G514" s="271"/>
      <c r="H514" s="274">
        <v>25.600000000000001</v>
      </c>
      <c r="I514" s="275"/>
      <c r="J514" s="271"/>
      <c r="K514" s="271"/>
      <c r="L514" s="276"/>
      <c r="M514" s="277"/>
      <c r="N514" s="278"/>
      <c r="O514" s="278"/>
      <c r="P514" s="278"/>
      <c r="Q514" s="278"/>
      <c r="R514" s="278"/>
      <c r="S514" s="278"/>
      <c r="T514" s="27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80" t="s">
        <v>180</v>
      </c>
      <c r="AU514" s="280" t="s">
        <v>84</v>
      </c>
      <c r="AV514" s="14" t="s">
        <v>179</v>
      </c>
      <c r="AW514" s="14" t="s">
        <v>30</v>
      </c>
      <c r="AX514" s="14" t="s">
        <v>82</v>
      </c>
      <c r="AY514" s="280" t="s">
        <v>172</v>
      </c>
    </row>
    <row r="515" s="2" customFormat="1" ht="37.8" customHeight="1">
      <c r="A515" s="40"/>
      <c r="B515" s="41"/>
      <c r="C515" s="245" t="s">
        <v>530</v>
      </c>
      <c r="D515" s="245" t="s">
        <v>175</v>
      </c>
      <c r="E515" s="246" t="s">
        <v>589</v>
      </c>
      <c r="F515" s="247" t="s">
        <v>590</v>
      </c>
      <c r="G515" s="248" t="s">
        <v>273</v>
      </c>
      <c r="H515" s="249">
        <v>37.600000000000001</v>
      </c>
      <c r="I515" s="250"/>
      <c r="J515" s="251">
        <f>ROUND(I515*H515,2)</f>
        <v>0</v>
      </c>
      <c r="K515" s="252"/>
      <c r="L515" s="43"/>
      <c r="M515" s="253" t="s">
        <v>1</v>
      </c>
      <c r="N515" s="254" t="s">
        <v>40</v>
      </c>
      <c r="O515" s="93"/>
      <c r="P515" s="255">
        <f>O515*H515</f>
        <v>0</v>
      </c>
      <c r="Q515" s="255">
        <v>0</v>
      </c>
      <c r="R515" s="255">
        <f>Q515*H515</f>
        <v>0</v>
      </c>
      <c r="S515" s="255">
        <v>0</v>
      </c>
      <c r="T515" s="25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57" t="s">
        <v>200</v>
      </c>
      <c r="AT515" s="257" t="s">
        <v>175</v>
      </c>
      <c r="AU515" s="257" t="s">
        <v>84</v>
      </c>
      <c r="AY515" s="17" t="s">
        <v>172</v>
      </c>
      <c r="BE515" s="145">
        <f>IF(N515="základní",J515,0)</f>
        <v>0</v>
      </c>
      <c r="BF515" s="145">
        <f>IF(N515="snížená",J515,0)</f>
        <v>0</v>
      </c>
      <c r="BG515" s="145">
        <f>IF(N515="zákl. přenesená",J515,0)</f>
        <v>0</v>
      </c>
      <c r="BH515" s="145">
        <f>IF(N515="sníž. přenesená",J515,0)</f>
        <v>0</v>
      </c>
      <c r="BI515" s="145">
        <f>IF(N515="nulová",J515,0)</f>
        <v>0</v>
      </c>
      <c r="BJ515" s="17" t="s">
        <v>82</v>
      </c>
      <c r="BK515" s="145">
        <f>ROUND(I515*H515,2)</f>
        <v>0</v>
      </c>
      <c r="BL515" s="17" t="s">
        <v>200</v>
      </c>
      <c r="BM515" s="257" t="s">
        <v>622</v>
      </c>
    </row>
    <row r="516" s="15" customFormat="1">
      <c r="A516" s="15"/>
      <c r="B516" s="299"/>
      <c r="C516" s="300"/>
      <c r="D516" s="260" t="s">
        <v>180</v>
      </c>
      <c r="E516" s="301" t="s">
        <v>1</v>
      </c>
      <c r="F516" s="302" t="s">
        <v>736</v>
      </c>
      <c r="G516" s="300"/>
      <c r="H516" s="301" t="s">
        <v>1</v>
      </c>
      <c r="I516" s="303"/>
      <c r="J516" s="300"/>
      <c r="K516" s="300"/>
      <c r="L516" s="304"/>
      <c r="M516" s="305"/>
      <c r="N516" s="306"/>
      <c r="O516" s="306"/>
      <c r="P516" s="306"/>
      <c r="Q516" s="306"/>
      <c r="R516" s="306"/>
      <c r="S516" s="306"/>
      <c r="T516" s="307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308" t="s">
        <v>180</v>
      </c>
      <c r="AU516" s="308" t="s">
        <v>84</v>
      </c>
      <c r="AV516" s="15" t="s">
        <v>82</v>
      </c>
      <c r="AW516" s="15" t="s">
        <v>30</v>
      </c>
      <c r="AX516" s="15" t="s">
        <v>75</v>
      </c>
      <c r="AY516" s="308" t="s">
        <v>172</v>
      </c>
    </row>
    <row r="517" s="13" customFormat="1">
      <c r="A517" s="13"/>
      <c r="B517" s="258"/>
      <c r="C517" s="259"/>
      <c r="D517" s="260" t="s">
        <v>180</v>
      </c>
      <c r="E517" s="261" t="s">
        <v>1</v>
      </c>
      <c r="F517" s="262" t="s">
        <v>932</v>
      </c>
      <c r="G517" s="259"/>
      <c r="H517" s="263">
        <v>37.600000000000001</v>
      </c>
      <c r="I517" s="264"/>
      <c r="J517" s="259"/>
      <c r="K517" s="259"/>
      <c r="L517" s="265"/>
      <c r="M517" s="266"/>
      <c r="N517" s="267"/>
      <c r="O517" s="267"/>
      <c r="P517" s="267"/>
      <c r="Q517" s="267"/>
      <c r="R517" s="267"/>
      <c r="S517" s="267"/>
      <c r="T517" s="26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9" t="s">
        <v>180</v>
      </c>
      <c r="AU517" s="269" t="s">
        <v>84</v>
      </c>
      <c r="AV517" s="13" t="s">
        <v>84</v>
      </c>
      <c r="AW517" s="13" t="s">
        <v>30</v>
      </c>
      <c r="AX517" s="13" t="s">
        <v>75</v>
      </c>
      <c r="AY517" s="269" t="s">
        <v>172</v>
      </c>
    </row>
    <row r="518" s="14" customFormat="1">
      <c r="A518" s="14"/>
      <c r="B518" s="270"/>
      <c r="C518" s="271"/>
      <c r="D518" s="260" t="s">
        <v>180</v>
      </c>
      <c r="E518" s="272" t="s">
        <v>1</v>
      </c>
      <c r="F518" s="273" t="s">
        <v>181</v>
      </c>
      <c r="G518" s="271"/>
      <c r="H518" s="274">
        <v>37.600000000000001</v>
      </c>
      <c r="I518" s="275"/>
      <c r="J518" s="271"/>
      <c r="K518" s="271"/>
      <c r="L518" s="276"/>
      <c r="M518" s="277"/>
      <c r="N518" s="278"/>
      <c r="O518" s="278"/>
      <c r="P518" s="278"/>
      <c r="Q518" s="278"/>
      <c r="R518" s="278"/>
      <c r="S518" s="278"/>
      <c r="T518" s="27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80" t="s">
        <v>180</v>
      </c>
      <c r="AU518" s="280" t="s">
        <v>84</v>
      </c>
      <c r="AV518" s="14" t="s">
        <v>179</v>
      </c>
      <c r="AW518" s="14" t="s">
        <v>30</v>
      </c>
      <c r="AX518" s="14" t="s">
        <v>82</v>
      </c>
      <c r="AY518" s="280" t="s">
        <v>172</v>
      </c>
    </row>
    <row r="519" s="2" customFormat="1" ht="16.5" customHeight="1">
      <c r="A519" s="40"/>
      <c r="B519" s="41"/>
      <c r="C519" s="245" t="s">
        <v>933</v>
      </c>
      <c r="D519" s="245" t="s">
        <v>175</v>
      </c>
      <c r="E519" s="246" t="s">
        <v>593</v>
      </c>
      <c r="F519" s="247" t="s">
        <v>594</v>
      </c>
      <c r="G519" s="248" t="s">
        <v>178</v>
      </c>
      <c r="H519" s="249">
        <v>13</v>
      </c>
      <c r="I519" s="250"/>
      <c r="J519" s="251">
        <f>ROUND(I519*H519,2)</f>
        <v>0</v>
      </c>
      <c r="K519" s="252"/>
      <c r="L519" s="43"/>
      <c r="M519" s="253" t="s">
        <v>1</v>
      </c>
      <c r="N519" s="254" t="s">
        <v>40</v>
      </c>
      <c r="O519" s="93"/>
      <c r="P519" s="255">
        <f>O519*H519</f>
        <v>0</v>
      </c>
      <c r="Q519" s="255">
        <v>0</v>
      </c>
      <c r="R519" s="255">
        <f>Q519*H519</f>
        <v>0</v>
      </c>
      <c r="S519" s="255">
        <v>0</v>
      </c>
      <c r="T519" s="25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57" t="s">
        <v>200</v>
      </c>
      <c r="AT519" s="257" t="s">
        <v>175</v>
      </c>
      <c r="AU519" s="257" t="s">
        <v>84</v>
      </c>
      <c r="AY519" s="17" t="s">
        <v>172</v>
      </c>
      <c r="BE519" s="145">
        <f>IF(N519="základní",J519,0)</f>
        <v>0</v>
      </c>
      <c r="BF519" s="145">
        <f>IF(N519="snížená",J519,0)</f>
        <v>0</v>
      </c>
      <c r="BG519" s="145">
        <f>IF(N519="zákl. přenesená",J519,0)</f>
        <v>0</v>
      </c>
      <c r="BH519" s="145">
        <f>IF(N519="sníž. přenesená",J519,0)</f>
        <v>0</v>
      </c>
      <c r="BI519" s="145">
        <f>IF(N519="nulová",J519,0)</f>
        <v>0</v>
      </c>
      <c r="BJ519" s="17" t="s">
        <v>82</v>
      </c>
      <c r="BK519" s="145">
        <f>ROUND(I519*H519,2)</f>
        <v>0</v>
      </c>
      <c r="BL519" s="17" t="s">
        <v>200</v>
      </c>
      <c r="BM519" s="257" t="s">
        <v>625</v>
      </c>
    </row>
    <row r="520" s="15" customFormat="1">
      <c r="A520" s="15"/>
      <c r="B520" s="299"/>
      <c r="C520" s="300"/>
      <c r="D520" s="260" t="s">
        <v>180</v>
      </c>
      <c r="E520" s="301" t="s">
        <v>1</v>
      </c>
      <c r="F520" s="302" t="s">
        <v>736</v>
      </c>
      <c r="G520" s="300"/>
      <c r="H520" s="301" t="s">
        <v>1</v>
      </c>
      <c r="I520" s="303"/>
      <c r="J520" s="300"/>
      <c r="K520" s="300"/>
      <c r="L520" s="304"/>
      <c r="M520" s="305"/>
      <c r="N520" s="306"/>
      <c r="O520" s="306"/>
      <c r="P520" s="306"/>
      <c r="Q520" s="306"/>
      <c r="R520" s="306"/>
      <c r="S520" s="306"/>
      <c r="T520" s="307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308" t="s">
        <v>180</v>
      </c>
      <c r="AU520" s="308" t="s">
        <v>84</v>
      </c>
      <c r="AV520" s="15" t="s">
        <v>82</v>
      </c>
      <c r="AW520" s="15" t="s">
        <v>30</v>
      </c>
      <c r="AX520" s="15" t="s">
        <v>75</v>
      </c>
      <c r="AY520" s="308" t="s">
        <v>172</v>
      </c>
    </row>
    <row r="521" s="13" customFormat="1">
      <c r="A521" s="13"/>
      <c r="B521" s="258"/>
      <c r="C521" s="259"/>
      <c r="D521" s="260" t="s">
        <v>180</v>
      </c>
      <c r="E521" s="261" t="s">
        <v>1</v>
      </c>
      <c r="F521" s="262" t="s">
        <v>263</v>
      </c>
      <c r="G521" s="259"/>
      <c r="H521" s="263">
        <v>13</v>
      </c>
      <c r="I521" s="264"/>
      <c r="J521" s="259"/>
      <c r="K521" s="259"/>
      <c r="L521" s="265"/>
      <c r="M521" s="266"/>
      <c r="N521" s="267"/>
      <c r="O521" s="267"/>
      <c r="P521" s="267"/>
      <c r="Q521" s="267"/>
      <c r="R521" s="267"/>
      <c r="S521" s="267"/>
      <c r="T521" s="26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9" t="s">
        <v>180</v>
      </c>
      <c r="AU521" s="269" t="s">
        <v>84</v>
      </c>
      <c r="AV521" s="13" t="s">
        <v>84</v>
      </c>
      <c r="AW521" s="13" t="s">
        <v>30</v>
      </c>
      <c r="AX521" s="13" t="s">
        <v>75</v>
      </c>
      <c r="AY521" s="269" t="s">
        <v>172</v>
      </c>
    </row>
    <row r="522" s="14" customFormat="1">
      <c r="A522" s="14"/>
      <c r="B522" s="270"/>
      <c r="C522" s="271"/>
      <c r="D522" s="260" t="s">
        <v>180</v>
      </c>
      <c r="E522" s="272" t="s">
        <v>1</v>
      </c>
      <c r="F522" s="273" t="s">
        <v>181</v>
      </c>
      <c r="G522" s="271"/>
      <c r="H522" s="274">
        <v>13</v>
      </c>
      <c r="I522" s="275"/>
      <c r="J522" s="271"/>
      <c r="K522" s="271"/>
      <c r="L522" s="276"/>
      <c r="M522" s="277"/>
      <c r="N522" s="278"/>
      <c r="O522" s="278"/>
      <c r="P522" s="278"/>
      <c r="Q522" s="278"/>
      <c r="R522" s="278"/>
      <c r="S522" s="278"/>
      <c r="T522" s="27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80" t="s">
        <v>180</v>
      </c>
      <c r="AU522" s="280" t="s">
        <v>84</v>
      </c>
      <c r="AV522" s="14" t="s">
        <v>179</v>
      </c>
      <c r="AW522" s="14" t="s">
        <v>30</v>
      </c>
      <c r="AX522" s="14" t="s">
        <v>82</v>
      </c>
      <c r="AY522" s="280" t="s">
        <v>172</v>
      </c>
    </row>
    <row r="523" s="2" customFormat="1" ht="16.5" customHeight="1">
      <c r="A523" s="40"/>
      <c r="B523" s="41"/>
      <c r="C523" s="245" t="s">
        <v>535</v>
      </c>
      <c r="D523" s="245" t="s">
        <v>175</v>
      </c>
      <c r="E523" s="246" t="s">
        <v>596</v>
      </c>
      <c r="F523" s="247" t="s">
        <v>597</v>
      </c>
      <c r="G523" s="248" t="s">
        <v>178</v>
      </c>
      <c r="H523" s="249">
        <v>2</v>
      </c>
      <c r="I523" s="250"/>
      <c r="J523" s="251">
        <f>ROUND(I523*H523,2)</f>
        <v>0</v>
      </c>
      <c r="K523" s="252"/>
      <c r="L523" s="43"/>
      <c r="M523" s="253" t="s">
        <v>1</v>
      </c>
      <c r="N523" s="254" t="s">
        <v>40</v>
      </c>
      <c r="O523" s="93"/>
      <c r="P523" s="255">
        <f>O523*H523</f>
        <v>0</v>
      </c>
      <c r="Q523" s="255">
        <v>0</v>
      </c>
      <c r="R523" s="255">
        <f>Q523*H523</f>
        <v>0</v>
      </c>
      <c r="S523" s="255">
        <v>0</v>
      </c>
      <c r="T523" s="25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57" t="s">
        <v>200</v>
      </c>
      <c r="AT523" s="257" t="s">
        <v>175</v>
      </c>
      <c r="AU523" s="257" t="s">
        <v>84</v>
      </c>
      <c r="AY523" s="17" t="s">
        <v>172</v>
      </c>
      <c r="BE523" s="145">
        <f>IF(N523="základní",J523,0)</f>
        <v>0</v>
      </c>
      <c r="BF523" s="145">
        <f>IF(N523="snížená",J523,0)</f>
        <v>0</v>
      </c>
      <c r="BG523" s="145">
        <f>IF(N523="zákl. přenesená",J523,0)</f>
        <v>0</v>
      </c>
      <c r="BH523" s="145">
        <f>IF(N523="sníž. přenesená",J523,0)</f>
        <v>0</v>
      </c>
      <c r="BI523" s="145">
        <f>IF(N523="nulová",J523,0)</f>
        <v>0</v>
      </c>
      <c r="BJ523" s="17" t="s">
        <v>82</v>
      </c>
      <c r="BK523" s="145">
        <f>ROUND(I523*H523,2)</f>
        <v>0</v>
      </c>
      <c r="BL523" s="17" t="s">
        <v>200</v>
      </c>
      <c r="BM523" s="257" t="s">
        <v>628</v>
      </c>
    </row>
    <row r="524" s="15" customFormat="1">
      <c r="A524" s="15"/>
      <c r="B524" s="299"/>
      <c r="C524" s="300"/>
      <c r="D524" s="260" t="s">
        <v>180</v>
      </c>
      <c r="E524" s="301" t="s">
        <v>1</v>
      </c>
      <c r="F524" s="302" t="s">
        <v>736</v>
      </c>
      <c r="G524" s="300"/>
      <c r="H524" s="301" t="s">
        <v>1</v>
      </c>
      <c r="I524" s="303"/>
      <c r="J524" s="300"/>
      <c r="K524" s="300"/>
      <c r="L524" s="304"/>
      <c r="M524" s="305"/>
      <c r="N524" s="306"/>
      <c r="O524" s="306"/>
      <c r="P524" s="306"/>
      <c r="Q524" s="306"/>
      <c r="R524" s="306"/>
      <c r="S524" s="306"/>
      <c r="T524" s="307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308" t="s">
        <v>180</v>
      </c>
      <c r="AU524" s="308" t="s">
        <v>84</v>
      </c>
      <c r="AV524" s="15" t="s">
        <v>82</v>
      </c>
      <c r="AW524" s="15" t="s">
        <v>30</v>
      </c>
      <c r="AX524" s="15" t="s">
        <v>75</v>
      </c>
      <c r="AY524" s="308" t="s">
        <v>172</v>
      </c>
    </row>
    <row r="525" s="13" customFormat="1">
      <c r="A525" s="13"/>
      <c r="B525" s="258"/>
      <c r="C525" s="259"/>
      <c r="D525" s="260" t="s">
        <v>180</v>
      </c>
      <c r="E525" s="261" t="s">
        <v>1</v>
      </c>
      <c r="F525" s="262" t="s">
        <v>84</v>
      </c>
      <c r="G525" s="259"/>
      <c r="H525" s="263">
        <v>2</v>
      </c>
      <c r="I525" s="264"/>
      <c r="J525" s="259"/>
      <c r="K525" s="259"/>
      <c r="L525" s="265"/>
      <c r="M525" s="266"/>
      <c r="N525" s="267"/>
      <c r="O525" s="267"/>
      <c r="P525" s="267"/>
      <c r="Q525" s="267"/>
      <c r="R525" s="267"/>
      <c r="S525" s="267"/>
      <c r="T525" s="26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9" t="s">
        <v>180</v>
      </c>
      <c r="AU525" s="269" t="s">
        <v>84</v>
      </c>
      <c r="AV525" s="13" t="s">
        <v>84</v>
      </c>
      <c r="AW525" s="13" t="s">
        <v>30</v>
      </c>
      <c r="AX525" s="13" t="s">
        <v>75</v>
      </c>
      <c r="AY525" s="269" t="s">
        <v>172</v>
      </c>
    </row>
    <row r="526" s="14" customFormat="1">
      <c r="A526" s="14"/>
      <c r="B526" s="270"/>
      <c r="C526" s="271"/>
      <c r="D526" s="260" t="s">
        <v>180</v>
      </c>
      <c r="E526" s="272" t="s">
        <v>1</v>
      </c>
      <c r="F526" s="273" t="s">
        <v>181</v>
      </c>
      <c r="G526" s="271"/>
      <c r="H526" s="274">
        <v>2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80" t="s">
        <v>180</v>
      </c>
      <c r="AU526" s="280" t="s">
        <v>84</v>
      </c>
      <c r="AV526" s="14" t="s">
        <v>179</v>
      </c>
      <c r="AW526" s="14" t="s">
        <v>30</v>
      </c>
      <c r="AX526" s="14" t="s">
        <v>82</v>
      </c>
      <c r="AY526" s="280" t="s">
        <v>172</v>
      </c>
    </row>
    <row r="527" s="2" customFormat="1" ht="24.15" customHeight="1">
      <c r="A527" s="40"/>
      <c r="B527" s="41"/>
      <c r="C527" s="245" t="s">
        <v>934</v>
      </c>
      <c r="D527" s="245" t="s">
        <v>175</v>
      </c>
      <c r="E527" s="246" t="s">
        <v>600</v>
      </c>
      <c r="F527" s="247" t="s">
        <v>601</v>
      </c>
      <c r="G527" s="248" t="s">
        <v>273</v>
      </c>
      <c r="H527" s="249">
        <v>37.600000000000001</v>
      </c>
      <c r="I527" s="250"/>
      <c r="J527" s="251">
        <f>ROUND(I527*H527,2)</f>
        <v>0</v>
      </c>
      <c r="K527" s="252"/>
      <c r="L527" s="43"/>
      <c r="M527" s="253" t="s">
        <v>1</v>
      </c>
      <c r="N527" s="254" t="s">
        <v>40</v>
      </c>
      <c r="O527" s="93"/>
      <c r="P527" s="255">
        <f>O527*H527</f>
        <v>0</v>
      </c>
      <c r="Q527" s="255">
        <v>0</v>
      </c>
      <c r="R527" s="255">
        <f>Q527*H527</f>
        <v>0</v>
      </c>
      <c r="S527" s="255">
        <v>0</v>
      </c>
      <c r="T527" s="25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57" t="s">
        <v>200</v>
      </c>
      <c r="AT527" s="257" t="s">
        <v>175</v>
      </c>
      <c r="AU527" s="257" t="s">
        <v>84</v>
      </c>
      <c r="AY527" s="17" t="s">
        <v>172</v>
      </c>
      <c r="BE527" s="145">
        <f>IF(N527="základní",J527,0)</f>
        <v>0</v>
      </c>
      <c r="BF527" s="145">
        <f>IF(N527="snížená",J527,0)</f>
        <v>0</v>
      </c>
      <c r="BG527" s="145">
        <f>IF(N527="zákl. přenesená",J527,0)</f>
        <v>0</v>
      </c>
      <c r="BH527" s="145">
        <f>IF(N527="sníž. přenesená",J527,0)</f>
        <v>0</v>
      </c>
      <c r="BI527" s="145">
        <f>IF(N527="nulová",J527,0)</f>
        <v>0</v>
      </c>
      <c r="BJ527" s="17" t="s">
        <v>82</v>
      </c>
      <c r="BK527" s="145">
        <f>ROUND(I527*H527,2)</f>
        <v>0</v>
      </c>
      <c r="BL527" s="17" t="s">
        <v>200</v>
      </c>
      <c r="BM527" s="257" t="s">
        <v>632</v>
      </c>
    </row>
    <row r="528" s="15" customFormat="1">
      <c r="A528" s="15"/>
      <c r="B528" s="299"/>
      <c r="C528" s="300"/>
      <c r="D528" s="260" t="s">
        <v>180</v>
      </c>
      <c r="E528" s="301" t="s">
        <v>1</v>
      </c>
      <c r="F528" s="302" t="s">
        <v>736</v>
      </c>
      <c r="G528" s="300"/>
      <c r="H528" s="301" t="s">
        <v>1</v>
      </c>
      <c r="I528" s="303"/>
      <c r="J528" s="300"/>
      <c r="K528" s="300"/>
      <c r="L528" s="304"/>
      <c r="M528" s="305"/>
      <c r="N528" s="306"/>
      <c r="O528" s="306"/>
      <c r="P528" s="306"/>
      <c r="Q528" s="306"/>
      <c r="R528" s="306"/>
      <c r="S528" s="306"/>
      <c r="T528" s="307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308" t="s">
        <v>180</v>
      </c>
      <c r="AU528" s="308" t="s">
        <v>84</v>
      </c>
      <c r="AV528" s="15" t="s">
        <v>82</v>
      </c>
      <c r="AW528" s="15" t="s">
        <v>30</v>
      </c>
      <c r="AX528" s="15" t="s">
        <v>75</v>
      </c>
      <c r="AY528" s="308" t="s">
        <v>172</v>
      </c>
    </row>
    <row r="529" s="13" customFormat="1">
      <c r="A529" s="13"/>
      <c r="B529" s="258"/>
      <c r="C529" s="259"/>
      <c r="D529" s="260" t="s">
        <v>180</v>
      </c>
      <c r="E529" s="261" t="s">
        <v>1</v>
      </c>
      <c r="F529" s="262" t="s">
        <v>932</v>
      </c>
      <c r="G529" s="259"/>
      <c r="H529" s="263">
        <v>37.600000000000001</v>
      </c>
      <c r="I529" s="264"/>
      <c r="J529" s="259"/>
      <c r="K529" s="259"/>
      <c r="L529" s="265"/>
      <c r="M529" s="266"/>
      <c r="N529" s="267"/>
      <c r="O529" s="267"/>
      <c r="P529" s="267"/>
      <c r="Q529" s="267"/>
      <c r="R529" s="267"/>
      <c r="S529" s="267"/>
      <c r="T529" s="26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9" t="s">
        <v>180</v>
      </c>
      <c r="AU529" s="269" t="s">
        <v>84</v>
      </c>
      <c r="AV529" s="13" t="s">
        <v>84</v>
      </c>
      <c r="AW529" s="13" t="s">
        <v>30</v>
      </c>
      <c r="AX529" s="13" t="s">
        <v>75</v>
      </c>
      <c r="AY529" s="269" t="s">
        <v>172</v>
      </c>
    </row>
    <row r="530" s="14" customFormat="1">
      <c r="A530" s="14"/>
      <c r="B530" s="270"/>
      <c r="C530" s="271"/>
      <c r="D530" s="260" t="s">
        <v>180</v>
      </c>
      <c r="E530" s="272" t="s">
        <v>1</v>
      </c>
      <c r="F530" s="273" t="s">
        <v>181</v>
      </c>
      <c r="G530" s="271"/>
      <c r="H530" s="274">
        <v>37.600000000000001</v>
      </c>
      <c r="I530" s="275"/>
      <c r="J530" s="271"/>
      <c r="K530" s="271"/>
      <c r="L530" s="276"/>
      <c r="M530" s="277"/>
      <c r="N530" s="278"/>
      <c r="O530" s="278"/>
      <c r="P530" s="278"/>
      <c r="Q530" s="278"/>
      <c r="R530" s="278"/>
      <c r="S530" s="278"/>
      <c r="T530" s="27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80" t="s">
        <v>180</v>
      </c>
      <c r="AU530" s="280" t="s">
        <v>84</v>
      </c>
      <c r="AV530" s="14" t="s">
        <v>179</v>
      </c>
      <c r="AW530" s="14" t="s">
        <v>30</v>
      </c>
      <c r="AX530" s="14" t="s">
        <v>82</v>
      </c>
      <c r="AY530" s="280" t="s">
        <v>172</v>
      </c>
    </row>
    <row r="531" s="2" customFormat="1" ht="24.15" customHeight="1">
      <c r="A531" s="40"/>
      <c r="B531" s="41"/>
      <c r="C531" s="245" t="s">
        <v>551</v>
      </c>
      <c r="D531" s="245" t="s">
        <v>175</v>
      </c>
      <c r="E531" s="246" t="s">
        <v>604</v>
      </c>
      <c r="F531" s="247" t="s">
        <v>605</v>
      </c>
      <c r="G531" s="248" t="s">
        <v>283</v>
      </c>
      <c r="H531" s="295"/>
      <c r="I531" s="250"/>
      <c r="J531" s="251">
        <f>ROUND(I531*H531,2)</f>
        <v>0</v>
      </c>
      <c r="K531" s="252"/>
      <c r="L531" s="43"/>
      <c r="M531" s="253" t="s">
        <v>1</v>
      </c>
      <c r="N531" s="254" t="s">
        <v>40</v>
      </c>
      <c r="O531" s="93"/>
      <c r="P531" s="255">
        <f>O531*H531</f>
        <v>0</v>
      </c>
      <c r="Q531" s="255">
        <v>0</v>
      </c>
      <c r="R531" s="255">
        <f>Q531*H531</f>
        <v>0</v>
      </c>
      <c r="S531" s="255">
        <v>0</v>
      </c>
      <c r="T531" s="25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57" t="s">
        <v>200</v>
      </c>
      <c r="AT531" s="257" t="s">
        <v>175</v>
      </c>
      <c r="AU531" s="257" t="s">
        <v>84</v>
      </c>
      <c r="AY531" s="17" t="s">
        <v>172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7" t="s">
        <v>82</v>
      </c>
      <c r="BK531" s="145">
        <f>ROUND(I531*H531,2)</f>
        <v>0</v>
      </c>
      <c r="BL531" s="17" t="s">
        <v>200</v>
      </c>
      <c r="BM531" s="257" t="s">
        <v>635</v>
      </c>
    </row>
    <row r="532" s="12" customFormat="1" ht="22.8" customHeight="1">
      <c r="A532" s="12"/>
      <c r="B532" s="229"/>
      <c r="C532" s="230"/>
      <c r="D532" s="231" t="s">
        <v>74</v>
      </c>
      <c r="E532" s="243" t="s">
        <v>607</v>
      </c>
      <c r="F532" s="243" t="s">
        <v>608</v>
      </c>
      <c r="G532" s="230"/>
      <c r="H532" s="230"/>
      <c r="I532" s="233"/>
      <c r="J532" s="244">
        <f>BK532</f>
        <v>0</v>
      </c>
      <c r="K532" s="230"/>
      <c r="L532" s="235"/>
      <c r="M532" s="236"/>
      <c r="N532" s="237"/>
      <c r="O532" s="237"/>
      <c r="P532" s="238">
        <f>SUM(P533:P574)</f>
        <v>0</v>
      </c>
      <c r="Q532" s="237"/>
      <c r="R532" s="238">
        <f>SUM(R533:R574)</f>
        <v>0</v>
      </c>
      <c r="S532" s="237"/>
      <c r="T532" s="239">
        <f>SUM(T533:T574)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40" t="s">
        <v>84</v>
      </c>
      <c r="AT532" s="241" t="s">
        <v>74</v>
      </c>
      <c r="AU532" s="241" t="s">
        <v>82</v>
      </c>
      <c r="AY532" s="240" t="s">
        <v>172</v>
      </c>
      <c r="BK532" s="242">
        <f>SUM(BK533:BK574)</f>
        <v>0</v>
      </c>
    </row>
    <row r="533" s="2" customFormat="1" ht="24.15" customHeight="1">
      <c r="A533" s="40"/>
      <c r="B533" s="41"/>
      <c r="C533" s="245" t="s">
        <v>583</v>
      </c>
      <c r="D533" s="245" t="s">
        <v>175</v>
      </c>
      <c r="E533" s="246" t="s">
        <v>935</v>
      </c>
      <c r="F533" s="247" t="s">
        <v>936</v>
      </c>
      <c r="G533" s="248" t="s">
        <v>611</v>
      </c>
      <c r="H533" s="249">
        <v>2</v>
      </c>
      <c r="I533" s="250"/>
      <c r="J533" s="251">
        <f>ROUND(I533*H533,2)</f>
        <v>0</v>
      </c>
      <c r="K533" s="252"/>
      <c r="L533" s="43"/>
      <c r="M533" s="253" t="s">
        <v>1</v>
      </c>
      <c r="N533" s="254" t="s">
        <v>40</v>
      </c>
      <c r="O533" s="93"/>
      <c r="P533" s="255">
        <f>O533*H533</f>
        <v>0</v>
      </c>
      <c r="Q533" s="255">
        <v>0</v>
      </c>
      <c r="R533" s="255">
        <f>Q533*H533</f>
        <v>0</v>
      </c>
      <c r="S533" s="255">
        <v>0</v>
      </c>
      <c r="T533" s="25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57" t="s">
        <v>200</v>
      </c>
      <c r="AT533" s="257" t="s">
        <v>175</v>
      </c>
      <c r="AU533" s="257" t="s">
        <v>84</v>
      </c>
      <c r="AY533" s="17" t="s">
        <v>172</v>
      </c>
      <c r="BE533" s="145">
        <f>IF(N533="základní",J533,0)</f>
        <v>0</v>
      </c>
      <c r="BF533" s="145">
        <f>IF(N533="snížená",J533,0)</f>
        <v>0</v>
      </c>
      <c r="BG533" s="145">
        <f>IF(N533="zákl. přenesená",J533,0)</f>
        <v>0</v>
      </c>
      <c r="BH533" s="145">
        <f>IF(N533="sníž. přenesená",J533,0)</f>
        <v>0</v>
      </c>
      <c r="BI533" s="145">
        <f>IF(N533="nulová",J533,0)</f>
        <v>0</v>
      </c>
      <c r="BJ533" s="17" t="s">
        <v>82</v>
      </c>
      <c r="BK533" s="145">
        <f>ROUND(I533*H533,2)</f>
        <v>0</v>
      </c>
      <c r="BL533" s="17" t="s">
        <v>200</v>
      </c>
      <c r="BM533" s="257" t="s">
        <v>637</v>
      </c>
    </row>
    <row r="534" s="15" customFormat="1">
      <c r="A534" s="15"/>
      <c r="B534" s="299"/>
      <c r="C534" s="300"/>
      <c r="D534" s="260" t="s">
        <v>180</v>
      </c>
      <c r="E534" s="301" t="s">
        <v>1</v>
      </c>
      <c r="F534" s="302" t="s">
        <v>736</v>
      </c>
      <c r="G534" s="300"/>
      <c r="H534" s="301" t="s">
        <v>1</v>
      </c>
      <c r="I534" s="303"/>
      <c r="J534" s="300"/>
      <c r="K534" s="300"/>
      <c r="L534" s="304"/>
      <c r="M534" s="305"/>
      <c r="N534" s="306"/>
      <c r="O534" s="306"/>
      <c r="P534" s="306"/>
      <c r="Q534" s="306"/>
      <c r="R534" s="306"/>
      <c r="S534" s="306"/>
      <c r="T534" s="307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308" t="s">
        <v>180</v>
      </c>
      <c r="AU534" s="308" t="s">
        <v>84</v>
      </c>
      <c r="AV534" s="15" t="s">
        <v>82</v>
      </c>
      <c r="AW534" s="15" t="s">
        <v>30</v>
      </c>
      <c r="AX534" s="15" t="s">
        <v>75</v>
      </c>
      <c r="AY534" s="308" t="s">
        <v>172</v>
      </c>
    </row>
    <row r="535" s="13" customFormat="1">
      <c r="A535" s="13"/>
      <c r="B535" s="258"/>
      <c r="C535" s="259"/>
      <c r="D535" s="260" t="s">
        <v>180</v>
      </c>
      <c r="E535" s="261" t="s">
        <v>1</v>
      </c>
      <c r="F535" s="262" t="s">
        <v>84</v>
      </c>
      <c r="G535" s="259"/>
      <c r="H535" s="263">
        <v>2</v>
      </c>
      <c r="I535" s="264"/>
      <c r="J535" s="259"/>
      <c r="K535" s="259"/>
      <c r="L535" s="265"/>
      <c r="M535" s="266"/>
      <c r="N535" s="267"/>
      <c r="O535" s="267"/>
      <c r="P535" s="267"/>
      <c r="Q535" s="267"/>
      <c r="R535" s="267"/>
      <c r="S535" s="267"/>
      <c r="T535" s="26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9" t="s">
        <v>180</v>
      </c>
      <c r="AU535" s="269" t="s">
        <v>84</v>
      </c>
      <c r="AV535" s="13" t="s">
        <v>84</v>
      </c>
      <c r="AW535" s="13" t="s">
        <v>30</v>
      </c>
      <c r="AX535" s="13" t="s">
        <v>75</v>
      </c>
      <c r="AY535" s="269" t="s">
        <v>172</v>
      </c>
    </row>
    <row r="536" s="14" customFormat="1">
      <c r="A536" s="14"/>
      <c r="B536" s="270"/>
      <c r="C536" s="271"/>
      <c r="D536" s="260" t="s">
        <v>180</v>
      </c>
      <c r="E536" s="272" t="s">
        <v>1</v>
      </c>
      <c r="F536" s="273" t="s">
        <v>181</v>
      </c>
      <c r="G536" s="271"/>
      <c r="H536" s="274">
        <v>2</v>
      </c>
      <c r="I536" s="275"/>
      <c r="J536" s="271"/>
      <c r="K536" s="271"/>
      <c r="L536" s="276"/>
      <c r="M536" s="277"/>
      <c r="N536" s="278"/>
      <c r="O536" s="278"/>
      <c r="P536" s="278"/>
      <c r="Q536" s="278"/>
      <c r="R536" s="278"/>
      <c r="S536" s="278"/>
      <c r="T536" s="27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80" t="s">
        <v>180</v>
      </c>
      <c r="AU536" s="280" t="s">
        <v>84</v>
      </c>
      <c r="AV536" s="14" t="s">
        <v>179</v>
      </c>
      <c r="AW536" s="14" t="s">
        <v>30</v>
      </c>
      <c r="AX536" s="14" t="s">
        <v>82</v>
      </c>
      <c r="AY536" s="280" t="s">
        <v>172</v>
      </c>
    </row>
    <row r="537" s="2" customFormat="1" ht="24.15" customHeight="1">
      <c r="A537" s="40"/>
      <c r="B537" s="41"/>
      <c r="C537" s="245" t="s">
        <v>554</v>
      </c>
      <c r="D537" s="245" t="s">
        <v>175</v>
      </c>
      <c r="E537" s="246" t="s">
        <v>937</v>
      </c>
      <c r="F537" s="247" t="s">
        <v>938</v>
      </c>
      <c r="G537" s="248" t="s">
        <v>611</v>
      </c>
      <c r="H537" s="249">
        <v>4</v>
      </c>
      <c r="I537" s="250"/>
      <c r="J537" s="251">
        <f>ROUND(I537*H537,2)</f>
        <v>0</v>
      </c>
      <c r="K537" s="252"/>
      <c r="L537" s="43"/>
      <c r="M537" s="253" t="s">
        <v>1</v>
      </c>
      <c r="N537" s="254" t="s">
        <v>40</v>
      </c>
      <c r="O537" s="93"/>
      <c r="P537" s="255">
        <f>O537*H537</f>
        <v>0</v>
      </c>
      <c r="Q537" s="255">
        <v>0</v>
      </c>
      <c r="R537" s="255">
        <f>Q537*H537</f>
        <v>0</v>
      </c>
      <c r="S537" s="255">
        <v>0</v>
      </c>
      <c r="T537" s="25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57" t="s">
        <v>200</v>
      </c>
      <c r="AT537" s="257" t="s">
        <v>175</v>
      </c>
      <c r="AU537" s="257" t="s">
        <v>84</v>
      </c>
      <c r="AY537" s="17" t="s">
        <v>172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7" t="s">
        <v>82</v>
      </c>
      <c r="BK537" s="145">
        <f>ROUND(I537*H537,2)</f>
        <v>0</v>
      </c>
      <c r="BL537" s="17" t="s">
        <v>200</v>
      </c>
      <c r="BM537" s="257" t="s">
        <v>641</v>
      </c>
    </row>
    <row r="538" s="15" customFormat="1">
      <c r="A538" s="15"/>
      <c r="B538" s="299"/>
      <c r="C538" s="300"/>
      <c r="D538" s="260" t="s">
        <v>180</v>
      </c>
      <c r="E538" s="301" t="s">
        <v>1</v>
      </c>
      <c r="F538" s="302" t="s">
        <v>736</v>
      </c>
      <c r="G538" s="300"/>
      <c r="H538" s="301" t="s">
        <v>1</v>
      </c>
      <c r="I538" s="303"/>
      <c r="J538" s="300"/>
      <c r="K538" s="300"/>
      <c r="L538" s="304"/>
      <c r="M538" s="305"/>
      <c r="N538" s="306"/>
      <c r="O538" s="306"/>
      <c r="P538" s="306"/>
      <c r="Q538" s="306"/>
      <c r="R538" s="306"/>
      <c r="S538" s="306"/>
      <c r="T538" s="307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308" t="s">
        <v>180</v>
      </c>
      <c r="AU538" s="308" t="s">
        <v>84</v>
      </c>
      <c r="AV538" s="15" t="s">
        <v>82</v>
      </c>
      <c r="AW538" s="15" t="s">
        <v>30</v>
      </c>
      <c r="AX538" s="15" t="s">
        <v>75</v>
      </c>
      <c r="AY538" s="308" t="s">
        <v>172</v>
      </c>
    </row>
    <row r="539" s="13" customFormat="1">
      <c r="A539" s="13"/>
      <c r="B539" s="258"/>
      <c r="C539" s="259"/>
      <c r="D539" s="260" t="s">
        <v>180</v>
      </c>
      <c r="E539" s="261" t="s">
        <v>1</v>
      </c>
      <c r="F539" s="262" t="s">
        <v>179</v>
      </c>
      <c r="G539" s="259"/>
      <c r="H539" s="263">
        <v>4</v>
      </c>
      <c r="I539" s="264"/>
      <c r="J539" s="259"/>
      <c r="K539" s="259"/>
      <c r="L539" s="265"/>
      <c r="M539" s="266"/>
      <c r="N539" s="267"/>
      <c r="O539" s="267"/>
      <c r="P539" s="267"/>
      <c r="Q539" s="267"/>
      <c r="R539" s="267"/>
      <c r="S539" s="267"/>
      <c r="T539" s="26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9" t="s">
        <v>180</v>
      </c>
      <c r="AU539" s="269" t="s">
        <v>84</v>
      </c>
      <c r="AV539" s="13" t="s">
        <v>84</v>
      </c>
      <c r="AW539" s="13" t="s">
        <v>30</v>
      </c>
      <c r="AX539" s="13" t="s">
        <v>75</v>
      </c>
      <c r="AY539" s="269" t="s">
        <v>172</v>
      </c>
    </row>
    <row r="540" s="14" customFormat="1">
      <c r="A540" s="14"/>
      <c r="B540" s="270"/>
      <c r="C540" s="271"/>
      <c r="D540" s="260" t="s">
        <v>180</v>
      </c>
      <c r="E540" s="272" t="s">
        <v>1</v>
      </c>
      <c r="F540" s="273" t="s">
        <v>181</v>
      </c>
      <c r="G540" s="271"/>
      <c r="H540" s="274">
        <v>4</v>
      </c>
      <c r="I540" s="275"/>
      <c r="J540" s="271"/>
      <c r="K540" s="271"/>
      <c r="L540" s="276"/>
      <c r="M540" s="277"/>
      <c r="N540" s="278"/>
      <c r="O540" s="278"/>
      <c r="P540" s="278"/>
      <c r="Q540" s="278"/>
      <c r="R540" s="278"/>
      <c r="S540" s="278"/>
      <c r="T540" s="27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80" t="s">
        <v>180</v>
      </c>
      <c r="AU540" s="280" t="s">
        <v>84</v>
      </c>
      <c r="AV540" s="14" t="s">
        <v>179</v>
      </c>
      <c r="AW540" s="14" t="s">
        <v>30</v>
      </c>
      <c r="AX540" s="14" t="s">
        <v>82</v>
      </c>
      <c r="AY540" s="280" t="s">
        <v>172</v>
      </c>
    </row>
    <row r="541" s="2" customFormat="1" ht="21.75" customHeight="1">
      <c r="A541" s="40"/>
      <c r="B541" s="41"/>
      <c r="C541" s="245" t="s">
        <v>676</v>
      </c>
      <c r="D541" s="245" t="s">
        <v>175</v>
      </c>
      <c r="E541" s="246" t="s">
        <v>939</v>
      </c>
      <c r="F541" s="247" t="s">
        <v>940</v>
      </c>
      <c r="G541" s="248" t="s">
        <v>611</v>
      </c>
      <c r="H541" s="249">
        <v>5</v>
      </c>
      <c r="I541" s="250"/>
      <c r="J541" s="251">
        <f>ROUND(I541*H541,2)</f>
        <v>0</v>
      </c>
      <c r="K541" s="252"/>
      <c r="L541" s="43"/>
      <c r="M541" s="253" t="s">
        <v>1</v>
      </c>
      <c r="N541" s="254" t="s">
        <v>40</v>
      </c>
      <c r="O541" s="93"/>
      <c r="P541" s="255">
        <f>O541*H541</f>
        <v>0</v>
      </c>
      <c r="Q541" s="255">
        <v>0</v>
      </c>
      <c r="R541" s="255">
        <f>Q541*H541</f>
        <v>0</v>
      </c>
      <c r="S541" s="255">
        <v>0</v>
      </c>
      <c r="T541" s="25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57" t="s">
        <v>200</v>
      </c>
      <c r="AT541" s="257" t="s">
        <v>175</v>
      </c>
      <c r="AU541" s="257" t="s">
        <v>84</v>
      </c>
      <c r="AY541" s="17" t="s">
        <v>172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7" t="s">
        <v>82</v>
      </c>
      <c r="BK541" s="145">
        <f>ROUND(I541*H541,2)</f>
        <v>0</v>
      </c>
      <c r="BL541" s="17" t="s">
        <v>200</v>
      </c>
      <c r="BM541" s="257" t="s">
        <v>644</v>
      </c>
    </row>
    <row r="542" s="15" customFormat="1">
      <c r="A542" s="15"/>
      <c r="B542" s="299"/>
      <c r="C542" s="300"/>
      <c r="D542" s="260" t="s">
        <v>180</v>
      </c>
      <c r="E542" s="301" t="s">
        <v>1</v>
      </c>
      <c r="F542" s="302" t="s">
        <v>493</v>
      </c>
      <c r="G542" s="300"/>
      <c r="H542" s="301" t="s">
        <v>1</v>
      </c>
      <c r="I542" s="303"/>
      <c r="J542" s="300"/>
      <c r="K542" s="300"/>
      <c r="L542" s="304"/>
      <c r="M542" s="305"/>
      <c r="N542" s="306"/>
      <c r="O542" s="306"/>
      <c r="P542" s="306"/>
      <c r="Q542" s="306"/>
      <c r="R542" s="306"/>
      <c r="S542" s="306"/>
      <c r="T542" s="307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308" t="s">
        <v>180</v>
      </c>
      <c r="AU542" s="308" t="s">
        <v>84</v>
      </c>
      <c r="AV542" s="15" t="s">
        <v>82</v>
      </c>
      <c r="AW542" s="15" t="s">
        <v>30</v>
      </c>
      <c r="AX542" s="15" t="s">
        <v>75</v>
      </c>
      <c r="AY542" s="308" t="s">
        <v>172</v>
      </c>
    </row>
    <row r="543" s="13" customFormat="1">
      <c r="A543" s="13"/>
      <c r="B543" s="258"/>
      <c r="C543" s="259"/>
      <c r="D543" s="260" t="s">
        <v>180</v>
      </c>
      <c r="E543" s="261" t="s">
        <v>1</v>
      </c>
      <c r="F543" s="262" t="s">
        <v>179</v>
      </c>
      <c r="G543" s="259"/>
      <c r="H543" s="263">
        <v>4</v>
      </c>
      <c r="I543" s="264"/>
      <c r="J543" s="259"/>
      <c r="K543" s="259"/>
      <c r="L543" s="265"/>
      <c r="M543" s="266"/>
      <c r="N543" s="267"/>
      <c r="O543" s="267"/>
      <c r="P543" s="267"/>
      <c r="Q543" s="267"/>
      <c r="R543" s="267"/>
      <c r="S543" s="267"/>
      <c r="T543" s="26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9" t="s">
        <v>180</v>
      </c>
      <c r="AU543" s="269" t="s">
        <v>84</v>
      </c>
      <c r="AV543" s="13" t="s">
        <v>84</v>
      </c>
      <c r="AW543" s="13" t="s">
        <v>30</v>
      </c>
      <c r="AX543" s="13" t="s">
        <v>75</v>
      </c>
      <c r="AY543" s="269" t="s">
        <v>172</v>
      </c>
    </row>
    <row r="544" s="15" customFormat="1">
      <c r="A544" s="15"/>
      <c r="B544" s="299"/>
      <c r="C544" s="300"/>
      <c r="D544" s="260" t="s">
        <v>180</v>
      </c>
      <c r="E544" s="301" t="s">
        <v>1</v>
      </c>
      <c r="F544" s="302" t="s">
        <v>736</v>
      </c>
      <c r="G544" s="300"/>
      <c r="H544" s="301" t="s">
        <v>1</v>
      </c>
      <c r="I544" s="303"/>
      <c r="J544" s="300"/>
      <c r="K544" s="300"/>
      <c r="L544" s="304"/>
      <c r="M544" s="305"/>
      <c r="N544" s="306"/>
      <c r="O544" s="306"/>
      <c r="P544" s="306"/>
      <c r="Q544" s="306"/>
      <c r="R544" s="306"/>
      <c r="S544" s="306"/>
      <c r="T544" s="307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308" t="s">
        <v>180</v>
      </c>
      <c r="AU544" s="308" t="s">
        <v>84</v>
      </c>
      <c r="AV544" s="15" t="s">
        <v>82</v>
      </c>
      <c r="AW544" s="15" t="s">
        <v>30</v>
      </c>
      <c r="AX544" s="15" t="s">
        <v>75</v>
      </c>
      <c r="AY544" s="308" t="s">
        <v>172</v>
      </c>
    </row>
    <row r="545" s="13" customFormat="1">
      <c r="A545" s="13"/>
      <c r="B545" s="258"/>
      <c r="C545" s="259"/>
      <c r="D545" s="260" t="s">
        <v>180</v>
      </c>
      <c r="E545" s="261" t="s">
        <v>1</v>
      </c>
      <c r="F545" s="262" t="s">
        <v>82</v>
      </c>
      <c r="G545" s="259"/>
      <c r="H545" s="263">
        <v>1</v>
      </c>
      <c r="I545" s="264"/>
      <c r="J545" s="259"/>
      <c r="K545" s="259"/>
      <c r="L545" s="265"/>
      <c r="M545" s="266"/>
      <c r="N545" s="267"/>
      <c r="O545" s="267"/>
      <c r="P545" s="267"/>
      <c r="Q545" s="267"/>
      <c r="R545" s="267"/>
      <c r="S545" s="267"/>
      <c r="T545" s="26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9" t="s">
        <v>180</v>
      </c>
      <c r="AU545" s="269" t="s">
        <v>84</v>
      </c>
      <c r="AV545" s="13" t="s">
        <v>84</v>
      </c>
      <c r="AW545" s="13" t="s">
        <v>30</v>
      </c>
      <c r="AX545" s="13" t="s">
        <v>75</v>
      </c>
      <c r="AY545" s="269" t="s">
        <v>172</v>
      </c>
    </row>
    <row r="546" s="14" customFormat="1">
      <c r="A546" s="14"/>
      <c r="B546" s="270"/>
      <c r="C546" s="271"/>
      <c r="D546" s="260" t="s">
        <v>180</v>
      </c>
      <c r="E546" s="272" t="s">
        <v>1</v>
      </c>
      <c r="F546" s="273" t="s">
        <v>181</v>
      </c>
      <c r="G546" s="271"/>
      <c r="H546" s="274">
        <v>5</v>
      </c>
      <c r="I546" s="275"/>
      <c r="J546" s="271"/>
      <c r="K546" s="271"/>
      <c r="L546" s="276"/>
      <c r="M546" s="277"/>
      <c r="N546" s="278"/>
      <c r="O546" s="278"/>
      <c r="P546" s="278"/>
      <c r="Q546" s="278"/>
      <c r="R546" s="278"/>
      <c r="S546" s="278"/>
      <c r="T546" s="27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80" t="s">
        <v>180</v>
      </c>
      <c r="AU546" s="280" t="s">
        <v>84</v>
      </c>
      <c r="AV546" s="14" t="s">
        <v>179</v>
      </c>
      <c r="AW546" s="14" t="s">
        <v>30</v>
      </c>
      <c r="AX546" s="14" t="s">
        <v>82</v>
      </c>
      <c r="AY546" s="280" t="s">
        <v>172</v>
      </c>
    </row>
    <row r="547" s="2" customFormat="1" ht="21.75" customHeight="1">
      <c r="A547" s="40"/>
      <c r="B547" s="41"/>
      <c r="C547" s="245" t="s">
        <v>941</v>
      </c>
      <c r="D547" s="245" t="s">
        <v>175</v>
      </c>
      <c r="E547" s="246" t="s">
        <v>942</v>
      </c>
      <c r="F547" s="247" t="s">
        <v>943</v>
      </c>
      <c r="G547" s="248" t="s">
        <v>611</v>
      </c>
      <c r="H547" s="249">
        <v>2</v>
      </c>
      <c r="I547" s="250"/>
      <c r="J547" s="251">
        <f>ROUND(I547*H547,2)</f>
        <v>0</v>
      </c>
      <c r="K547" s="252"/>
      <c r="L547" s="43"/>
      <c r="M547" s="253" t="s">
        <v>1</v>
      </c>
      <c r="N547" s="254" t="s">
        <v>40</v>
      </c>
      <c r="O547" s="93"/>
      <c r="P547" s="255">
        <f>O547*H547</f>
        <v>0</v>
      </c>
      <c r="Q547" s="255">
        <v>0</v>
      </c>
      <c r="R547" s="255">
        <f>Q547*H547</f>
        <v>0</v>
      </c>
      <c r="S547" s="255">
        <v>0</v>
      </c>
      <c r="T547" s="25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57" t="s">
        <v>200</v>
      </c>
      <c r="AT547" s="257" t="s">
        <v>175</v>
      </c>
      <c r="AU547" s="257" t="s">
        <v>84</v>
      </c>
      <c r="AY547" s="17" t="s">
        <v>172</v>
      </c>
      <c r="BE547" s="145">
        <f>IF(N547="základní",J547,0)</f>
        <v>0</v>
      </c>
      <c r="BF547" s="145">
        <f>IF(N547="snížená",J547,0)</f>
        <v>0</v>
      </c>
      <c r="BG547" s="145">
        <f>IF(N547="zákl. přenesená",J547,0)</f>
        <v>0</v>
      </c>
      <c r="BH547" s="145">
        <f>IF(N547="sníž. přenesená",J547,0)</f>
        <v>0</v>
      </c>
      <c r="BI547" s="145">
        <f>IF(N547="nulová",J547,0)</f>
        <v>0</v>
      </c>
      <c r="BJ547" s="17" t="s">
        <v>82</v>
      </c>
      <c r="BK547" s="145">
        <f>ROUND(I547*H547,2)</f>
        <v>0</v>
      </c>
      <c r="BL547" s="17" t="s">
        <v>200</v>
      </c>
      <c r="BM547" s="257" t="s">
        <v>645</v>
      </c>
    </row>
    <row r="548" s="15" customFormat="1">
      <c r="A548" s="15"/>
      <c r="B548" s="299"/>
      <c r="C548" s="300"/>
      <c r="D548" s="260" t="s">
        <v>180</v>
      </c>
      <c r="E548" s="301" t="s">
        <v>1</v>
      </c>
      <c r="F548" s="302" t="s">
        <v>493</v>
      </c>
      <c r="G548" s="300"/>
      <c r="H548" s="301" t="s">
        <v>1</v>
      </c>
      <c r="I548" s="303"/>
      <c r="J548" s="300"/>
      <c r="K548" s="300"/>
      <c r="L548" s="304"/>
      <c r="M548" s="305"/>
      <c r="N548" s="306"/>
      <c r="O548" s="306"/>
      <c r="P548" s="306"/>
      <c r="Q548" s="306"/>
      <c r="R548" s="306"/>
      <c r="S548" s="306"/>
      <c r="T548" s="307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308" t="s">
        <v>180</v>
      </c>
      <c r="AU548" s="308" t="s">
        <v>84</v>
      </c>
      <c r="AV548" s="15" t="s">
        <v>82</v>
      </c>
      <c r="AW548" s="15" t="s">
        <v>30</v>
      </c>
      <c r="AX548" s="15" t="s">
        <v>75</v>
      </c>
      <c r="AY548" s="308" t="s">
        <v>172</v>
      </c>
    </row>
    <row r="549" s="13" customFormat="1">
      <c r="A549" s="13"/>
      <c r="B549" s="258"/>
      <c r="C549" s="259"/>
      <c r="D549" s="260" t="s">
        <v>180</v>
      </c>
      <c r="E549" s="261" t="s">
        <v>1</v>
      </c>
      <c r="F549" s="262" t="s">
        <v>82</v>
      </c>
      <c r="G549" s="259"/>
      <c r="H549" s="263">
        <v>1</v>
      </c>
      <c r="I549" s="264"/>
      <c r="J549" s="259"/>
      <c r="K549" s="259"/>
      <c r="L549" s="265"/>
      <c r="M549" s="266"/>
      <c r="N549" s="267"/>
      <c r="O549" s="267"/>
      <c r="P549" s="267"/>
      <c r="Q549" s="267"/>
      <c r="R549" s="267"/>
      <c r="S549" s="267"/>
      <c r="T549" s="268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9" t="s">
        <v>180</v>
      </c>
      <c r="AU549" s="269" t="s">
        <v>84</v>
      </c>
      <c r="AV549" s="13" t="s">
        <v>84</v>
      </c>
      <c r="AW549" s="13" t="s">
        <v>30</v>
      </c>
      <c r="AX549" s="13" t="s">
        <v>75</v>
      </c>
      <c r="AY549" s="269" t="s">
        <v>172</v>
      </c>
    </row>
    <row r="550" s="15" customFormat="1">
      <c r="A550" s="15"/>
      <c r="B550" s="299"/>
      <c r="C550" s="300"/>
      <c r="D550" s="260" t="s">
        <v>180</v>
      </c>
      <c r="E550" s="301" t="s">
        <v>1</v>
      </c>
      <c r="F550" s="302" t="s">
        <v>736</v>
      </c>
      <c r="G550" s="300"/>
      <c r="H550" s="301" t="s">
        <v>1</v>
      </c>
      <c r="I550" s="303"/>
      <c r="J550" s="300"/>
      <c r="K550" s="300"/>
      <c r="L550" s="304"/>
      <c r="M550" s="305"/>
      <c r="N550" s="306"/>
      <c r="O550" s="306"/>
      <c r="P550" s="306"/>
      <c r="Q550" s="306"/>
      <c r="R550" s="306"/>
      <c r="S550" s="306"/>
      <c r="T550" s="307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308" t="s">
        <v>180</v>
      </c>
      <c r="AU550" s="308" t="s">
        <v>84</v>
      </c>
      <c r="AV550" s="15" t="s">
        <v>82</v>
      </c>
      <c r="AW550" s="15" t="s">
        <v>30</v>
      </c>
      <c r="AX550" s="15" t="s">
        <v>75</v>
      </c>
      <c r="AY550" s="308" t="s">
        <v>172</v>
      </c>
    </row>
    <row r="551" s="13" customFormat="1">
      <c r="A551" s="13"/>
      <c r="B551" s="258"/>
      <c r="C551" s="259"/>
      <c r="D551" s="260" t="s">
        <v>180</v>
      </c>
      <c r="E551" s="261" t="s">
        <v>1</v>
      </c>
      <c r="F551" s="262" t="s">
        <v>82</v>
      </c>
      <c r="G551" s="259"/>
      <c r="H551" s="263">
        <v>1</v>
      </c>
      <c r="I551" s="264"/>
      <c r="J551" s="259"/>
      <c r="K551" s="259"/>
      <c r="L551" s="265"/>
      <c r="M551" s="266"/>
      <c r="N551" s="267"/>
      <c r="O551" s="267"/>
      <c r="P551" s="267"/>
      <c r="Q551" s="267"/>
      <c r="R551" s="267"/>
      <c r="S551" s="267"/>
      <c r="T551" s="26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9" t="s">
        <v>180</v>
      </c>
      <c r="AU551" s="269" t="s">
        <v>84</v>
      </c>
      <c r="AV551" s="13" t="s">
        <v>84</v>
      </c>
      <c r="AW551" s="13" t="s">
        <v>30</v>
      </c>
      <c r="AX551" s="13" t="s">
        <v>75</v>
      </c>
      <c r="AY551" s="269" t="s">
        <v>172</v>
      </c>
    </row>
    <row r="552" s="14" customFormat="1">
      <c r="A552" s="14"/>
      <c r="B552" s="270"/>
      <c r="C552" s="271"/>
      <c r="D552" s="260" t="s">
        <v>180</v>
      </c>
      <c r="E552" s="272" t="s">
        <v>1</v>
      </c>
      <c r="F552" s="273" t="s">
        <v>181</v>
      </c>
      <c r="G552" s="271"/>
      <c r="H552" s="274">
        <v>2</v>
      </c>
      <c r="I552" s="275"/>
      <c r="J552" s="271"/>
      <c r="K552" s="271"/>
      <c r="L552" s="276"/>
      <c r="M552" s="277"/>
      <c r="N552" s="278"/>
      <c r="O552" s="278"/>
      <c r="P552" s="278"/>
      <c r="Q552" s="278"/>
      <c r="R552" s="278"/>
      <c r="S552" s="278"/>
      <c r="T552" s="27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80" t="s">
        <v>180</v>
      </c>
      <c r="AU552" s="280" t="s">
        <v>84</v>
      </c>
      <c r="AV552" s="14" t="s">
        <v>179</v>
      </c>
      <c r="AW552" s="14" t="s">
        <v>30</v>
      </c>
      <c r="AX552" s="14" t="s">
        <v>82</v>
      </c>
      <c r="AY552" s="280" t="s">
        <v>172</v>
      </c>
    </row>
    <row r="553" s="2" customFormat="1" ht="33" customHeight="1">
      <c r="A553" s="40"/>
      <c r="B553" s="41"/>
      <c r="C553" s="245" t="s">
        <v>666</v>
      </c>
      <c r="D553" s="245" t="s">
        <v>175</v>
      </c>
      <c r="E553" s="246" t="s">
        <v>944</v>
      </c>
      <c r="F553" s="247" t="s">
        <v>945</v>
      </c>
      <c r="G553" s="248" t="s">
        <v>611</v>
      </c>
      <c r="H553" s="249">
        <v>2</v>
      </c>
      <c r="I553" s="250"/>
      <c r="J553" s="251">
        <f>ROUND(I553*H553,2)</f>
        <v>0</v>
      </c>
      <c r="K553" s="252"/>
      <c r="L553" s="43"/>
      <c r="M553" s="253" t="s">
        <v>1</v>
      </c>
      <c r="N553" s="254" t="s">
        <v>40</v>
      </c>
      <c r="O553" s="93"/>
      <c r="P553" s="255">
        <f>O553*H553</f>
        <v>0</v>
      </c>
      <c r="Q553" s="255">
        <v>0</v>
      </c>
      <c r="R553" s="255">
        <f>Q553*H553</f>
        <v>0</v>
      </c>
      <c r="S553" s="255">
        <v>0</v>
      </c>
      <c r="T553" s="25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57" t="s">
        <v>200</v>
      </c>
      <c r="AT553" s="257" t="s">
        <v>175</v>
      </c>
      <c r="AU553" s="257" t="s">
        <v>84</v>
      </c>
      <c r="AY553" s="17" t="s">
        <v>172</v>
      </c>
      <c r="BE553" s="145">
        <f>IF(N553="základní",J553,0)</f>
        <v>0</v>
      </c>
      <c r="BF553" s="145">
        <f>IF(N553="snížená",J553,0)</f>
        <v>0</v>
      </c>
      <c r="BG553" s="145">
        <f>IF(N553="zákl. přenesená",J553,0)</f>
        <v>0</v>
      </c>
      <c r="BH553" s="145">
        <f>IF(N553="sníž. přenesená",J553,0)</f>
        <v>0</v>
      </c>
      <c r="BI553" s="145">
        <f>IF(N553="nulová",J553,0)</f>
        <v>0</v>
      </c>
      <c r="BJ553" s="17" t="s">
        <v>82</v>
      </c>
      <c r="BK553" s="145">
        <f>ROUND(I553*H553,2)</f>
        <v>0</v>
      </c>
      <c r="BL553" s="17" t="s">
        <v>200</v>
      </c>
      <c r="BM553" s="257" t="s">
        <v>647</v>
      </c>
    </row>
    <row r="554" s="15" customFormat="1">
      <c r="A554" s="15"/>
      <c r="B554" s="299"/>
      <c r="C554" s="300"/>
      <c r="D554" s="260" t="s">
        <v>180</v>
      </c>
      <c r="E554" s="301" t="s">
        <v>1</v>
      </c>
      <c r="F554" s="302" t="s">
        <v>736</v>
      </c>
      <c r="G554" s="300"/>
      <c r="H554" s="301" t="s">
        <v>1</v>
      </c>
      <c r="I554" s="303"/>
      <c r="J554" s="300"/>
      <c r="K554" s="300"/>
      <c r="L554" s="304"/>
      <c r="M554" s="305"/>
      <c r="N554" s="306"/>
      <c r="O554" s="306"/>
      <c r="P554" s="306"/>
      <c r="Q554" s="306"/>
      <c r="R554" s="306"/>
      <c r="S554" s="306"/>
      <c r="T554" s="307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308" t="s">
        <v>180</v>
      </c>
      <c r="AU554" s="308" t="s">
        <v>84</v>
      </c>
      <c r="AV554" s="15" t="s">
        <v>82</v>
      </c>
      <c r="AW554" s="15" t="s">
        <v>30</v>
      </c>
      <c r="AX554" s="15" t="s">
        <v>75</v>
      </c>
      <c r="AY554" s="308" t="s">
        <v>172</v>
      </c>
    </row>
    <row r="555" s="13" customFormat="1">
      <c r="A555" s="13"/>
      <c r="B555" s="258"/>
      <c r="C555" s="259"/>
      <c r="D555" s="260" t="s">
        <v>180</v>
      </c>
      <c r="E555" s="261" t="s">
        <v>1</v>
      </c>
      <c r="F555" s="262" t="s">
        <v>84</v>
      </c>
      <c r="G555" s="259"/>
      <c r="H555" s="263">
        <v>2</v>
      </c>
      <c r="I555" s="264"/>
      <c r="J555" s="259"/>
      <c r="K555" s="259"/>
      <c r="L555" s="265"/>
      <c r="M555" s="266"/>
      <c r="N555" s="267"/>
      <c r="O555" s="267"/>
      <c r="P555" s="267"/>
      <c r="Q555" s="267"/>
      <c r="R555" s="267"/>
      <c r="S555" s="267"/>
      <c r="T555" s="26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9" t="s">
        <v>180</v>
      </c>
      <c r="AU555" s="269" t="s">
        <v>84</v>
      </c>
      <c r="AV555" s="13" t="s">
        <v>84</v>
      </c>
      <c r="AW555" s="13" t="s">
        <v>30</v>
      </c>
      <c r="AX555" s="13" t="s">
        <v>75</v>
      </c>
      <c r="AY555" s="269" t="s">
        <v>172</v>
      </c>
    </row>
    <row r="556" s="14" customFormat="1">
      <c r="A556" s="14"/>
      <c r="B556" s="270"/>
      <c r="C556" s="271"/>
      <c r="D556" s="260" t="s">
        <v>180</v>
      </c>
      <c r="E556" s="272" t="s">
        <v>1</v>
      </c>
      <c r="F556" s="273" t="s">
        <v>181</v>
      </c>
      <c r="G556" s="271"/>
      <c r="H556" s="274">
        <v>2</v>
      </c>
      <c r="I556" s="275"/>
      <c r="J556" s="271"/>
      <c r="K556" s="271"/>
      <c r="L556" s="276"/>
      <c r="M556" s="277"/>
      <c r="N556" s="278"/>
      <c r="O556" s="278"/>
      <c r="P556" s="278"/>
      <c r="Q556" s="278"/>
      <c r="R556" s="278"/>
      <c r="S556" s="278"/>
      <c r="T556" s="27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80" t="s">
        <v>180</v>
      </c>
      <c r="AU556" s="280" t="s">
        <v>84</v>
      </c>
      <c r="AV556" s="14" t="s">
        <v>179</v>
      </c>
      <c r="AW556" s="14" t="s">
        <v>30</v>
      </c>
      <c r="AX556" s="14" t="s">
        <v>82</v>
      </c>
      <c r="AY556" s="280" t="s">
        <v>172</v>
      </c>
    </row>
    <row r="557" s="2" customFormat="1" ht="24.15" customHeight="1">
      <c r="A557" s="40"/>
      <c r="B557" s="41"/>
      <c r="C557" s="245" t="s">
        <v>946</v>
      </c>
      <c r="D557" s="245" t="s">
        <v>175</v>
      </c>
      <c r="E557" s="246" t="s">
        <v>616</v>
      </c>
      <c r="F557" s="247" t="s">
        <v>617</v>
      </c>
      <c r="G557" s="248" t="s">
        <v>611</v>
      </c>
      <c r="H557" s="249">
        <v>20</v>
      </c>
      <c r="I557" s="250"/>
      <c r="J557" s="251">
        <f>ROUND(I557*H557,2)</f>
        <v>0</v>
      </c>
      <c r="K557" s="252"/>
      <c r="L557" s="43"/>
      <c r="M557" s="253" t="s">
        <v>1</v>
      </c>
      <c r="N557" s="254" t="s">
        <v>40</v>
      </c>
      <c r="O557" s="93"/>
      <c r="P557" s="255">
        <f>O557*H557</f>
        <v>0</v>
      </c>
      <c r="Q557" s="255">
        <v>0</v>
      </c>
      <c r="R557" s="255">
        <f>Q557*H557</f>
        <v>0</v>
      </c>
      <c r="S557" s="255">
        <v>0</v>
      </c>
      <c r="T557" s="25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57" t="s">
        <v>200</v>
      </c>
      <c r="AT557" s="257" t="s">
        <v>175</v>
      </c>
      <c r="AU557" s="257" t="s">
        <v>84</v>
      </c>
      <c r="AY557" s="17" t="s">
        <v>172</v>
      </c>
      <c r="BE557" s="145">
        <f>IF(N557="základní",J557,0)</f>
        <v>0</v>
      </c>
      <c r="BF557" s="145">
        <f>IF(N557="snížená",J557,0)</f>
        <v>0</v>
      </c>
      <c r="BG557" s="145">
        <f>IF(N557="zákl. přenesená",J557,0)</f>
        <v>0</v>
      </c>
      <c r="BH557" s="145">
        <f>IF(N557="sníž. přenesená",J557,0)</f>
        <v>0</v>
      </c>
      <c r="BI557" s="145">
        <f>IF(N557="nulová",J557,0)</f>
        <v>0</v>
      </c>
      <c r="BJ557" s="17" t="s">
        <v>82</v>
      </c>
      <c r="BK557" s="145">
        <f>ROUND(I557*H557,2)</f>
        <v>0</v>
      </c>
      <c r="BL557" s="17" t="s">
        <v>200</v>
      </c>
      <c r="BM557" s="257" t="s">
        <v>648</v>
      </c>
    </row>
    <row r="558" s="2" customFormat="1" ht="24.15" customHeight="1">
      <c r="A558" s="40"/>
      <c r="B558" s="41"/>
      <c r="C558" s="245" t="s">
        <v>947</v>
      </c>
      <c r="D558" s="245" t="s">
        <v>175</v>
      </c>
      <c r="E558" s="246" t="s">
        <v>948</v>
      </c>
      <c r="F558" s="247" t="s">
        <v>949</v>
      </c>
      <c r="G558" s="248" t="s">
        <v>611</v>
      </c>
      <c r="H558" s="249">
        <v>1</v>
      </c>
      <c r="I558" s="250"/>
      <c r="J558" s="251">
        <f>ROUND(I558*H558,2)</f>
        <v>0</v>
      </c>
      <c r="K558" s="252"/>
      <c r="L558" s="43"/>
      <c r="M558" s="253" t="s">
        <v>1</v>
      </c>
      <c r="N558" s="254" t="s">
        <v>40</v>
      </c>
      <c r="O558" s="93"/>
      <c r="P558" s="255">
        <f>O558*H558</f>
        <v>0</v>
      </c>
      <c r="Q558" s="255">
        <v>0</v>
      </c>
      <c r="R558" s="255">
        <f>Q558*H558</f>
        <v>0</v>
      </c>
      <c r="S558" s="255">
        <v>0</v>
      </c>
      <c r="T558" s="25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57" t="s">
        <v>200</v>
      </c>
      <c r="AT558" s="257" t="s">
        <v>175</v>
      </c>
      <c r="AU558" s="257" t="s">
        <v>84</v>
      </c>
      <c r="AY558" s="17" t="s">
        <v>172</v>
      </c>
      <c r="BE558" s="145">
        <f>IF(N558="základní",J558,0)</f>
        <v>0</v>
      </c>
      <c r="BF558" s="145">
        <f>IF(N558="snížená",J558,0)</f>
        <v>0</v>
      </c>
      <c r="BG558" s="145">
        <f>IF(N558="zákl. přenesená",J558,0)</f>
        <v>0</v>
      </c>
      <c r="BH558" s="145">
        <f>IF(N558="sníž. přenesená",J558,0)</f>
        <v>0</v>
      </c>
      <c r="BI558" s="145">
        <f>IF(N558="nulová",J558,0)</f>
        <v>0</v>
      </c>
      <c r="BJ558" s="17" t="s">
        <v>82</v>
      </c>
      <c r="BK558" s="145">
        <f>ROUND(I558*H558,2)</f>
        <v>0</v>
      </c>
      <c r="BL558" s="17" t="s">
        <v>200</v>
      </c>
      <c r="BM558" s="257" t="s">
        <v>650</v>
      </c>
    </row>
    <row r="559" s="13" customFormat="1">
      <c r="A559" s="13"/>
      <c r="B559" s="258"/>
      <c r="C559" s="259"/>
      <c r="D559" s="260" t="s">
        <v>180</v>
      </c>
      <c r="E559" s="261" t="s">
        <v>1</v>
      </c>
      <c r="F559" s="262" t="s">
        <v>82</v>
      </c>
      <c r="G559" s="259"/>
      <c r="H559" s="263">
        <v>1</v>
      </c>
      <c r="I559" s="264"/>
      <c r="J559" s="259"/>
      <c r="K559" s="259"/>
      <c r="L559" s="265"/>
      <c r="M559" s="266"/>
      <c r="N559" s="267"/>
      <c r="O559" s="267"/>
      <c r="P559" s="267"/>
      <c r="Q559" s="267"/>
      <c r="R559" s="267"/>
      <c r="S559" s="267"/>
      <c r="T559" s="26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9" t="s">
        <v>180</v>
      </c>
      <c r="AU559" s="269" t="s">
        <v>84</v>
      </c>
      <c r="AV559" s="13" t="s">
        <v>84</v>
      </c>
      <c r="AW559" s="13" t="s">
        <v>30</v>
      </c>
      <c r="AX559" s="13" t="s">
        <v>75</v>
      </c>
      <c r="AY559" s="269" t="s">
        <v>172</v>
      </c>
    </row>
    <row r="560" s="14" customFormat="1">
      <c r="A560" s="14"/>
      <c r="B560" s="270"/>
      <c r="C560" s="271"/>
      <c r="D560" s="260" t="s">
        <v>180</v>
      </c>
      <c r="E560" s="272" t="s">
        <v>1</v>
      </c>
      <c r="F560" s="273" t="s">
        <v>181</v>
      </c>
      <c r="G560" s="271"/>
      <c r="H560" s="274">
        <v>1</v>
      </c>
      <c r="I560" s="275"/>
      <c r="J560" s="271"/>
      <c r="K560" s="271"/>
      <c r="L560" s="276"/>
      <c r="M560" s="277"/>
      <c r="N560" s="278"/>
      <c r="O560" s="278"/>
      <c r="P560" s="278"/>
      <c r="Q560" s="278"/>
      <c r="R560" s="278"/>
      <c r="S560" s="278"/>
      <c r="T560" s="27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80" t="s">
        <v>180</v>
      </c>
      <c r="AU560" s="280" t="s">
        <v>84</v>
      </c>
      <c r="AV560" s="14" t="s">
        <v>179</v>
      </c>
      <c r="AW560" s="14" t="s">
        <v>30</v>
      </c>
      <c r="AX560" s="14" t="s">
        <v>82</v>
      </c>
      <c r="AY560" s="280" t="s">
        <v>172</v>
      </c>
    </row>
    <row r="561" s="2" customFormat="1" ht="24.15" customHeight="1">
      <c r="A561" s="40"/>
      <c r="B561" s="41"/>
      <c r="C561" s="245" t="s">
        <v>950</v>
      </c>
      <c r="D561" s="245" t="s">
        <v>175</v>
      </c>
      <c r="E561" s="246" t="s">
        <v>620</v>
      </c>
      <c r="F561" s="247" t="s">
        <v>621</v>
      </c>
      <c r="G561" s="248" t="s">
        <v>611</v>
      </c>
      <c r="H561" s="249">
        <v>4</v>
      </c>
      <c r="I561" s="250"/>
      <c r="J561" s="251">
        <f>ROUND(I561*H561,2)</f>
        <v>0</v>
      </c>
      <c r="K561" s="252"/>
      <c r="L561" s="43"/>
      <c r="M561" s="253" t="s">
        <v>1</v>
      </c>
      <c r="N561" s="254" t="s">
        <v>40</v>
      </c>
      <c r="O561" s="93"/>
      <c r="P561" s="255">
        <f>O561*H561</f>
        <v>0</v>
      </c>
      <c r="Q561" s="255">
        <v>0</v>
      </c>
      <c r="R561" s="255">
        <f>Q561*H561</f>
        <v>0</v>
      </c>
      <c r="S561" s="255">
        <v>0</v>
      </c>
      <c r="T561" s="25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57" t="s">
        <v>200</v>
      </c>
      <c r="AT561" s="257" t="s">
        <v>175</v>
      </c>
      <c r="AU561" s="257" t="s">
        <v>84</v>
      </c>
      <c r="AY561" s="17" t="s">
        <v>172</v>
      </c>
      <c r="BE561" s="145">
        <f>IF(N561="základní",J561,0)</f>
        <v>0</v>
      </c>
      <c r="BF561" s="145">
        <f>IF(N561="snížená",J561,0)</f>
        <v>0</v>
      </c>
      <c r="BG561" s="145">
        <f>IF(N561="zákl. přenesená",J561,0)</f>
        <v>0</v>
      </c>
      <c r="BH561" s="145">
        <f>IF(N561="sníž. přenesená",J561,0)</f>
        <v>0</v>
      </c>
      <c r="BI561" s="145">
        <f>IF(N561="nulová",J561,0)</f>
        <v>0</v>
      </c>
      <c r="BJ561" s="17" t="s">
        <v>82</v>
      </c>
      <c r="BK561" s="145">
        <f>ROUND(I561*H561,2)</f>
        <v>0</v>
      </c>
      <c r="BL561" s="17" t="s">
        <v>200</v>
      </c>
      <c r="BM561" s="257" t="s">
        <v>653</v>
      </c>
    </row>
    <row r="562" s="13" customFormat="1">
      <c r="A562" s="13"/>
      <c r="B562" s="258"/>
      <c r="C562" s="259"/>
      <c r="D562" s="260" t="s">
        <v>180</v>
      </c>
      <c r="E562" s="261" t="s">
        <v>1</v>
      </c>
      <c r="F562" s="262" t="s">
        <v>179</v>
      </c>
      <c r="G562" s="259"/>
      <c r="H562" s="263">
        <v>4</v>
      </c>
      <c r="I562" s="264"/>
      <c r="J562" s="259"/>
      <c r="K562" s="259"/>
      <c r="L562" s="265"/>
      <c r="M562" s="266"/>
      <c r="N562" s="267"/>
      <c r="O562" s="267"/>
      <c r="P562" s="267"/>
      <c r="Q562" s="267"/>
      <c r="R562" s="267"/>
      <c r="S562" s="267"/>
      <c r="T562" s="26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9" t="s">
        <v>180</v>
      </c>
      <c r="AU562" s="269" t="s">
        <v>84</v>
      </c>
      <c r="AV562" s="13" t="s">
        <v>84</v>
      </c>
      <c r="AW562" s="13" t="s">
        <v>30</v>
      </c>
      <c r="AX562" s="13" t="s">
        <v>75</v>
      </c>
      <c r="AY562" s="269" t="s">
        <v>172</v>
      </c>
    </row>
    <row r="563" s="14" customFormat="1">
      <c r="A563" s="14"/>
      <c r="B563" s="270"/>
      <c r="C563" s="271"/>
      <c r="D563" s="260" t="s">
        <v>180</v>
      </c>
      <c r="E563" s="272" t="s">
        <v>1</v>
      </c>
      <c r="F563" s="273" t="s">
        <v>181</v>
      </c>
      <c r="G563" s="271"/>
      <c r="H563" s="274">
        <v>4</v>
      </c>
      <c r="I563" s="275"/>
      <c r="J563" s="271"/>
      <c r="K563" s="271"/>
      <c r="L563" s="276"/>
      <c r="M563" s="277"/>
      <c r="N563" s="278"/>
      <c r="O563" s="278"/>
      <c r="P563" s="278"/>
      <c r="Q563" s="278"/>
      <c r="R563" s="278"/>
      <c r="S563" s="278"/>
      <c r="T563" s="27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80" t="s">
        <v>180</v>
      </c>
      <c r="AU563" s="280" t="s">
        <v>84</v>
      </c>
      <c r="AV563" s="14" t="s">
        <v>179</v>
      </c>
      <c r="AW563" s="14" t="s">
        <v>30</v>
      </c>
      <c r="AX563" s="14" t="s">
        <v>82</v>
      </c>
      <c r="AY563" s="280" t="s">
        <v>172</v>
      </c>
    </row>
    <row r="564" s="2" customFormat="1" ht="24.15" customHeight="1">
      <c r="A564" s="40"/>
      <c r="B564" s="41"/>
      <c r="C564" s="245" t="s">
        <v>683</v>
      </c>
      <c r="D564" s="245" t="s">
        <v>175</v>
      </c>
      <c r="E564" s="246" t="s">
        <v>951</v>
      </c>
      <c r="F564" s="247" t="s">
        <v>952</v>
      </c>
      <c r="G564" s="248" t="s">
        <v>611</v>
      </c>
      <c r="H564" s="249">
        <v>2</v>
      </c>
      <c r="I564" s="250"/>
      <c r="J564" s="251">
        <f>ROUND(I564*H564,2)</f>
        <v>0</v>
      </c>
      <c r="K564" s="252"/>
      <c r="L564" s="43"/>
      <c r="M564" s="253" t="s">
        <v>1</v>
      </c>
      <c r="N564" s="254" t="s">
        <v>40</v>
      </c>
      <c r="O564" s="93"/>
      <c r="P564" s="255">
        <f>O564*H564</f>
        <v>0</v>
      </c>
      <c r="Q564" s="255">
        <v>0</v>
      </c>
      <c r="R564" s="255">
        <f>Q564*H564</f>
        <v>0</v>
      </c>
      <c r="S564" s="255">
        <v>0</v>
      </c>
      <c r="T564" s="25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57" t="s">
        <v>200</v>
      </c>
      <c r="AT564" s="257" t="s">
        <v>175</v>
      </c>
      <c r="AU564" s="257" t="s">
        <v>84</v>
      </c>
      <c r="AY564" s="17" t="s">
        <v>172</v>
      </c>
      <c r="BE564" s="145">
        <f>IF(N564="základní",J564,0)</f>
        <v>0</v>
      </c>
      <c r="BF564" s="145">
        <f>IF(N564="snížená",J564,0)</f>
        <v>0</v>
      </c>
      <c r="BG564" s="145">
        <f>IF(N564="zákl. přenesená",J564,0)</f>
        <v>0</v>
      </c>
      <c r="BH564" s="145">
        <f>IF(N564="sníž. přenesená",J564,0)</f>
        <v>0</v>
      </c>
      <c r="BI564" s="145">
        <f>IF(N564="nulová",J564,0)</f>
        <v>0</v>
      </c>
      <c r="BJ564" s="17" t="s">
        <v>82</v>
      </c>
      <c r="BK564" s="145">
        <f>ROUND(I564*H564,2)</f>
        <v>0</v>
      </c>
      <c r="BL564" s="17" t="s">
        <v>200</v>
      </c>
      <c r="BM564" s="257" t="s">
        <v>655</v>
      </c>
    </row>
    <row r="565" s="13" customFormat="1">
      <c r="A565" s="13"/>
      <c r="B565" s="258"/>
      <c r="C565" s="259"/>
      <c r="D565" s="260" t="s">
        <v>180</v>
      </c>
      <c r="E565" s="261" t="s">
        <v>1</v>
      </c>
      <c r="F565" s="262" t="s">
        <v>84</v>
      </c>
      <c r="G565" s="259"/>
      <c r="H565" s="263">
        <v>2</v>
      </c>
      <c r="I565" s="264"/>
      <c r="J565" s="259"/>
      <c r="K565" s="259"/>
      <c r="L565" s="265"/>
      <c r="M565" s="266"/>
      <c r="N565" s="267"/>
      <c r="O565" s="267"/>
      <c r="P565" s="267"/>
      <c r="Q565" s="267"/>
      <c r="R565" s="267"/>
      <c r="S565" s="267"/>
      <c r="T565" s="26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9" t="s">
        <v>180</v>
      </c>
      <c r="AU565" s="269" t="s">
        <v>84</v>
      </c>
      <c r="AV565" s="13" t="s">
        <v>84</v>
      </c>
      <c r="AW565" s="13" t="s">
        <v>30</v>
      </c>
      <c r="AX565" s="13" t="s">
        <v>75</v>
      </c>
      <c r="AY565" s="269" t="s">
        <v>172</v>
      </c>
    </row>
    <row r="566" s="14" customFormat="1">
      <c r="A566" s="14"/>
      <c r="B566" s="270"/>
      <c r="C566" s="271"/>
      <c r="D566" s="260" t="s">
        <v>180</v>
      </c>
      <c r="E566" s="272" t="s">
        <v>1</v>
      </c>
      <c r="F566" s="273" t="s">
        <v>181</v>
      </c>
      <c r="G566" s="271"/>
      <c r="H566" s="274">
        <v>2</v>
      </c>
      <c r="I566" s="275"/>
      <c r="J566" s="271"/>
      <c r="K566" s="271"/>
      <c r="L566" s="276"/>
      <c r="M566" s="277"/>
      <c r="N566" s="278"/>
      <c r="O566" s="278"/>
      <c r="P566" s="278"/>
      <c r="Q566" s="278"/>
      <c r="R566" s="278"/>
      <c r="S566" s="278"/>
      <c r="T566" s="27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80" t="s">
        <v>180</v>
      </c>
      <c r="AU566" s="280" t="s">
        <v>84</v>
      </c>
      <c r="AV566" s="14" t="s">
        <v>179</v>
      </c>
      <c r="AW566" s="14" t="s">
        <v>30</v>
      </c>
      <c r="AX566" s="14" t="s">
        <v>82</v>
      </c>
      <c r="AY566" s="280" t="s">
        <v>172</v>
      </c>
    </row>
    <row r="567" s="2" customFormat="1" ht="33" customHeight="1">
      <c r="A567" s="40"/>
      <c r="B567" s="41"/>
      <c r="C567" s="245" t="s">
        <v>612</v>
      </c>
      <c r="D567" s="245" t="s">
        <v>175</v>
      </c>
      <c r="E567" s="246" t="s">
        <v>953</v>
      </c>
      <c r="F567" s="247" t="s">
        <v>954</v>
      </c>
      <c r="G567" s="248" t="s">
        <v>611</v>
      </c>
      <c r="H567" s="249">
        <v>5</v>
      </c>
      <c r="I567" s="250"/>
      <c r="J567" s="251">
        <f>ROUND(I567*H567,2)</f>
        <v>0</v>
      </c>
      <c r="K567" s="252"/>
      <c r="L567" s="43"/>
      <c r="M567" s="253" t="s">
        <v>1</v>
      </c>
      <c r="N567" s="254" t="s">
        <v>40</v>
      </c>
      <c r="O567" s="93"/>
      <c r="P567" s="255">
        <f>O567*H567</f>
        <v>0</v>
      </c>
      <c r="Q567" s="255">
        <v>0</v>
      </c>
      <c r="R567" s="255">
        <f>Q567*H567</f>
        <v>0</v>
      </c>
      <c r="S567" s="255">
        <v>0</v>
      </c>
      <c r="T567" s="25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57" t="s">
        <v>200</v>
      </c>
      <c r="AT567" s="257" t="s">
        <v>175</v>
      </c>
      <c r="AU567" s="257" t="s">
        <v>84</v>
      </c>
      <c r="AY567" s="17" t="s">
        <v>172</v>
      </c>
      <c r="BE567" s="145">
        <f>IF(N567="základní",J567,0)</f>
        <v>0</v>
      </c>
      <c r="BF567" s="145">
        <f>IF(N567="snížená",J567,0)</f>
        <v>0</v>
      </c>
      <c r="BG567" s="145">
        <f>IF(N567="zákl. přenesená",J567,0)</f>
        <v>0</v>
      </c>
      <c r="BH567" s="145">
        <f>IF(N567="sníž. přenesená",J567,0)</f>
        <v>0</v>
      </c>
      <c r="BI567" s="145">
        <f>IF(N567="nulová",J567,0)</f>
        <v>0</v>
      </c>
      <c r="BJ567" s="17" t="s">
        <v>82</v>
      </c>
      <c r="BK567" s="145">
        <f>ROUND(I567*H567,2)</f>
        <v>0</v>
      </c>
      <c r="BL567" s="17" t="s">
        <v>200</v>
      </c>
      <c r="BM567" s="257" t="s">
        <v>658</v>
      </c>
    </row>
    <row r="568" s="15" customFormat="1">
      <c r="A568" s="15"/>
      <c r="B568" s="299"/>
      <c r="C568" s="300"/>
      <c r="D568" s="260" t="s">
        <v>180</v>
      </c>
      <c r="E568" s="301" t="s">
        <v>1</v>
      </c>
      <c r="F568" s="302" t="s">
        <v>493</v>
      </c>
      <c r="G568" s="300"/>
      <c r="H568" s="301" t="s">
        <v>1</v>
      </c>
      <c r="I568" s="303"/>
      <c r="J568" s="300"/>
      <c r="K568" s="300"/>
      <c r="L568" s="304"/>
      <c r="M568" s="305"/>
      <c r="N568" s="306"/>
      <c r="O568" s="306"/>
      <c r="P568" s="306"/>
      <c r="Q568" s="306"/>
      <c r="R568" s="306"/>
      <c r="S568" s="306"/>
      <c r="T568" s="307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308" t="s">
        <v>180</v>
      </c>
      <c r="AU568" s="308" t="s">
        <v>84</v>
      </c>
      <c r="AV568" s="15" t="s">
        <v>82</v>
      </c>
      <c r="AW568" s="15" t="s">
        <v>30</v>
      </c>
      <c r="AX568" s="15" t="s">
        <v>75</v>
      </c>
      <c r="AY568" s="308" t="s">
        <v>172</v>
      </c>
    </row>
    <row r="569" s="13" customFormat="1">
      <c r="A569" s="13"/>
      <c r="B569" s="258"/>
      <c r="C569" s="259"/>
      <c r="D569" s="260" t="s">
        <v>180</v>
      </c>
      <c r="E569" s="261" t="s">
        <v>1</v>
      </c>
      <c r="F569" s="262" t="s">
        <v>173</v>
      </c>
      <c r="G569" s="259"/>
      <c r="H569" s="263">
        <v>3</v>
      </c>
      <c r="I569" s="264"/>
      <c r="J569" s="259"/>
      <c r="K569" s="259"/>
      <c r="L569" s="265"/>
      <c r="M569" s="266"/>
      <c r="N569" s="267"/>
      <c r="O569" s="267"/>
      <c r="P569" s="267"/>
      <c r="Q569" s="267"/>
      <c r="R569" s="267"/>
      <c r="S569" s="267"/>
      <c r="T569" s="26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9" t="s">
        <v>180</v>
      </c>
      <c r="AU569" s="269" t="s">
        <v>84</v>
      </c>
      <c r="AV569" s="13" t="s">
        <v>84</v>
      </c>
      <c r="AW569" s="13" t="s">
        <v>30</v>
      </c>
      <c r="AX569" s="13" t="s">
        <v>75</v>
      </c>
      <c r="AY569" s="269" t="s">
        <v>172</v>
      </c>
    </row>
    <row r="570" s="15" customFormat="1">
      <c r="A570" s="15"/>
      <c r="B570" s="299"/>
      <c r="C570" s="300"/>
      <c r="D570" s="260" t="s">
        <v>180</v>
      </c>
      <c r="E570" s="301" t="s">
        <v>1</v>
      </c>
      <c r="F570" s="302" t="s">
        <v>736</v>
      </c>
      <c r="G570" s="300"/>
      <c r="H570" s="301" t="s">
        <v>1</v>
      </c>
      <c r="I570" s="303"/>
      <c r="J570" s="300"/>
      <c r="K570" s="300"/>
      <c r="L570" s="304"/>
      <c r="M570" s="305"/>
      <c r="N570" s="306"/>
      <c r="O570" s="306"/>
      <c r="P570" s="306"/>
      <c r="Q570" s="306"/>
      <c r="R570" s="306"/>
      <c r="S570" s="306"/>
      <c r="T570" s="307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308" t="s">
        <v>180</v>
      </c>
      <c r="AU570" s="308" t="s">
        <v>84</v>
      </c>
      <c r="AV570" s="15" t="s">
        <v>82</v>
      </c>
      <c r="AW570" s="15" t="s">
        <v>30</v>
      </c>
      <c r="AX570" s="15" t="s">
        <v>75</v>
      </c>
      <c r="AY570" s="308" t="s">
        <v>172</v>
      </c>
    </row>
    <row r="571" s="13" customFormat="1">
      <c r="A571" s="13"/>
      <c r="B571" s="258"/>
      <c r="C571" s="259"/>
      <c r="D571" s="260" t="s">
        <v>180</v>
      </c>
      <c r="E571" s="261" t="s">
        <v>1</v>
      </c>
      <c r="F571" s="262" t="s">
        <v>84</v>
      </c>
      <c r="G571" s="259"/>
      <c r="H571" s="263">
        <v>2</v>
      </c>
      <c r="I571" s="264"/>
      <c r="J571" s="259"/>
      <c r="K571" s="259"/>
      <c r="L571" s="265"/>
      <c r="M571" s="266"/>
      <c r="N571" s="267"/>
      <c r="O571" s="267"/>
      <c r="P571" s="267"/>
      <c r="Q571" s="267"/>
      <c r="R571" s="267"/>
      <c r="S571" s="267"/>
      <c r="T571" s="26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9" t="s">
        <v>180</v>
      </c>
      <c r="AU571" s="269" t="s">
        <v>84</v>
      </c>
      <c r="AV571" s="13" t="s">
        <v>84</v>
      </c>
      <c r="AW571" s="13" t="s">
        <v>30</v>
      </c>
      <c r="AX571" s="13" t="s">
        <v>75</v>
      </c>
      <c r="AY571" s="269" t="s">
        <v>172</v>
      </c>
    </row>
    <row r="572" s="14" customFormat="1">
      <c r="A572" s="14"/>
      <c r="B572" s="270"/>
      <c r="C572" s="271"/>
      <c r="D572" s="260" t="s">
        <v>180</v>
      </c>
      <c r="E572" s="272" t="s">
        <v>1</v>
      </c>
      <c r="F572" s="273" t="s">
        <v>181</v>
      </c>
      <c r="G572" s="271"/>
      <c r="H572" s="274">
        <v>5</v>
      </c>
      <c r="I572" s="275"/>
      <c r="J572" s="271"/>
      <c r="K572" s="271"/>
      <c r="L572" s="276"/>
      <c r="M572" s="277"/>
      <c r="N572" s="278"/>
      <c r="O572" s="278"/>
      <c r="P572" s="278"/>
      <c r="Q572" s="278"/>
      <c r="R572" s="278"/>
      <c r="S572" s="278"/>
      <c r="T572" s="27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80" t="s">
        <v>180</v>
      </c>
      <c r="AU572" s="280" t="s">
        <v>84</v>
      </c>
      <c r="AV572" s="14" t="s">
        <v>179</v>
      </c>
      <c r="AW572" s="14" t="s">
        <v>30</v>
      </c>
      <c r="AX572" s="14" t="s">
        <v>82</v>
      </c>
      <c r="AY572" s="280" t="s">
        <v>172</v>
      </c>
    </row>
    <row r="573" s="2" customFormat="1" ht="16.5" customHeight="1">
      <c r="A573" s="40"/>
      <c r="B573" s="41"/>
      <c r="C573" s="245" t="s">
        <v>955</v>
      </c>
      <c r="D573" s="245" t="s">
        <v>175</v>
      </c>
      <c r="E573" s="246" t="s">
        <v>623</v>
      </c>
      <c r="F573" s="247" t="s">
        <v>624</v>
      </c>
      <c r="G573" s="248" t="s">
        <v>611</v>
      </c>
      <c r="H573" s="249">
        <v>12</v>
      </c>
      <c r="I573" s="250"/>
      <c r="J573" s="251">
        <f>ROUND(I573*H573,2)</f>
        <v>0</v>
      </c>
      <c r="K573" s="252"/>
      <c r="L573" s="43"/>
      <c r="M573" s="253" t="s">
        <v>1</v>
      </c>
      <c r="N573" s="254" t="s">
        <v>40</v>
      </c>
      <c r="O573" s="93"/>
      <c r="P573" s="255">
        <f>O573*H573</f>
        <v>0</v>
      </c>
      <c r="Q573" s="255">
        <v>0</v>
      </c>
      <c r="R573" s="255">
        <f>Q573*H573</f>
        <v>0</v>
      </c>
      <c r="S573" s="255">
        <v>0</v>
      </c>
      <c r="T573" s="25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57" t="s">
        <v>200</v>
      </c>
      <c r="AT573" s="257" t="s">
        <v>175</v>
      </c>
      <c r="AU573" s="257" t="s">
        <v>84</v>
      </c>
      <c r="AY573" s="17" t="s">
        <v>172</v>
      </c>
      <c r="BE573" s="145">
        <f>IF(N573="základní",J573,0)</f>
        <v>0</v>
      </c>
      <c r="BF573" s="145">
        <f>IF(N573="snížená",J573,0)</f>
        <v>0</v>
      </c>
      <c r="BG573" s="145">
        <f>IF(N573="zákl. přenesená",J573,0)</f>
        <v>0</v>
      </c>
      <c r="BH573" s="145">
        <f>IF(N573="sníž. přenesená",J573,0)</f>
        <v>0</v>
      </c>
      <c r="BI573" s="145">
        <f>IF(N573="nulová",J573,0)</f>
        <v>0</v>
      </c>
      <c r="BJ573" s="17" t="s">
        <v>82</v>
      </c>
      <c r="BK573" s="145">
        <f>ROUND(I573*H573,2)</f>
        <v>0</v>
      </c>
      <c r="BL573" s="17" t="s">
        <v>200</v>
      </c>
      <c r="BM573" s="257" t="s">
        <v>659</v>
      </c>
    </row>
    <row r="574" s="2" customFormat="1" ht="24.15" customHeight="1">
      <c r="A574" s="40"/>
      <c r="B574" s="41"/>
      <c r="C574" s="245" t="s">
        <v>619</v>
      </c>
      <c r="D574" s="245" t="s">
        <v>175</v>
      </c>
      <c r="E574" s="246" t="s">
        <v>626</v>
      </c>
      <c r="F574" s="247" t="s">
        <v>627</v>
      </c>
      <c r="G574" s="248" t="s">
        <v>283</v>
      </c>
      <c r="H574" s="295"/>
      <c r="I574" s="250"/>
      <c r="J574" s="251">
        <f>ROUND(I574*H574,2)</f>
        <v>0</v>
      </c>
      <c r="K574" s="252"/>
      <c r="L574" s="43"/>
      <c r="M574" s="253" t="s">
        <v>1</v>
      </c>
      <c r="N574" s="254" t="s">
        <v>40</v>
      </c>
      <c r="O574" s="93"/>
      <c r="P574" s="255">
        <f>O574*H574</f>
        <v>0</v>
      </c>
      <c r="Q574" s="255">
        <v>0</v>
      </c>
      <c r="R574" s="255">
        <f>Q574*H574</f>
        <v>0</v>
      </c>
      <c r="S574" s="255">
        <v>0</v>
      </c>
      <c r="T574" s="25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57" t="s">
        <v>200</v>
      </c>
      <c r="AT574" s="257" t="s">
        <v>175</v>
      </c>
      <c r="AU574" s="257" t="s">
        <v>84</v>
      </c>
      <c r="AY574" s="17" t="s">
        <v>172</v>
      </c>
      <c r="BE574" s="145">
        <f>IF(N574="základní",J574,0)</f>
        <v>0</v>
      </c>
      <c r="BF574" s="145">
        <f>IF(N574="snížená",J574,0)</f>
        <v>0</v>
      </c>
      <c r="BG574" s="145">
        <f>IF(N574="zákl. přenesená",J574,0)</f>
        <v>0</v>
      </c>
      <c r="BH574" s="145">
        <f>IF(N574="sníž. přenesená",J574,0)</f>
        <v>0</v>
      </c>
      <c r="BI574" s="145">
        <f>IF(N574="nulová",J574,0)</f>
        <v>0</v>
      </c>
      <c r="BJ574" s="17" t="s">
        <v>82</v>
      </c>
      <c r="BK574" s="145">
        <f>ROUND(I574*H574,2)</f>
        <v>0</v>
      </c>
      <c r="BL574" s="17" t="s">
        <v>200</v>
      </c>
      <c r="BM574" s="257" t="s">
        <v>661</v>
      </c>
    </row>
    <row r="575" s="12" customFormat="1" ht="22.8" customHeight="1">
      <c r="A575" s="12"/>
      <c r="B575" s="229"/>
      <c r="C575" s="230"/>
      <c r="D575" s="231" t="s">
        <v>74</v>
      </c>
      <c r="E575" s="243" t="s">
        <v>195</v>
      </c>
      <c r="F575" s="243" t="s">
        <v>196</v>
      </c>
      <c r="G575" s="230"/>
      <c r="H575" s="230"/>
      <c r="I575" s="233"/>
      <c r="J575" s="244">
        <f>BK575</f>
        <v>0</v>
      </c>
      <c r="K575" s="230"/>
      <c r="L575" s="235"/>
      <c r="M575" s="236"/>
      <c r="N575" s="237"/>
      <c r="O575" s="237"/>
      <c r="P575" s="238">
        <f>SUM(P576:P610)</f>
        <v>0</v>
      </c>
      <c r="Q575" s="237"/>
      <c r="R575" s="238">
        <f>SUM(R576:R610)</f>
        <v>0</v>
      </c>
      <c r="S575" s="237"/>
      <c r="T575" s="239">
        <f>SUM(T576:T610)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40" t="s">
        <v>84</v>
      </c>
      <c r="AT575" s="241" t="s">
        <v>74</v>
      </c>
      <c r="AU575" s="241" t="s">
        <v>82</v>
      </c>
      <c r="AY575" s="240" t="s">
        <v>172</v>
      </c>
      <c r="BK575" s="242">
        <f>SUM(BK576:BK610)</f>
        <v>0</v>
      </c>
    </row>
    <row r="576" s="2" customFormat="1" ht="24.15" customHeight="1">
      <c r="A576" s="40"/>
      <c r="B576" s="41"/>
      <c r="C576" s="245" t="s">
        <v>956</v>
      </c>
      <c r="D576" s="245" t="s">
        <v>175</v>
      </c>
      <c r="E576" s="246" t="s">
        <v>957</v>
      </c>
      <c r="F576" s="247" t="s">
        <v>958</v>
      </c>
      <c r="G576" s="248" t="s">
        <v>184</v>
      </c>
      <c r="H576" s="249">
        <v>980.61000000000001</v>
      </c>
      <c r="I576" s="250"/>
      <c r="J576" s="251">
        <f>ROUND(I576*H576,2)</f>
        <v>0</v>
      </c>
      <c r="K576" s="252"/>
      <c r="L576" s="43"/>
      <c r="M576" s="253" t="s">
        <v>1</v>
      </c>
      <c r="N576" s="254" t="s">
        <v>40</v>
      </c>
      <c r="O576" s="93"/>
      <c r="P576" s="255">
        <f>O576*H576</f>
        <v>0</v>
      </c>
      <c r="Q576" s="255">
        <v>0</v>
      </c>
      <c r="R576" s="255">
        <f>Q576*H576</f>
        <v>0</v>
      </c>
      <c r="S576" s="255">
        <v>0</v>
      </c>
      <c r="T576" s="25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57" t="s">
        <v>200</v>
      </c>
      <c r="AT576" s="257" t="s">
        <v>175</v>
      </c>
      <c r="AU576" s="257" t="s">
        <v>84</v>
      </c>
      <c r="AY576" s="17" t="s">
        <v>172</v>
      </c>
      <c r="BE576" s="145">
        <f>IF(N576="základní",J576,0)</f>
        <v>0</v>
      </c>
      <c r="BF576" s="145">
        <f>IF(N576="snížená",J576,0)</f>
        <v>0</v>
      </c>
      <c r="BG576" s="145">
        <f>IF(N576="zákl. přenesená",J576,0)</f>
        <v>0</v>
      </c>
      <c r="BH576" s="145">
        <f>IF(N576="sníž. přenesená",J576,0)</f>
        <v>0</v>
      </c>
      <c r="BI576" s="145">
        <f>IF(N576="nulová",J576,0)</f>
        <v>0</v>
      </c>
      <c r="BJ576" s="17" t="s">
        <v>82</v>
      </c>
      <c r="BK576" s="145">
        <f>ROUND(I576*H576,2)</f>
        <v>0</v>
      </c>
      <c r="BL576" s="17" t="s">
        <v>200</v>
      </c>
      <c r="BM576" s="257" t="s">
        <v>662</v>
      </c>
    </row>
    <row r="577" s="15" customFormat="1">
      <c r="A577" s="15"/>
      <c r="B577" s="299"/>
      <c r="C577" s="300"/>
      <c r="D577" s="260" t="s">
        <v>180</v>
      </c>
      <c r="E577" s="301" t="s">
        <v>1</v>
      </c>
      <c r="F577" s="302" t="s">
        <v>493</v>
      </c>
      <c r="G577" s="300"/>
      <c r="H577" s="301" t="s">
        <v>1</v>
      </c>
      <c r="I577" s="303"/>
      <c r="J577" s="300"/>
      <c r="K577" s="300"/>
      <c r="L577" s="304"/>
      <c r="M577" s="305"/>
      <c r="N577" s="306"/>
      <c r="O577" s="306"/>
      <c r="P577" s="306"/>
      <c r="Q577" s="306"/>
      <c r="R577" s="306"/>
      <c r="S577" s="306"/>
      <c r="T577" s="307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308" t="s">
        <v>180</v>
      </c>
      <c r="AU577" s="308" t="s">
        <v>84</v>
      </c>
      <c r="AV577" s="15" t="s">
        <v>82</v>
      </c>
      <c r="AW577" s="15" t="s">
        <v>30</v>
      </c>
      <c r="AX577" s="15" t="s">
        <v>75</v>
      </c>
      <c r="AY577" s="308" t="s">
        <v>172</v>
      </c>
    </row>
    <row r="578" s="13" customFormat="1">
      <c r="A578" s="13"/>
      <c r="B578" s="258"/>
      <c r="C578" s="259"/>
      <c r="D578" s="260" t="s">
        <v>180</v>
      </c>
      <c r="E578" s="261" t="s">
        <v>1</v>
      </c>
      <c r="F578" s="262" t="s">
        <v>889</v>
      </c>
      <c r="G578" s="259"/>
      <c r="H578" s="263">
        <v>255.16999999999999</v>
      </c>
      <c r="I578" s="264"/>
      <c r="J578" s="259"/>
      <c r="K578" s="259"/>
      <c r="L578" s="265"/>
      <c r="M578" s="266"/>
      <c r="N578" s="267"/>
      <c r="O578" s="267"/>
      <c r="P578" s="267"/>
      <c r="Q578" s="267"/>
      <c r="R578" s="267"/>
      <c r="S578" s="267"/>
      <c r="T578" s="26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9" t="s">
        <v>180</v>
      </c>
      <c r="AU578" s="269" t="s">
        <v>84</v>
      </c>
      <c r="AV578" s="13" t="s">
        <v>84</v>
      </c>
      <c r="AW578" s="13" t="s">
        <v>30</v>
      </c>
      <c r="AX578" s="13" t="s">
        <v>75</v>
      </c>
      <c r="AY578" s="269" t="s">
        <v>172</v>
      </c>
    </row>
    <row r="579" s="15" customFormat="1">
      <c r="A579" s="15"/>
      <c r="B579" s="299"/>
      <c r="C579" s="300"/>
      <c r="D579" s="260" t="s">
        <v>180</v>
      </c>
      <c r="E579" s="301" t="s">
        <v>1</v>
      </c>
      <c r="F579" s="302" t="s">
        <v>736</v>
      </c>
      <c r="G579" s="300"/>
      <c r="H579" s="301" t="s">
        <v>1</v>
      </c>
      <c r="I579" s="303"/>
      <c r="J579" s="300"/>
      <c r="K579" s="300"/>
      <c r="L579" s="304"/>
      <c r="M579" s="305"/>
      <c r="N579" s="306"/>
      <c r="O579" s="306"/>
      <c r="P579" s="306"/>
      <c r="Q579" s="306"/>
      <c r="R579" s="306"/>
      <c r="S579" s="306"/>
      <c r="T579" s="307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308" t="s">
        <v>180</v>
      </c>
      <c r="AU579" s="308" t="s">
        <v>84</v>
      </c>
      <c r="AV579" s="15" t="s">
        <v>82</v>
      </c>
      <c r="AW579" s="15" t="s">
        <v>30</v>
      </c>
      <c r="AX579" s="15" t="s">
        <v>75</v>
      </c>
      <c r="AY579" s="308" t="s">
        <v>172</v>
      </c>
    </row>
    <row r="580" s="13" customFormat="1">
      <c r="A580" s="13"/>
      <c r="B580" s="258"/>
      <c r="C580" s="259"/>
      <c r="D580" s="260" t="s">
        <v>180</v>
      </c>
      <c r="E580" s="261" t="s">
        <v>1</v>
      </c>
      <c r="F580" s="262" t="s">
        <v>959</v>
      </c>
      <c r="G580" s="259"/>
      <c r="H580" s="263">
        <v>231.44</v>
      </c>
      <c r="I580" s="264"/>
      <c r="J580" s="259"/>
      <c r="K580" s="259"/>
      <c r="L580" s="265"/>
      <c r="M580" s="266"/>
      <c r="N580" s="267"/>
      <c r="O580" s="267"/>
      <c r="P580" s="267"/>
      <c r="Q580" s="267"/>
      <c r="R580" s="267"/>
      <c r="S580" s="267"/>
      <c r="T580" s="26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9" t="s">
        <v>180</v>
      </c>
      <c r="AU580" s="269" t="s">
        <v>84</v>
      </c>
      <c r="AV580" s="13" t="s">
        <v>84</v>
      </c>
      <c r="AW580" s="13" t="s">
        <v>30</v>
      </c>
      <c r="AX580" s="13" t="s">
        <v>75</v>
      </c>
      <c r="AY580" s="269" t="s">
        <v>172</v>
      </c>
    </row>
    <row r="581" s="13" customFormat="1">
      <c r="A581" s="13"/>
      <c r="B581" s="258"/>
      <c r="C581" s="259"/>
      <c r="D581" s="260" t="s">
        <v>180</v>
      </c>
      <c r="E581" s="261" t="s">
        <v>1</v>
      </c>
      <c r="F581" s="262" t="s">
        <v>960</v>
      </c>
      <c r="G581" s="259"/>
      <c r="H581" s="263">
        <v>131.94</v>
      </c>
      <c r="I581" s="264"/>
      <c r="J581" s="259"/>
      <c r="K581" s="259"/>
      <c r="L581" s="265"/>
      <c r="M581" s="266"/>
      <c r="N581" s="267"/>
      <c r="O581" s="267"/>
      <c r="P581" s="267"/>
      <c r="Q581" s="267"/>
      <c r="R581" s="267"/>
      <c r="S581" s="267"/>
      <c r="T581" s="26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9" t="s">
        <v>180</v>
      </c>
      <c r="AU581" s="269" t="s">
        <v>84</v>
      </c>
      <c r="AV581" s="13" t="s">
        <v>84</v>
      </c>
      <c r="AW581" s="13" t="s">
        <v>30</v>
      </c>
      <c r="AX581" s="13" t="s">
        <v>75</v>
      </c>
      <c r="AY581" s="269" t="s">
        <v>172</v>
      </c>
    </row>
    <row r="582" s="15" customFormat="1">
      <c r="A582" s="15"/>
      <c r="B582" s="299"/>
      <c r="C582" s="300"/>
      <c r="D582" s="260" t="s">
        <v>180</v>
      </c>
      <c r="E582" s="301" t="s">
        <v>1</v>
      </c>
      <c r="F582" s="302" t="s">
        <v>961</v>
      </c>
      <c r="G582" s="300"/>
      <c r="H582" s="301" t="s">
        <v>1</v>
      </c>
      <c r="I582" s="303"/>
      <c r="J582" s="300"/>
      <c r="K582" s="300"/>
      <c r="L582" s="304"/>
      <c r="M582" s="305"/>
      <c r="N582" s="306"/>
      <c r="O582" s="306"/>
      <c r="P582" s="306"/>
      <c r="Q582" s="306"/>
      <c r="R582" s="306"/>
      <c r="S582" s="306"/>
      <c r="T582" s="307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308" t="s">
        <v>180</v>
      </c>
      <c r="AU582" s="308" t="s">
        <v>84</v>
      </c>
      <c r="AV582" s="15" t="s">
        <v>82</v>
      </c>
      <c r="AW582" s="15" t="s">
        <v>30</v>
      </c>
      <c r="AX582" s="15" t="s">
        <v>75</v>
      </c>
      <c r="AY582" s="308" t="s">
        <v>172</v>
      </c>
    </row>
    <row r="583" s="13" customFormat="1">
      <c r="A583" s="13"/>
      <c r="B583" s="258"/>
      <c r="C583" s="259"/>
      <c r="D583" s="260" t="s">
        <v>180</v>
      </c>
      <c r="E583" s="261" t="s">
        <v>1</v>
      </c>
      <c r="F583" s="262" t="s">
        <v>962</v>
      </c>
      <c r="G583" s="259"/>
      <c r="H583" s="263">
        <v>77.140000000000001</v>
      </c>
      <c r="I583" s="264"/>
      <c r="J583" s="259"/>
      <c r="K583" s="259"/>
      <c r="L583" s="265"/>
      <c r="M583" s="266"/>
      <c r="N583" s="267"/>
      <c r="O583" s="267"/>
      <c r="P583" s="267"/>
      <c r="Q583" s="267"/>
      <c r="R583" s="267"/>
      <c r="S583" s="267"/>
      <c r="T583" s="26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9" t="s">
        <v>180</v>
      </c>
      <c r="AU583" s="269" t="s">
        <v>84</v>
      </c>
      <c r="AV583" s="13" t="s">
        <v>84</v>
      </c>
      <c r="AW583" s="13" t="s">
        <v>30</v>
      </c>
      <c r="AX583" s="13" t="s">
        <v>75</v>
      </c>
      <c r="AY583" s="269" t="s">
        <v>172</v>
      </c>
    </row>
    <row r="584" s="15" customFormat="1">
      <c r="A584" s="15"/>
      <c r="B584" s="299"/>
      <c r="C584" s="300"/>
      <c r="D584" s="260" t="s">
        <v>180</v>
      </c>
      <c r="E584" s="301" t="s">
        <v>1</v>
      </c>
      <c r="F584" s="302" t="s">
        <v>963</v>
      </c>
      <c r="G584" s="300"/>
      <c r="H584" s="301" t="s">
        <v>1</v>
      </c>
      <c r="I584" s="303"/>
      <c r="J584" s="300"/>
      <c r="K584" s="300"/>
      <c r="L584" s="304"/>
      <c r="M584" s="305"/>
      <c r="N584" s="306"/>
      <c r="O584" s="306"/>
      <c r="P584" s="306"/>
      <c r="Q584" s="306"/>
      <c r="R584" s="306"/>
      <c r="S584" s="306"/>
      <c r="T584" s="307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308" t="s">
        <v>180</v>
      </c>
      <c r="AU584" s="308" t="s">
        <v>84</v>
      </c>
      <c r="AV584" s="15" t="s">
        <v>82</v>
      </c>
      <c r="AW584" s="15" t="s">
        <v>30</v>
      </c>
      <c r="AX584" s="15" t="s">
        <v>75</v>
      </c>
      <c r="AY584" s="308" t="s">
        <v>172</v>
      </c>
    </row>
    <row r="585" s="13" customFormat="1">
      <c r="A585" s="13"/>
      <c r="B585" s="258"/>
      <c r="C585" s="259"/>
      <c r="D585" s="260" t="s">
        <v>180</v>
      </c>
      <c r="E585" s="261" t="s">
        <v>1</v>
      </c>
      <c r="F585" s="262" t="s">
        <v>964</v>
      </c>
      <c r="G585" s="259"/>
      <c r="H585" s="263">
        <v>134.18000000000001</v>
      </c>
      <c r="I585" s="264"/>
      <c r="J585" s="259"/>
      <c r="K585" s="259"/>
      <c r="L585" s="265"/>
      <c r="M585" s="266"/>
      <c r="N585" s="267"/>
      <c r="O585" s="267"/>
      <c r="P585" s="267"/>
      <c r="Q585" s="267"/>
      <c r="R585" s="267"/>
      <c r="S585" s="267"/>
      <c r="T585" s="26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9" t="s">
        <v>180</v>
      </c>
      <c r="AU585" s="269" t="s">
        <v>84</v>
      </c>
      <c r="AV585" s="13" t="s">
        <v>84</v>
      </c>
      <c r="AW585" s="13" t="s">
        <v>30</v>
      </c>
      <c r="AX585" s="13" t="s">
        <v>75</v>
      </c>
      <c r="AY585" s="269" t="s">
        <v>172</v>
      </c>
    </row>
    <row r="586" s="15" customFormat="1">
      <c r="A586" s="15"/>
      <c r="B586" s="299"/>
      <c r="C586" s="300"/>
      <c r="D586" s="260" t="s">
        <v>180</v>
      </c>
      <c r="E586" s="301" t="s">
        <v>1</v>
      </c>
      <c r="F586" s="302" t="s">
        <v>965</v>
      </c>
      <c r="G586" s="300"/>
      <c r="H586" s="301" t="s">
        <v>1</v>
      </c>
      <c r="I586" s="303"/>
      <c r="J586" s="300"/>
      <c r="K586" s="300"/>
      <c r="L586" s="304"/>
      <c r="M586" s="305"/>
      <c r="N586" s="306"/>
      <c r="O586" s="306"/>
      <c r="P586" s="306"/>
      <c r="Q586" s="306"/>
      <c r="R586" s="306"/>
      <c r="S586" s="306"/>
      <c r="T586" s="307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308" t="s">
        <v>180</v>
      </c>
      <c r="AU586" s="308" t="s">
        <v>84</v>
      </c>
      <c r="AV586" s="15" t="s">
        <v>82</v>
      </c>
      <c r="AW586" s="15" t="s">
        <v>30</v>
      </c>
      <c r="AX586" s="15" t="s">
        <v>75</v>
      </c>
      <c r="AY586" s="308" t="s">
        <v>172</v>
      </c>
    </row>
    <row r="587" s="13" customFormat="1">
      <c r="A587" s="13"/>
      <c r="B587" s="258"/>
      <c r="C587" s="259"/>
      <c r="D587" s="260" t="s">
        <v>180</v>
      </c>
      <c r="E587" s="261" t="s">
        <v>1</v>
      </c>
      <c r="F587" s="262" t="s">
        <v>966</v>
      </c>
      <c r="G587" s="259"/>
      <c r="H587" s="263">
        <v>150.74000000000001</v>
      </c>
      <c r="I587" s="264"/>
      <c r="J587" s="259"/>
      <c r="K587" s="259"/>
      <c r="L587" s="265"/>
      <c r="M587" s="266"/>
      <c r="N587" s="267"/>
      <c r="O587" s="267"/>
      <c r="P587" s="267"/>
      <c r="Q587" s="267"/>
      <c r="R587" s="267"/>
      <c r="S587" s="267"/>
      <c r="T587" s="26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9" t="s">
        <v>180</v>
      </c>
      <c r="AU587" s="269" t="s">
        <v>84</v>
      </c>
      <c r="AV587" s="13" t="s">
        <v>84</v>
      </c>
      <c r="AW587" s="13" t="s">
        <v>30</v>
      </c>
      <c r="AX587" s="13" t="s">
        <v>75</v>
      </c>
      <c r="AY587" s="269" t="s">
        <v>172</v>
      </c>
    </row>
    <row r="588" s="14" customFormat="1">
      <c r="A588" s="14"/>
      <c r="B588" s="270"/>
      <c r="C588" s="271"/>
      <c r="D588" s="260" t="s">
        <v>180</v>
      </c>
      <c r="E588" s="272" t="s">
        <v>1</v>
      </c>
      <c r="F588" s="273" t="s">
        <v>181</v>
      </c>
      <c r="G588" s="271"/>
      <c r="H588" s="274">
        <v>980.6099999999999</v>
      </c>
      <c r="I588" s="275"/>
      <c r="J588" s="271"/>
      <c r="K588" s="271"/>
      <c r="L588" s="276"/>
      <c r="M588" s="277"/>
      <c r="N588" s="278"/>
      <c r="O588" s="278"/>
      <c r="P588" s="278"/>
      <c r="Q588" s="278"/>
      <c r="R588" s="278"/>
      <c r="S588" s="278"/>
      <c r="T588" s="27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80" t="s">
        <v>180</v>
      </c>
      <c r="AU588" s="280" t="s">
        <v>84</v>
      </c>
      <c r="AV588" s="14" t="s">
        <v>179</v>
      </c>
      <c r="AW588" s="14" t="s">
        <v>30</v>
      </c>
      <c r="AX588" s="14" t="s">
        <v>82</v>
      </c>
      <c r="AY588" s="280" t="s">
        <v>172</v>
      </c>
    </row>
    <row r="589" s="2" customFormat="1" ht="33" customHeight="1">
      <c r="A589" s="40"/>
      <c r="B589" s="41"/>
      <c r="C589" s="245" t="s">
        <v>967</v>
      </c>
      <c r="D589" s="245" t="s">
        <v>175</v>
      </c>
      <c r="E589" s="246" t="s">
        <v>968</v>
      </c>
      <c r="F589" s="247" t="s">
        <v>969</v>
      </c>
      <c r="G589" s="248" t="s">
        <v>184</v>
      </c>
      <c r="H589" s="249">
        <v>12.970000000000001</v>
      </c>
      <c r="I589" s="250"/>
      <c r="J589" s="251">
        <f>ROUND(I589*H589,2)</f>
        <v>0</v>
      </c>
      <c r="K589" s="252"/>
      <c r="L589" s="43"/>
      <c r="M589" s="253" t="s">
        <v>1</v>
      </c>
      <c r="N589" s="254" t="s">
        <v>40</v>
      </c>
      <c r="O589" s="93"/>
      <c r="P589" s="255">
        <f>O589*H589</f>
        <v>0</v>
      </c>
      <c r="Q589" s="255">
        <v>0</v>
      </c>
      <c r="R589" s="255">
        <f>Q589*H589</f>
        <v>0</v>
      </c>
      <c r="S589" s="255">
        <v>0</v>
      </c>
      <c r="T589" s="25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57" t="s">
        <v>200</v>
      </c>
      <c r="AT589" s="257" t="s">
        <v>175</v>
      </c>
      <c r="AU589" s="257" t="s">
        <v>84</v>
      </c>
      <c r="AY589" s="17" t="s">
        <v>172</v>
      </c>
      <c r="BE589" s="145">
        <f>IF(N589="základní",J589,0)</f>
        <v>0</v>
      </c>
      <c r="BF589" s="145">
        <f>IF(N589="snížená",J589,0)</f>
        <v>0</v>
      </c>
      <c r="BG589" s="145">
        <f>IF(N589="zákl. přenesená",J589,0)</f>
        <v>0</v>
      </c>
      <c r="BH589" s="145">
        <f>IF(N589="sníž. přenesená",J589,0)</f>
        <v>0</v>
      </c>
      <c r="BI589" s="145">
        <f>IF(N589="nulová",J589,0)</f>
        <v>0</v>
      </c>
      <c r="BJ589" s="17" t="s">
        <v>82</v>
      </c>
      <c r="BK589" s="145">
        <f>ROUND(I589*H589,2)</f>
        <v>0</v>
      </c>
      <c r="BL589" s="17" t="s">
        <v>200</v>
      </c>
      <c r="BM589" s="257" t="s">
        <v>664</v>
      </c>
    </row>
    <row r="590" s="15" customFormat="1">
      <c r="A590" s="15"/>
      <c r="B590" s="299"/>
      <c r="C590" s="300"/>
      <c r="D590" s="260" t="s">
        <v>180</v>
      </c>
      <c r="E590" s="301" t="s">
        <v>1</v>
      </c>
      <c r="F590" s="302" t="s">
        <v>970</v>
      </c>
      <c r="G590" s="300"/>
      <c r="H590" s="301" t="s">
        <v>1</v>
      </c>
      <c r="I590" s="303"/>
      <c r="J590" s="300"/>
      <c r="K590" s="300"/>
      <c r="L590" s="304"/>
      <c r="M590" s="305"/>
      <c r="N590" s="306"/>
      <c r="O590" s="306"/>
      <c r="P590" s="306"/>
      <c r="Q590" s="306"/>
      <c r="R590" s="306"/>
      <c r="S590" s="306"/>
      <c r="T590" s="307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308" t="s">
        <v>180</v>
      </c>
      <c r="AU590" s="308" t="s">
        <v>84</v>
      </c>
      <c r="AV590" s="15" t="s">
        <v>82</v>
      </c>
      <c r="AW590" s="15" t="s">
        <v>30</v>
      </c>
      <c r="AX590" s="15" t="s">
        <v>75</v>
      </c>
      <c r="AY590" s="308" t="s">
        <v>172</v>
      </c>
    </row>
    <row r="591" s="13" customFormat="1">
      <c r="A591" s="13"/>
      <c r="B591" s="258"/>
      <c r="C591" s="259"/>
      <c r="D591" s="260" t="s">
        <v>180</v>
      </c>
      <c r="E591" s="261" t="s">
        <v>1</v>
      </c>
      <c r="F591" s="262" t="s">
        <v>971</v>
      </c>
      <c r="G591" s="259"/>
      <c r="H591" s="263">
        <v>12.970000000000001</v>
      </c>
      <c r="I591" s="264"/>
      <c r="J591" s="259"/>
      <c r="K591" s="259"/>
      <c r="L591" s="265"/>
      <c r="M591" s="266"/>
      <c r="N591" s="267"/>
      <c r="O591" s="267"/>
      <c r="P591" s="267"/>
      <c r="Q591" s="267"/>
      <c r="R591" s="267"/>
      <c r="S591" s="267"/>
      <c r="T591" s="26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9" t="s">
        <v>180</v>
      </c>
      <c r="AU591" s="269" t="s">
        <v>84</v>
      </c>
      <c r="AV591" s="13" t="s">
        <v>84</v>
      </c>
      <c r="AW591" s="13" t="s">
        <v>30</v>
      </c>
      <c r="AX591" s="13" t="s">
        <v>75</v>
      </c>
      <c r="AY591" s="269" t="s">
        <v>172</v>
      </c>
    </row>
    <row r="592" s="14" customFormat="1">
      <c r="A592" s="14"/>
      <c r="B592" s="270"/>
      <c r="C592" s="271"/>
      <c r="D592" s="260" t="s">
        <v>180</v>
      </c>
      <c r="E592" s="272" t="s">
        <v>1</v>
      </c>
      <c r="F592" s="273" t="s">
        <v>181</v>
      </c>
      <c r="G592" s="271"/>
      <c r="H592" s="274">
        <v>12.970000000000001</v>
      </c>
      <c r="I592" s="275"/>
      <c r="J592" s="271"/>
      <c r="K592" s="271"/>
      <c r="L592" s="276"/>
      <c r="M592" s="277"/>
      <c r="N592" s="278"/>
      <c r="O592" s="278"/>
      <c r="P592" s="278"/>
      <c r="Q592" s="278"/>
      <c r="R592" s="278"/>
      <c r="S592" s="278"/>
      <c r="T592" s="279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80" t="s">
        <v>180</v>
      </c>
      <c r="AU592" s="280" t="s">
        <v>84</v>
      </c>
      <c r="AV592" s="14" t="s">
        <v>179</v>
      </c>
      <c r="AW592" s="14" t="s">
        <v>30</v>
      </c>
      <c r="AX592" s="14" t="s">
        <v>82</v>
      </c>
      <c r="AY592" s="280" t="s">
        <v>172</v>
      </c>
    </row>
    <row r="593" s="2" customFormat="1" ht="16.5" customHeight="1">
      <c r="A593" s="40"/>
      <c r="B593" s="41"/>
      <c r="C593" s="245" t="s">
        <v>479</v>
      </c>
      <c r="D593" s="245" t="s">
        <v>175</v>
      </c>
      <c r="E593" s="246" t="s">
        <v>204</v>
      </c>
      <c r="F593" s="247" t="s">
        <v>205</v>
      </c>
      <c r="G593" s="248" t="s">
        <v>184</v>
      </c>
      <c r="H593" s="249">
        <v>993.58000000000004</v>
      </c>
      <c r="I593" s="250"/>
      <c r="J593" s="251">
        <f>ROUND(I593*H593,2)</f>
        <v>0</v>
      </c>
      <c r="K593" s="252"/>
      <c r="L593" s="43"/>
      <c r="M593" s="253" t="s">
        <v>1</v>
      </c>
      <c r="N593" s="254" t="s">
        <v>40</v>
      </c>
      <c r="O593" s="93"/>
      <c r="P593" s="255">
        <f>O593*H593</f>
        <v>0</v>
      </c>
      <c r="Q593" s="255">
        <v>0</v>
      </c>
      <c r="R593" s="255">
        <f>Q593*H593</f>
        <v>0</v>
      </c>
      <c r="S593" s="255">
        <v>0</v>
      </c>
      <c r="T593" s="25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57" t="s">
        <v>200</v>
      </c>
      <c r="AT593" s="257" t="s">
        <v>175</v>
      </c>
      <c r="AU593" s="257" t="s">
        <v>84</v>
      </c>
      <c r="AY593" s="17" t="s">
        <v>172</v>
      </c>
      <c r="BE593" s="145">
        <f>IF(N593="základní",J593,0)</f>
        <v>0</v>
      </c>
      <c r="BF593" s="145">
        <f>IF(N593="snížená",J593,0)</f>
        <v>0</v>
      </c>
      <c r="BG593" s="145">
        <f>IF(N593="zákl. přenesená",J593,0)</f>
        <v>0</v>
      </c>
      <c r="BH593" s="145">
        <f>IF(N593="sníž. přenesená",J593,0)</f>
        <v>0</v>
      </c>
      <c r="BI593" s="145">
        <f>IF(N593="nulová",J593,0)</f>
        <v>0</v>
      </c>
      <c r="BJ593" s="17" t="s">
        <v>82</v>
      </c>
      <c r="BK593" s="145">
        <f>ROUND(I593*H593,2)</f>
        <v>0</v>
      </c>
      <c r="BL593" s="17" t="s">
        <v>200</v>
      </c>
      <c r="BM593" s="257" t="s">
        <v>666</v>
      </c>
    </row>
    <row r="594" s="15" customFormat="1">
      <c r="A594" s="15"/>
      <c r="B594" s="299"/>
      <c r="C594" s="300"/>
      <c r="D594" s="260" t="s">
        <v>180</v>
      </c>
      <c r="E594" s="301" t="s">
        <v>1</v>
      </c>
      <c r="F594" s="302" t="s">
        <v>493</v>
      </c>
      <c r="G594" s="300"/>
      <c r="H594" s="301" t="s">
        <v>1</v>
      </c>
      <c r="I594" s="303"/>
      <c r="J594" s="300"/>
      <c r="K594" s="300"/>
      <c r="L594" s="304"/>
      <c r="M594" s="305"/>
      <c r="N594" s="306"/>
      <c r="O594" s="306"/>
      <c r="P594" s="306"/>
      <c r="Q594" s="306"/>
      <c r="R594" s="306"/>
      <c r="S594" s="306"/>
      <c r="T594" s="307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308" t="s">
        <v>180</v>
      </c>
      <c r="AU594" s="308" t="s">
        <v>84</v>
      </c>
      <c r="AV594" s="15" t="s">
        <v>82</v>
      </c>
      <c r="AW594" s="15" t="s">
        <v>30</v>
      </c>
      <c r="AX594" s="15" t="s">
        <v>75</v>
      </c>
      <c r="AY594" s="308" t="s">
        <v>172</v>
      </c>
    </row>
    <row r="595" s="13" customFormat="1">
      <c r="A595" s="13"/>
      <c r="B595" s="258"/>
      <c r="C595" s="259"/>
      <c r="D595" s="260" t="s">
        <v>180</v>
      </c>
      <c r="E595" s="261" t="s">
        <v>1</v>
      </c>
      <c r="F595" s="262" t="s">
        <v>889</v>
      </c>
      <c r="G595" s="259"/>
      <c r="H595" s="263">
        <v>255.16999999999999</v>
      </c>
      <c r="I595" s="264"/>
      <c r="J595" s="259"/>
      <c r="K595" s="259"/>
      <c r="L595" s="265"/>
      <c r="M595" s="266"/>
      <c r="N595" s="267"/>
      <c r="O595" s="267"/>
      <c r="P595" s="267"/>
      <c r="Q595" s="267"/>
      <c r="R595" s="267"/>
      <c r="S595" s="267"/>
      <c r="T595" s="268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9" t="s">
        <v>180</v>
      </c>
      <c r="AU595" s="269" t="s">
        <v>84</v>
      </c>
      <c r="AV595" s="13" t="s">
        <v>84</v>
      </c>
      <c r="AW595" s="13" t="s">
        <v>30</v>
      </c>
      <c r="AX595" s="13" t="s">
        <v>75</v>
      </c>
      <c r="AY595" s="269" t="s">
        <v>172</v>
      </c>
    </row>
    <row r="596" s="15" customFormat="1">
      <c r="A596" s="15"/>
      <c r="B596" s="299"/>
      <c r="C596" s="300"/>
      <c r="D596" s="260" t="s">
        <v>180</v>
      </c>
      <c r="E596" s="301" t="s">
        <v>1</v>
      </c>
      <c r="F596" s="302" t="s">
        <v>736</v>
      </c>
      <c r="G596" s="300"/>
      <c r="H596" s="301" t="s">
        <v>1</v>
      </c>
      <c r="I596" s="303"/>
      <c r="J596" s="300"/>
      <c r="K596" s="300"/>
      <c r="L596" s="304"/>
      <c r="M596" s="305"/>
      <c r="N596" s="306"/>
      <c r="O596" s="306"/>
      <c r="P596" s="306"/>
      <c r="Q596" s="306"/>
      <c r="R596" s="306"/>
      <c r="S596" s="306"/>
      <c r="T596" s="307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308" t="s">
        <v>180</v>
      </c>
      <c r="AU596" s="308" t="s">
        <v>84</v>
      </c>
      <c r="AV596" s="15" t="s">
        <v>82</v>
      </c>
      <c r="AW596" s="15" t="s">
        <v>30</v>
      </c>
      <c r="AX596" s="15" t="s">
        <v>75</v>
      </c>
      <c r="AY596" s="308" t="s">
        <v>172</v>
      </c>
    </row>
    <row r="597" s="13" customFormat="1">
      <c r="A597" s="13"/>
      <c r="B597" s="258"/>
      <c r="C597" s="259"/>
      <c r="D597" s="260" t="s">
        <v>180</v>
      </c>
      <c r="E597" s="261" t="s">
        <v>1</v>
      </c>
      <c r="F597" s="262" t="s">
        <v>959</v>
      </c>
      <c r="G597" s="259"/>
      <c r="H597" s="263">
        <v>231.44</v>
      </c>
      <c r="I597" s="264"/>
      <c r="J597" s="259"/>
      <c r="K597" s="259"/>
      <c r="L597" s="265"/>
      <c r="M597" s="266"/>
      <c r="N597" s="267"/>
      <c r="O597" s="267"/>
      <c r="P597" s="267"/>
      <c r="Q597" s="267"/>
      <c r="R597" s="267"/>
      <c r="S597" s="267"/>
      <c r="T597" s="268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9" t="s">
        <v>180</v>
      </c>
      <c r="AU597" s="269" t="s">
        <v>84</v>
      </c>
      <c r="AV597" s="13" t="s">
        <v>84</v>
      </c>
      <c r="AW597" s="13" t="s">
        <v>30</v>
      </c>
      <c r="AX597" s="13" t="s">
        <v>75</v>
      </c>
      <c r="AY597" s="269" t="s">
        <v>172</v>
      </c>
    </row>
    <row r="598" s="13" customFormat="1">
      <c r="A598" s="13"/>
      <c r="B598" s="258"/>
      <c r="C598" s="259"/>
      <c r="D598" s="260" t="s">
        <v>180</v>
      </c>
      <c r="E598" s="261" t="s">
        <v>1</v>
      </c>
      <c r="F598" s="262" t="s">
        <v>960</v>
      </c>
      <c r="G598" s="259"/>
      <c r="H598" s="263">
        <v>131.94</v>
      </c>
      <c r="I598" s="264"/>
      <c r="J598" s="259"/>
      <c r="K598" s="259"/>
      <c r="L598" s="265"/>
      <c r="M598" s="266"/>
      <c r="N598" s="267"/>
      <c r="O598" s="267"/>
      <c r="P598" s="267"/>
      <c r="Q598" s="267"/>
      <c r="R598" s="267"/>
      <c r="S598" s="267"/>
      <c r="T598" s="268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9" t="s">
        <v>180</v>
      </c>
      <c r="AU598" s="269" t="s">
        <v>84</v>
      </c>
      <c r="AV598" s="13" t="s">
        <v>84</v>
      </c>
      <c r="AW598" s="13" t="s">
        <v>30</v>
      </c>
      <c r="AX598" s="13" t="s">
        <v>75</v>
      </c>
      <c r="AY598" s="269" t="s">
        <v>172</v>
      </c>
    </row>
    <row r="599" s="15" customFormat="1">
      <c r="A599" s="15"/>
      <c r="B599" s="299"/>
      <c r="C599" s="300"/>
      <c r="D599" s="260" t="s">
        <v>180</v>
      </c>
      <c r="E599" s="301" t="s">
        <v>1</v>
      </c>
      <c r="F599" s="302" t="s">
        <v>961</v>
      </c>
      <c r="G599" s="300"/>
      <c r="H599" s="301" t="s">
        <v>1</v>
      </c>
      <c r="I599" s="303"/>
      <c r="J599" s="300"/>
      <c r="K599" s="300"/>
      <c r="L599" s="304"/>
      <c r="M599" s="305"/>
      <c r="N599" s="306"/>
      <c r="O599" s="306"/>
      <c r="P599" s="306"/>
      <c r="Q599" s="306"/>
      <c r="R599" s="306"/>
      <c r="S599" s="306"/>
      <c r="T599" s="307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308" t="s">
        <v>180</v>
      </c>
      <c r="AU599" s="308" t="s">
        <v>84</v>
      </c>
      <c r="AV599" s="15" t="s">
        <v>82</v>
      </c>
      <c r="AW599" s="15" t="s">
        <v>30</v>
      </c>
      <c r="AX599" s="15" t="s">
        <v>75</v>
      </c>
      <c r="AY599" s="308" t="s">
        <v>172</v>
      </c>
    </row>
    <row r="600" s="13" customFormat="1">
      <c r="A600" s="13"/>
      <c r="B600" s="258"/>
      <c r="C600" s="259"/>
      <c r="D600" s="260" t="s">
        <v>180</v>
      </c>
      <c r="E600" s="261" t="s">
        <v>1</v>
      </c>
      <c r="F600" s="262" t="s">
        <v>962</v>
      </c>
      <c r="G600" s="259"/>
      <c r="H600" s="263">
        <v>77.140000000000001</v>
      </c>
      <c r="I600" s="264"/>
      <c r="J600" s="259"/>
      <c r="K600" s="259"/>
      <c r="L600" s="265"/>
      <c r="M600" s="266"/>
      <c r="N600" s="267"/>
      <c r="O600" s="267"/>
      <c r="P600" s="267"/>
      <c r="Q600" s="267"/>
      <c r="R600" s="267"/>
      <c r="S600" s="267"/>
      <c r="T600" s="268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9" t="s">
        <v>180</v>
      </c>
      <c r="AU600" s="269" t="s">
        <v>84</v>
      </c>
      <c r="AV600" s="13" t="s">
        <v>84</v>
      </c>
      <c r="AW600" s="13" t="s">
        <v>30</v>
      </c>
      <c r="AX600" s="13" t="s">
        <v>75</v>
      </c>
      <c r="AY600" s="269" t="s">
        <v>172</v>
      </c>
    </row>
    <row r="601" s="15" customFormat="1">
      <c r="A601" s="15"/>
      <c r="B601" s="299"/>
      <c r="C601" s="300"/>
      <c r="D601" s="260" t="s">
        <v>180</v>
      </c>
      <c r="E601" s="301" t="s">
        <v>1</v>
      </c>
      <c r="F601" s="302" t="s">
        <v>963</v>
      </c>
      <c r="G601" s="300"/>
      <c r="H601" s="301" t="s">
        <v>1</v>
      </c>
      <c r="I601" s="303"/>
      <c r="J601" s="300"/>
      <c r="K601" s="300"/>
      <c r="L601" s="304"/>
      <c r="M601" s="305"/>
      <c r="N601" s="306"/>
      <c r="O601" s="306"/>
      <c r="P601" s="306"/>
      <c r="Q601" s="306"/>
      <c r="R601" s="306"/>
      <c r="S601" s="306"/>
      <c r="T601" s="307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308" t="s">
        <v>180</v>
      </c>
      <c r="AU601" s="308" t="s">
        <v>84</v>
      </c>
      <c r="AV601" s="15" t="s">
        <v>82</v>
      </c>
      <c r="AW601" s="15" t="s">
        <v>30</v>
      </c>
      <c r="AX601" s="15" t="s">
        <v>75</v>
      </c>
      <c r="AY601" s="308" t="s">
        <v>172</v>
      </c>
    </row>
    <row r="602" s="13" customFormat="1">
      <c r="A602" s="13"/>
      <c r="B602" s="258"/>
      <c r="C602" s="259"/>
      <c r="D602" s="260" t="s">
        <v>180</v>
      </c>
      <c r="E602" s="261" t="s">
        <v>1</v>
      </c>
      <c r="F602" s="262" t="s">
        <v>964</v>
      </c>
      <c r="G602" s="259"/>
      <c r="H602" s="263">
        <v>134.18000000000001</v>
      </c>
      <c r="I602" s="264"/>
      <c r="J602" s="259"/>
      <c r="K602" s="259"/>
      <c r="L602" s="265"/>
      <c r="M602" s="266"/>
      <c r="N602" s="267"/>
      <c r="O602" s="267"/>
      <c r="P602" s="267"/>
      <c r="Q602" s="267"/>
      <c r="R602" s="267"/>
      <c r="S602" s="267"/>
      <c r="T602" s="26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9" t="s">
        <v>180</v>
      </c>
      <c r="AU602" s="269" t="s">
        <v>84</v>
      </c>
      <c r="AV602" s="13" t="s">
        <v>84</v>
      </c>
      <c r="AW602" s="13" t="s">
        <v>30</v>
      </c>
      <c r="AX602" s="13" t="s">
        <v>75</v>
      </c>
      <c r="AY602" s="269" t="s">
        <v>172</v>
      </c>
    </row>
    <row r="603" s="15" customFormat="1">
      <c r="A603" s="15"/>
      <c r="B603" s="299"/>
      <c r="C603" s="300"/>
      <c r="D603" s="260" t="s">
        <v>180</v>
      </c>
      <c r="E603" s="301" t="s">
        <v>1</v>
      </c>
      <c r="F603" s="302" t="s">
        <v>965</v>
      </c>
      <c r="G603" s="300"/>
      <c r="H603" s="301" t="s">
        <v>1</v>
      </c>
      <c r="I603" s="303"/>
      <c r="J603" s="300"/>
      <c r="K603" s="300"/>
      <c r="L603" s="304"/>
      <c r="M603" s="305"/>
      <c r="N603" s="306"/>
      <c r="O603" s="306"/>
      <c r="P603" s="306"/>
      <c r="Q603" s="306"/>
      <c r="R603" s="306"/>
      <c r="S603" s="306"/>
      <c r="T603" s="307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308" t="s">
        <v>180</v>
      </c>
      <c r="AU603" s="308" t="s">
        <v>84</v>
      </c>
      <c r="AV603" s="15" t="s">
        <v>82</v>
      </c>
      <c r="AW603" s="15" t="s">
        <v>30</v>
      </c>
      <c r="AX603" s="15" t="s">
        <v>75</v>
      </c>
      <c r="AY603" s="308" t="s">
        <v>172</v>
      </c>
    </row>
    <row r="604" s="13" customFormat="1">
      <c r="A604" s="13"/>
      <c r="B604" s="258"/>
      <c r="C604" s="259"/>
      <c r="D604" s="260" t="s">
        <v>180</v>
      </c>
      <c r="E604" s="261" t="s">
        <v>1</v>
      </c>
      <c r="F604" s="262" t="s">
        <v>966</v>
      </c>
      <c r="G604" s="259"/>
      <c r="H604" s="263">
        <v>150.74000000000001</v>
      </c>
      <c r="I604" s="264"/>
      <c r="J604" s="259"/>
      <c r="K604" s="259"/>
      <c r="L604" s="265"/>
      <c r="M604" s="266"/>
      <c r="N604" s="267"/>
      <c r="O604" s="267"/>
      <c r="P604" s="267"/>
      <c r="Q604" s="267"/>
      <c r="R604" s="267"/>
      <c r="S604" s="267"/>
      <c r="T604" s="26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9" t="s">
        <v>180</v>
      </c>
      <c r="AU604" s="269" t="s">
        <v>84</v>
      </c>
      <c r="AV604" s="13" t="s">
        <v>84</v>
      </c>
      <c r="AW604" s="13" t="s">
        <v>30</v>
      </c>
      <c r="AX604" s="13" t="s">
        <v>75</v>
      </c>
      <c r="AY604" s="269" t="s">
        <v>172</v>
      </c>
    </row>
    <row r="605" s="13" customFormat="1">
      <c r="A605" s="13"/>
      <c r="B605" s="258"/>
      <c r="C605" s="259"/>
      <c r="D605" s="260" t="s">
        <v>180</v>
      </c>
      <c r="E605" s="261" t="s">
        <v>1</v>
      </c>
      <c r="F605" s="262" t="s">
        <v>972</v>
      </c>
      <c r="G605" s="259"/>
      <c r="H605" s="263">
        <v>12.970000000000001</v>
      </c>
      <c r="I605" s="264"/>
      <c r="J605" s="259"/>
      <c r="K605" s="259"/>
      <c r="L605" s="265"/>
      <c r="M605" s="266"/>
      <c r="N605" s="267"/>
      <c r="O605" s="267"/>
      <c r="P605" s="267"/>
      <c r="Q605" s="267"/>
      <c r="R605" s="267"/>
      <c r="S605" s="267"/>
      <c r="T605" s="26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9" t="s">
        <v>180</v>
      </c>
      <c r="AU605" s="269" t="s">
        <v>84</v>
      </c>
      <c r="AV605" s="13" t="s">
        <v>84</v>
      </c>
      <c r="AW605" s="13" t="s">
        <v>30</v>
      </c>
      <c r="AX605" s="13" t="s">
        <v>75</v>
      </c>
      <c r="AY605" s="269" t="s">
        <v>172</v>
      </c>
    </row>
    <row r="606" s="14" customFormat="1">
      <c r="A606" s="14"/>
      <c r="B606" s="270"/>
      <c r="C606" s="271"/>
      <c r="D606" s="260" t="s">
        <v>180</v>
      </c>
      <c r="E606" s="272" t="s">
        <v>1</v>
      </c>
      <c r="F606" s="273" t="s">
        <v>181</v>
      </c>
      <c r="G606" s="271"/>
      <c r="H606" s="274">
        <v>993.57999999999993</v>
      </c>
      <c r="I606" s="275"/>
      <c r="J606" s="271"/>
      <c r="K606" s="271"/>
      <c r="L606" s="276"/>
      <c r="M606" s="277"/>
      <c r="N606" s="278"/>
      <c r="O606" s="278"/>
      <c r="P606" s="278"/>
      <c r="Q606" s="278"/>
      <c r="R606" s="278"/>
      <c r="S606" s="278"/>
      <c r="T606" s="27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80" t="s">
        <v>180</v>
      </c>
      <c r="AU606" s="280" t="s">
        <v>84</v>
      </c>
      <c r="AV606" s="14" t="s">
        <v>179</v>
      </c>
      <c r="AW606" s="14" t="s">
        <v>30</v>
      </c>
      <c r="AX606" s="14" t="s">
        <v>82</v>
      </c>
      <c r="AY606" s="280" t="s">
        <v>172</v>
      </c>
    </row>
    <row r="607" s="2" customFormat="1" ht="24.15" customHeight="1">
      <c r="A607" s="40"/>
      <c r="B607" s="41"/>
      <c r="C607" s="281" t="s">
        <v>469</v>
      </c>
      <c r="D607" s="281" t="s">
        <v>207</v>
      </c>
      <c r="E607" s="282" t="s">
        <v>208</v>
      </c>
      <c r="F607" s="283" t="s">
        <v>209</v>
      </c>
      <c r="G607" s="284" t="s">
        <v>184</v>
      </c>
      <c r="H607" s="285">
        <v>1078.6710000000001</v>
      </c>
      <c r="I607" s="286"/>
      <c r="J607" s="287">
        <f>ROUND(I607*H607,2)</f>
        <v>0</v>
      </c>
      <c r="K607" s="288"/>
      <c r="L607" s="289"/>
      <c r="M607" s="290" t="s">
        <v>1</v>
      </c>
      <c r="N607" s="291" t="s">
        <v>40</v>
      </c>
      <c r="O607" s="93"/>
      <c r="P607" s="255">
        <f>O607*H607</f>
        <v>0</v>
      </c>
      <c r="Q607" s="255">
        <v>0</v>
      </c>
      <c r="R607" s="255">
        <f>Q607*H607</f>
        <v>0</v>
      </c>
      <c r="S607" s="255">
        <v>0</v>
      </c>
      <c r="T607" s="25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57" t="s">
        <v>210</v>
      </c>
      <c r="AT607" s="257" t="s">
        <v>207</v>
      </c>
      <c r="AU607" s="257" t="s">
        <v>84</v>
      </c>
      <c r="AY607" s="17" t="s">
        <v>172</v>
      </c>
      <c r="BE607" s="145">
        <f>IF(N607="základní",J607,0)</f>
        <v>0</v>
      </c>
      <c r="BF607" s="145">
        <f>IF(N607="snížená",J607,0)</f>
        <v>0</v>
      </c>
      <c r="BG607" s="145">
        <f>IF(N607="zákl. přenesená",J607,0)</f>
        <v>0</v>
      </c>
      <c r="BH607" s="145">
        <f>IF(N607="sníž. přenesená",J607,0)</f>
        <v>0</v>
      </c>
      <c r="BI607" s="145">
        <f>IF(N607="nulová",J607,0)</f>
        <v>0</v>
      </c>
      <c r="BJ607" s="17" t="s">
        <v>82</v>
      </c>
      <c r="BK607" s="145">
        <f>ROUND(I607*H607,2)</f>
        <v>0</v>
      </c>
      <c r="BL607" s="17" t="s">
        <v>200</v>
      </c>
      <c r="BM607" s="257" t="s">
        <v>667</v>
      </c>
    </row>
    <row r="608" s="13" customFormat="1">
      <c r="A608" s="13"/>
      <c r="B608" s="258"/>
      <c r="C608" s="259"/>
      <c r="D608" s="260" t="s">
        <v>180</v>
      </c>
      <c r="E608" s="261" t="s">
        <v>1</v>
      </c>
      <c r="F608" s="262" t="s">
        <v>973</v>
      </c>
      <c r="G608" s="259"/>
      <c r="H608" s="263">
        <v>1078.6710000000001</v>
      </c>
      <c r="I608" s="264"/>
      <c r="J608" s="259"/>
      <c r="K608" s="259"/>
      <c r="L608" s="265"/>
      <c r="M608" s="266"/>
      <c r="N608" s="267"/>
      <c r="O608" s="267"/>
      <c r="P608" s="267"/>
      <c r="Q608" s="267"/>
      <c r="R608" s="267"/>
      <c r="S608" s="267"/>
      <c r="T608" s="268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9" t="s">
        <v>180</v>
      </c>
      <c r="AU608" s="269" t="s">
        <v>84</v>
      </c>
      <c r="AV608" s="13" t="s">
        <v>84</v>
      </c>
      <c r="AW608" s="13" t="s">
        <v>30</v>
      </c>
      <c r="AX608" s="13" t="s">
        <v>75</v>
      </c>
      <c r="AY608" s="269" t="s">
        <v>172</v>
      </c>
    </row>
    <row r="609" s="14" customFormat="1">
      <c r="A609" s="14"/>
      <c r="B609" s="270"/>
      <c r="C609" s="271"/>
      <c r="D609" s="260" t="s">
        <v>180</v>
      </c>
      <c r="E609" s="272" t="s">
        <v>1</v>
      </c>
      <c r="F609" s="273" t="s">
        <v>181</v>
      </c>
      <c r="G609" s="271"/>
      <c r="H609" s="274">
        <v>1078.6710000000001</v>
      </c>
      <c r="I609" s="275"/>
      <c r="J609" s="271"/>
      <c r="K609" s="271"/>
      <c r="L609" s="276"/>
      <c r="M609" s="277"/>
      <c r="N609" s="278"/>
      <c r="O609" s="278"/>
      <c r="P609" s="278"/>
      <c r="Q609" s="278"/>
      <c r="R609" s="278"/>
      <c r="S609" s="278"/>
      <c r="T609" s="279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80" t="s">
        <v>180</v>
      </c>
      <c r="AU609" s="280" t="s">
        <v>84</v>
      </c>
      <c r="AV609" s="14" t="s">
        <v>179</v>
      </c>
      <c r="AW609" s="14" t="s">
        <v>30</v>
      </c>
      <c r="AX609" s="14" t="s">
        <v>82</v>
      </c>
      <c r="AY609" s="280" t="s">
        <v>172</v>
      </c>
    </row>
    <row r="610" s="2" customFormat="1" ht="24.15" customHeight="1">
      <c r="A610" s="40"/>
      <c r="B610" s="41"/>
      <c r="C610" s="245" t="s">
        <v>647</v>
      </c>
      <c r="D610" s="245" t="s">
        <v>175</v>
      </c>
      <c r="E610" s="246" t="s">
        <v>974</v>
      </c>
      <c r="F610" s="247" t="s">
        <v>975</v>
      </c>
      <c r="G610" s="248" t="s">
        <v>283</v>
      </c>
      <c r="H610" s="295"/>
      <c r="I610" s="250"/>
      <c r="J610" s="251">
        <f>ROUND(I610*H610,2)</f>
        <v>0</v>
      </c>
      <c r="K610" s="252"/>
      <c r="L610" s="43"/>
      <c r="M610" s="253" t="s">
        <v>1</v>
      </c>
      <c r="N610" s="254" t="s">
        <v>40</v>
      </c>
      <c r="O610" s="93"/>
      <c r="P610" s="255">
        <f>O610*H610</f>
        <v>0</v>
      </c>
      <c r="Q610" s="255">
        <v>0</v>
      </c>
      <c r="R610" s="255">
        <f>Q610*H610</f>
        <v>0</v>
      </c>
      <c r="S610" s="255">
        <v>0</v>
      </c>
      <c r="T610" s="25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57" t="s">
        <v>200</v>
      </c>
      <c r="AT610" s="257" t="s">
        <v>175</v>
      </c>
      <c r="AU610" s="257" t="s">
        <v>84</v>
      </c>
      <c r="AY610" s="17" t="s">
        <v>172</v>
      </c>
      <c r="BE610" s="145">
        <f>IF(N610="základní",J610,0)</f>
        <v>0</v>
      </c>
      <c r="BF610" s="145">
        <f>IF(N610="snížená",J610,0)</f>
        <v>0</v>
      </c>
      <c r="BG610" s="145">
        <f>IF(N610="zákl. přenesená",J610,0)</f>
        <v>0</v>
      </c>
      <c r="BH610" s="145">
        <f>IF(N610="sníž. přenesená",J610,0)</f>
        <v>0</v>
      </c>
      <c r="BI610" s="145">
        <f>IF(N610="nulová",J610,0)</f>
        <v>0</v>
      </c>
      <c r="BJ610" s="17" t="s">
        <v>82</v>
      </c>
      <c r="BK610" s="145">
        <f>ROUND(I610*H610,2)</f>
        <v>0</v>
      </c>
      <c r="BL610" s="17" t="s">
        <v>200</v>
      </c>
      <c r="BM610" s="257" t="s">
        <v>669</v>
      </c>
    </row>
    <row r="611" s="12" customFormat="1" ht="22.8" customHeight="1">
      <c r="A611" s="12"/>
      <c r="B611" s="229"/>
      <c r="C611" s="230"/>
      <c r="D611" s="231" t="s">
        <v>74</v>
      </c>
      <c r="E611" s="243" t="s">
        <v>211</v>
      </c>
      <c r="F611" s="243" t="s">
        <v>212</v>
      </c>
      <c r="G611" s="230"/>
      <c r="H611" s="230"/>
      <c r="I611" s="233"/>
      <c r="J611" s="244">
        <f>BK611</f>
        <v>0</v>
      </c>
      <c r="K611" s="230"/>
      <c r="L611" s="235"/>
      <c r="M611" s="236"/>
      <c r="N611" s="237"/>
      <c r="O611" s="237"/>
      <c r="P611" s="238">
        <f>SUM(P612:P661)</f>
        <v>0</v>
      </c>
      <c r="Q611" s="237"/>
      <c r="R611" s="238">
        <f>SUM(R612:R661)</f>
        <v>0</v>
      </c>
      <c r="S611" s="237"/>
      <c r="T611" s="239">
        <f>SUM(T612:T661)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40" t="s">
        <v>84</v>
      </c>
      <c r="AT611" s="241" t="s">
        <v>74</v>
      </c>
      <c r="AU611" s="241" t="s">
        <v>82</v>
      </c>
      <c r="AY611" s="240" t="s">
        <v>172</v>
      </c>
      <c r="BK611" s="242">
        <f>SUM(BK612:BK661)</f>
        <v>0</v>
      </c>
    </row>
    <row r="612" s="2" customFormat="1" ht="24.15" customHeight="1">
      <c r="A612" s="40"/>
      <c r="B612" s="41"/>
      <c r="C612" s="245" t="s">
        <v>976</v>
      </c>
      <c r="D612" s="245" t="s">
        <v>175</v>
      </c>
      <c r="E612" s="246" t="s">
        <v>977</v>
      </c>
      <c r="F612" s="247" t="s">
        <v>978</v>
      </c>
      <c r="G612" s="248" t="s">
        <v>178</v>
      </c>
      <c r="H612" s="249">
        <v>25</v>
      </c>
      <c r="I612" s="250"/>
      <c r="J612" s="251">
        <f>ROUND(I612*H612,2)</f>
        <v>0</v>
      </c>
      <c r="K612" s="252"/>
      <c r="L612" s="43"/>
      <c r="M612" s="253" t="s">
        <v>1</v>
      </c>
      <c r="N612" s="254" t="s">
        <v>40</v>
      </c>
      <c r="O612" s="93"/>
      <c r="P612" s="255">
        <f>O612*H612</f>
        <v>0</v>
      </c>
      <c r="Q612" s="255">
        <v>0</v>
      </c>
      <c r="R612" s="255">
        <f>Q612*H612</f>
        <v>0</v>
      </c>
      <c r="S612" s="255">
        <v>0</v>
      </c>
      <c r="T612" s="25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57" t="s">
        <v>200</v>
      </c>
      <c r="AT612" s="257" t="s">
        <v>175</v>
      </c>
      <c r="AU612" s="257" t="s">
        <v>84</v>
      </c>
      <c r="AY612" s="17" t="s">
        <v>172</v>
      </c>
      <c r="BE612" s="145">
        <f>IF(N612="základní",J612,0)</f>
        <v>0</v>
      </c>
      <c r="BF612" s="145">
        <f>IF(N612="snížená",J612,0)</f>
        <v>0</v>
      </c>
      <c r="BG612" s="145">
        <f>IF(N612="zákl. přenesená",J612,0)</f>
        <v>0</v>
      </c>
      <c r="BH612" s="145">
        <f>IF(N612="sníž. přenesená",J612,0)</f>
        <v>0</v>
      </c>
      <c r="BI612" s="145">
        <f>IF(N612="nulová",J612,0)</f>
        <v>0</v>
      </c>
      <c r="BJ612" s="17" t="s">
        <v>82</v>
      </c>
      <c r="BK612" s="145">
        <f>ROUND(I612*H612,2)</f>
        <v>0</v>
      </c>
      <c r="BL612" s="17" t="s">
        <v>200</v>
      </c>
      <c r="BM612" s="257" t="s">
        <v>671</v>
      </c>
    </row>
    <row r="613" s="15" customFormat="1">
      <c r="A613" s="15"/>
      <c r="B613" s="299"/>
      <c r="C613" s="300"/>
      <c r="D613" s="260" t="s">
        <v>180</v>
      </c>
      <c r="E613" s="301" t="s">
        <v>1</v>
      </c>
      <c r="F613" s="302" t="s">
        <v>869</v>
      </c>
      <c r="G613" s="300"/>
      <c r="H613" s="301" t="s">
        <v>1</v>
      </c>
      <c r="I613" s="303"/>
      <c r="J613" s="300"/>
      <c r="K613" s="300"/>
      <c r="L613" s="304"/>
      <c r="M613" s="305"/>
      <c r="N613" s="306"/>
      <c r="O613" s="306"/>
      <c r="P613" s="306"/>
      <c r="Q613" s="306"/>
      <c r="R613" s="306"/>
      <c r="S613" s="306"/>
      <c r="T613" s="307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308" t="s">
        <v>180</v>
      </c>
      <c r="AU613" s="308" t="s">
        <v>84</v>
      </c>
      <c r="AV613" s="15" t="s">
        <v>82</v>
      </c>
      <c r="AW613" s="15" t="s">
        <v>30</v>
      </c>
      <c r="AX613" s="15" t="s">
        <v>75</v>
      </c>
      <c r="AY613" s="308" t="s">
        <v>172</v>
      </c>
    </row>
    <row r="614" s="13" customFormat="1">
      <c r="A614" s="13"/>
      <c r="B614" s="258"/>
      <c r="C614" s="259"/>
      <c r="D614" s="260" t="s">
        <v>180</v>
      </c>
      <c r="E614" s="261" t="s">
        <v>1</v>
      </c>
      <c r="F614" s="262" t="s">
        <v>191</v>
      </c>
      <c r="G614" s="259"/>
      <c r="H614" s="263">
        <v>6</v>
      </c>
      <c r="I614" s="264"/>
      <c r="J614" s="259"/>
      <c r="K614" s="259"/>
      <c r="L614" s="265"/>
      <c r="M614" s="266"/>
      <c r="N614" s="267"/>
      <c r="O614" s="267"/>
      <c r="P614" s="267"/>
      <c r="Q614" s="267"/>
      <c r="R614" s="267"/>
      <c r="S614" s="267"/>
      <c r="T614" s="26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9" t="s">
        <v>180</v>
      </c>
      <c r="AU614" s="269" t="s">
        <v>84</v>
      </c>
      <c r="AV614" s="13" t="s">
        <v>84</v>
      </c>
      <c r="AW614" s="13" t="s">
        <v>30</v>
      </c>
      <c r="AX614" s="13" t="s">
        <v>75</v>
      </c>
      <c r="AY614" s="269" t="s">
        <v>172</v>
      </c>
    </row>
    <row r="615" s="15" customFormat="1">
      <c r="A615" s="15"/>
      <c r="B615" s="299"/>
      <c r="C615" s="300"/>
      <c r="D615" s="260" t="s">
        <v>180</v>
      </c>
      <c r="E615" s="301" t="s">
        <v>1</v>
      </c>
      <c r="F615" s="302" t="s">
        <v>736</v>
      </c>
      <c r="G615" s="300"/>
      <c r="H615" s="301" t="s">
        <v>1</v>
      </c>
      <c r="I615" s="303"/>
      <c r="J615" s="300"/>
      <c r="K615" s="300"/>
      <c r="L615" s="304"/>
      <c r="M615" s="305"/>
      <c r="N615" s="306"/>
      <c r="O615" s="306"/>
      <c r="P615" s="306"/>
      <c r="Q615" s="306"/>
      <c r="R615" s="306"/>
      <c r="S615" s="306"/>
      <c r="T615" s="307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308" t="s">
        <v>180</v>
      </c>
      <c r="AU615" s="308" t="s">
        <v>84</v>
      </c>
      <c r="AV615" s="15" t="s">
        <v>82</v>
      </c>
      <c r="AW615" s="15" t="s">
        <v>30</v>
      </c>
      <c r="AX615" s="15" t="s">
        <v>75</v>
      </c>
      <c r="AY615" s="308" t="s">
        <v>172</v>
      </c>
    </row>
    <row r="616" s="13" customFormat="1">
      <c r="A616" s="13"/>
      <c r="B616" s="258"/>
      <c r="C616" s="259"/>
      <c r="D616" s="260" t="s">
        <v>180</v>
      </c>
      <c r="E616" s="261" t="s">
        <v>1</v>
      </c>
      <c r="F616" s="262" t="s">
        <v>82</v>
      </c>
      <c r="G616" s="259"/>
      <c r="H616" s="263">
        <v>1</v>
      </c>
      <c r="I616" s="264"/>
      <c r="J616" s="259"/>
      <c r="K616" s="259"/>
      <c r="L616" s="265"/>
      <c r="M616" s="266"/>
      <c r="N616" s="267"/>
      <c r="O616" s="267"/>
      <c r="P616" s="267"/>
      <c r="Q616" s="267"/>
      <c r="R616" s="267"/>
      <c r="S616" s="267"/>
      <c r="T616" s="26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9" t="s">
        <v>180</v>
      </c>
      <c r="AU616" s="269" t="s">
        <v>84</v>
      </c>
      <c r="AV616" s="13" t="s">
        <v>84</v>
      </c>
      <c r="AW616" s="13" t="s">
        <v>30</v>
      </c>
      <c r="AX616" s="13" t="s">
        <v>75</v>
      </c>
      <c r="AY616" s="269" t="s">
        <v>172</v>
      </c>
    </row>
    <row r="617" s="15" customFormat="1">
      <c r="A617" s="15"/>
      <c r="B617" s="299"/>
      <c r="C617" s="300"/>
      <c r="D617" s="260" t="s">
        <v>180</v>
      </c>
      <c r="E617" s="301" t="s">
        <v>1</v>
      </c>
      <c r="F617" s="302" t="s">
        <v>822</v>
      </c>
      <c r="G617" s="300"/>
      <c r="H617" s="301" t="s">
        <v>1</v>
      </c>
      <c r="I617" s="303"/>
      <c r="J617" s="300"/>
      <c r="K617" s="300"/>
      <c r="L617" s="304"/>
      <c r="M617" s="305"/>
      <c r="N617" s="306"/>
      <c r="O617" s="306"/>
      <c r="P617" s="306"/>
      <c r="Q617" s="306"/>
      <c r="R617" s="306"/>
      <c r="S617" s="306"/>
      <c r="T617" s="307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308" t="s">
        <v>180</v>
      </c>
      <c r="AU617" s="308" t="s">
        <v>84</v>
      </c>
      <c r="AV617" s="15" t="s">
        <v>82</v>
      </c>
      <c r="AW617" s="15" t="s">
        <v>30</v>
      </c>
      <c r="AX617" s="15" t="s">
        <v>75</v>
      </c>
      <c r="AY617" s="308" t="s">
        <v>172</v>
      </c>
    </row>
    <row r="618" s="13" customFormat="1">
      <c r="A618" s="13"/>
      <c r="B618" s="258"/>
      <c r="C618" s="259"/>
      <c r="D618" s="260" t="s">
        <v>180</v>
      </c>
      <c r="E618" s="261" t="s">
        <v>1</v>
      </c>
      <c r="F618" s="262" t="s">
        <v>352</v>
      </c>
      <c r="G618" s="259"/>
      <c r="H618" s="263">
        <v>5</v>
      </c>
      <c r="I618" s="264"/>
      <c r="J618" s="259"/>
      <c r="K618" s="259"/>
      <c r="L618" s="265"/>
      <c r="M618" s="266"/>
      <c r="N618" s="267"/>
      <c r="O618" s="267"/>
      <c r="P618" s="267"/>
      <c r="Q618" s="267"/>
      <c r="R618" s="267"/>
      <c r="S618" s="267"/>
      <c r="T618" s="268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9" t="s">
        <v>180</v>
      </c>
      <c r="AU618" s="269" t="s">
        <v>84</v>
      </c>
      <c r="AV618" s="13" t="s">
        <v>84</v>
      </c>
      <c r="AW618" s="13" t="s">
        <v>30</v>
      </c>
      <c r="AX618" s="13" t="s">
        <v>75</v>
      </c>
      <c r="AY618" s="269" t="s">
        <v>172</v>
      </c>
    </row>
    <row r="619" s="15" customFormat="1">
      <c r="A619" s="15"/>
      <c r="B619" s="299"/>
      <c r="C619" s="300"/>
      <c r="D619" s="260" t="s">
        <v>180</v>
      </c>
      <c r="E619" s="301" t="s">
        <v>1</v>
      </c>
      <c r="F619" s="302" t="s">
        <v>860</v>
      </c>
      <c r="G619" s="300"/>
      <c r="H619" s="301" t="s">
        <v>1</v>
      </c>
      <c r="I619" s="303"/>
      <c r="J619" s="300"/>
      <c r="K619" s="300"/>
      <c r="L619" s="304"/>
      <c r="M619" s="305"/>
      <c r="N619" s="306"/>
      <c r="O619" s="306"/>
      <c r="P619" s="306"/>
      <c r="Q619" s="306"/>
      <c r="R619" s="306"/>
      <c r="S619" s="306"/>
      <c r="T619" s="307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308" t="s">
        <v>180</v>
      </c>
      <c r="AU619" s="308" t="s">
        <v>84</v>
      </c>
      <c r="AV619" s="15" t="s">
        <v>82</v>
      </c>
      <c r="AW619" s="15" t="s">
        <v>30</v>
      </c>
      <c r="AX619" s="15" t="s">
        <v>75</v>
      </c>
      <c r="AY619" s="308" t="s">
        <v>172</v>
      </c>
    </row>
    <row r="620" s="13" customFormat="1">
      <c r="A620" s="13"/>
      <c r="B620" s="258"/>
      <c r="C620" s="259"/>
      <c r="D620" s="260" t="s">
        <v>180</v>
      </c>
      <c r="E620" s="261" t="s">
        <v>1</v>
      </c>
      <c r="F620" s="262" t="s">
        <v>357</v>
      </c>
      <c r="G620" s="259"/>
      <c r="H620" s="263">
        <v>7</v>
      </c>
      <c r="I620" s="264"/>
      <c r="J620" s="259"/>
      <c r="K620" s="259"/>
      <c r="L620" s="265"/>
      <c r="M620" s="266"/>
      <c r="N620" s="267"/>
      <c r="O620" s="267"/>
      <c r="P620" s="267"/>
      <c r="Q620" s="267"/>
      <c r="R620" s="267"/>
      <c r="S620" s="267"/>
      <c r="T620" s="26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9" t="s">
        <v>180</v>
      </c>
      <c r="AU620" s="269" t="s">
        <v>84</v>
      </c>
      <c r="AV620" s="13" t="s">
        <v>84</v>
      </c>
      <c r="AW620" s="13" t="s">
        <v>30</v>
      </c>
      <c r="AX620" s="13" t="s">
        <v>75</v>
      </c>
      <c r="AY620" s="269" t="s">
        <v>172</v>
      </c>
    </row>
    <row r="621" s="15" customFormat="1">
      <c r="A621" s="15"/>
      <c r="B621" s="299"/>
      <c r="C621" s="300"/>
      <c r="D621" s="260" t="s">
        <v>180</v>
      </c>
      <c r="E621" s="301" t="s">
        <v>1</v>
      </c>
      <c r="F621" s="302" t="s">
        <v>862</v>
      </c>
      <c r="G621" s="300"/>
      <c r="H621" s="301" t="s">
        <v>1</v>
      </c>
      <c r="I621" s="303"/>
      <c r="J621" s="300"/>
      <c r="K621" s="300"/>
      <c r="L621" s="304"/>
      <c r="M621" s="305"/>
      <c r="N621" s="306"/>
      <c r="O621" s="306"/>
      <c r="P621" s="306"/>
      <c r="Q621" s="306"/>
      <c r="R621" s="306"/>
      <c r="S621" s="306"/>
      <c r="T621" s="307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308" t="s">
        <v>180</v>
      </c>
      <c r="AU621" s="308" t="s">
        <v>84</v>
      </c>
      <c r="AV621" s="15" t="s">
        <v>82</v>
      </c>
      <c r="AW621" s="15" t="s">
        <v>30</v>
      </c>
      <c r="AX621" s="15" t="s">
        <v>75</v>
      </c>
      <c r="AY621" s="308" t="s">
        <v>172</v>
      </c>
    </row>
    <row r="622" s="13" customFormat="1">
      <c r="A622" s="13"/>
      <c r="B622" s="258"/>
      <c r="C622" s="259"/>
      <c r="D622" s="260" t="s">
        <v>180</v>
      </c>
      <c r="E622" s="261" t="s">
        <v>1</v>
      </c>
      <c r="F622" s="262" t="s">
        <v>191</v>
      </c>
      <c r="G622" s="259"/>
      <c r="H622" s="263">
        <v>6</v>
      </c>
      <c r="I622" s="264"/>
      <c r="J622" s="259"/>
      <c r="K622" s="259"/>
      <c r="L622" s="265"/>
      <c r="M622" s="266"/>
      <c r="N622" s="267"/>
      <c r="O622" s="267"/>
      <c r="P622" s="267"/>
      <c r="Q622" s="267"/>
      <c r="R622" s="267"/>
      <c r="S622" s="267"/>
      <c r="T622" s="26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9" t="s">
        <v>180</v>
      </c>
      <c r="AU622" s="269" t="s">
        <v>84</v>
      </c>
      <c r="AV622" s="13" t="s">
        <v>84</v>
      </c>
      <c r="AW622" s="13" t="s">
        <v>30</v>
      </c>
      <c r="AX622" s="13" t="s">
        <v>75</v>
      </c>
      <c r="AY622" s="269" t="s">
        <v>172</v>
      </c>
    </row>
    <row r="623" s="14" customFormat="1">
      <c r="A623" s="14"/>
      <c r="B623" s="270"/>
      <c r="C623" s="271"/>
      <c r="D623" s="260" t="s">
        <v>180</v>
      </c>
      <c r="E623" s="272" t="s">
        <v>1</v>
      </c>
      <c r="F623" s="273" t="s">
        <v>181</v>
      </c>
      <c r="G623" s="271"/>
      <c r="H623" s="274">
        <v>25</v>
      </c>
      <c r="I623" s="275"/>
      <c r="J623" s="271"/>
      <c r="K623" s="271"/>
      <c r="L623" s="276"/>
      <c r="M623" s="277"/>
      <c r="N623" s="278"/>
      <c r="O623" s="278"/>
      <c r="P623" s="278"/>
      <c r="Q623" s="278"/>
      <c r="R623" s="278"/>
      <c r="S623" s="278"/>
      <c r="T623" s="27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80" t="s">
        <v>180</v>
      </c>
      <c r="AU623" s="280" t="s">
        <v>84</v>
      </c>
      <c r="AV623" s="14" t="s">
        <v>179</v>
      </c>
      <c r="AW623" s="14" t="s">
        <v>30</v>
      </c>
      <c r="AX623" s="14" t="s">
        <v>82</v>
      </c>
      <c r="AY623" s="280" t="s">
        <v>172</v>
      </c>
    </row>
    <row r="624" s="2" customFormat="1" ht="33" customHeight="1">
      <c r="A624" s="40"/>
      <c r="B624" s="41"/>
      <c r="C624" s="281" t="s">
        <v>979</v>
      </c>
      <c r="D624" s="281" t="s">
        <v>207</v>
      </c>
      <c r="E624" s="282" t="s">
        <v>980</v>
      </c>
      <c r="F624" s="283" t="s">
        <v>981</v>
      </c>
      <c r="G624" s="284" t="s">
        <v>178</v>
      </c>
      <c r="H624" s="285">
        <v>4</v>
      </c>
      <c r="I624" s="286"/>
      <c r="J624" s="287">
        <f>ROUND(I624*H624,2)</f>
        <v>0</v>
      </c>
      <c r="K624" s="288"/>
      <c r="L624" s="289"/>
      <c r="M624" s="290" t="s">
        <v>1</v>
      </c>
      <c r="N624" s="291" t="s">
        <v>40</v>
      </c>
      <c r="O624" s="93"/>
      <c r="P624" s="255">
        <f>O624*H624</f>
        <v>0</v>
      </c>
      <c r="Q624" s="255">
        <v>0</v>
      </c>
      <c r="R624" s="255">
        <f>Q624*H624</f>
        <v>0</v>
      </c>
      <c r="S624" s="255">
        <v>0</v>
      </c>
      <c r="T624" s="25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57" t="s">
        <v>210</v>
      </c>
      <c r="AT624" s="257" t="s">
        <v>207</v>
      </c>
      <c r="AU624" s="257" t="s">
        <v>84</v>
      </c>
      <c r="AY624" s="17" t="s">
        <v>172</v>
      </c>
      <c r="BE624" s="145">
        <f>IF(N624="základní",J624,0)</f>
        <v>0</v>
      </c>
      <c r="BF624" s="145">
        <f>IF(N624="snížená",J624,0)</f>
        <v>0</v>
      </c>
      <c r="BG624" s="145">
        <f>IF(N624="zákl. přenesená",J624,0)</f>
        <v>0</v>
      </c>
      <c r="BH624" s="145">
        <f>IF(N624="sníž. přenesená",J624,0)</f>
        <v>0</v>
      </c>
      <c r="BI624" s="145">
        <f>IF(N624="nulová",J624,0)</f>
        <v>0</v>
      </c>
      <c r="BJ624" s="17" t="s">
        <v>82</v>
      </c>
      <c r="BK624" s="145">
        <f>ROUND(I624*H624,2)</f>
        <v>0</v>
      </c>
      <c r="BL624" s="17" t="s">
        <v>200</v>
      </c>
      <c r="BM624" s="257" t="s">
        <v>672</v>
      </c>
    </row>
    <row r="625" s="15" customFormat="1">
      <c r="A625" s="15"/>
      <c r="B625" s="299"/>
      <c r="C625" s="300"/>
      <c r="D625" s="260" t="s">
        <v>180</v>
      </c>
      <c r="E625" s="301" t="s">
        <v>1</v>
      </c>
      <c r="F625" s="302" t="s">
        <v>822</v>
      </c>
      <c r="G625" s="300"/>
      <c r="H625" s="301" t="s">
        <v>1</v>
      </c>
      <c r="I625" s="303"/>
      <c r="J625" s="300"/>
      <c r="K625" s="300"/>
      <c r="L625" s="304"/>
      <c r="M625" s="305"/>
      <c r="N625" s="306"/>
      <c r="O625" s="306"/>
      <c r="P625" s="306"/>
      <c r="Q625" s="306"/>
      <c r="R625" s="306"/>
      <c r="S625" s="306"/>
      <c r="T625" s="307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308" t="s">
        <v>180</v>
      </c>
      <c r="AU625" s="308" t="s">
        <v>84</v>
      </c>
      <c r="AV625" s="15" t="s">
        <v>82</v>
      </c>
      <c r="AW625" s="15" t="s">
        <v>30</v>
      </c>
      <c r="AX625" s="15" t="s">
        <v>75</v>
      </c>
      <c r="AY625" s="308" t="s">
        <v>172</v>
      </c>
    </row>
    <row r="626" s="13" customFormat="1">
      <c r="A626" s="13"/>
      <c r="B626" s="258"/>
      <c r="C626" s="259"/>
      <c r="D626" s="260" t="s">
        <v>180</v>
      </c>
      <c r="E626" s="261" t="s">
        <v>1</v>
      </c>
      <c r="F626" s="262" t="s">
        <v>84</v>
      </c>
      <c r="G626" s="259"/>
      <c r="H626" s="263">
        <v>2</v>
      </c>
      <c r="I626" s="264"/>
      <c r="J626" s="259"/>
      <c r="K626" s="259"/>
      <c r="L626" s="265"/>
      <c r="M626" s="266"/>
      <c r="N626" s="267"/>
      <c r="O626" s="267"/>
      <c r="P626" s="267"/>
      <c r="Q626" s="267"/>
      <c r="R626" s="267"/>
      <c r="S626" s="267"/>
      <c r="T626" s="26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9" t="s">
        <v>180</v>
      </c>
      <c r="AU626" s="269" t="s">
        <v>84</v>
      </c>
      <c r="AV626" s="13" t="s">
        <v>84</v>
      </c>
      <c r="AW626" s="13" t="s">
        <v>30</v>
      </c>
      <c r="AX626" s="13" t="s">
        <v>75</v>
      </c>
      <c r="AY626" s="269" t="s">
        <v>172</v>
      </c>
    </row>
    <row r="627" s="15" customFormat="1">
      <c r="A627" s="15"/>
      <c r="B627" s="299"/>
      <c r="C627" s="300"/>
      <c r="D627" s="260" t="s">
        <v>180</v>
      </c>
      <c r="E627" s="301" t="s">
        <v>1</v>
      </c>
      <c r="F627" s="302" t="s">
        <v>860</v>
      </c>
      <c r="G627" s="300"/>
      <c r="H627" s="301" t="s">
        <v>1</v>
      </c>
      <c r="I627" s="303"/>
      <c r="J627" s="300"/>
      <c r="K627" s="300"/>
      <c r="L627" s="304"/>
      <c r="M627" s="305"/>
      <c r="N627" s="306"/>
      <c r="O627" s="306"/>
      <c r="P627" s="306"/>
      <c r="Q627" s="306"/>
      <c r="R627" s="306"/>
      <c r="S627" s="306"/>
      <c r="T627" s="307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308" t="s">
        <v>180</v>
      </c>
      <c r="AU627" s="308" t="s">
        <v>84</v>
      </c>
      <c r="AV627" s="15" t="s">
        <v>82</v>
      </c>
      <c r="AW627" s="15" t="s">
        <v>30</v>
      </c>
      <c r="AX627" s="15" t="s">
        <v>75</v>
      </c>
      <c r="AY627" s="308" t="s">
        <v>172</v>
      </c>
    </row>
    <row r="628" s="13" customFormat="1">
      <c r="A628" s="13"/>
      <c r="B628" s="258"/>
      <c r="C628" s="259"/>
      <c r="D628" s="260" t="s">
        <v>180</v>
      </c>
      <c r="E628" s="261" t="s">
        <v>1</v>
      </c>
      <c r="F628" s="262" t="s">
        <v>84</v>
      </c>
      <c r="G628" s="259"/>
      <c r="H628" s="263">
        <v>2</v>
      </c>
      <c r="I628" s="264"/>
      <c r="J628" s="259"/>
      <c r="K628" s="259"/>
      <c r="L628" s="265"/>
      <c r="M628" s="266"/>
      <c r="N628" s="267"/>
      <c r="O628" s="267"/>
      <c r="P628" s="267"/>
      <c r="Q628" s="267"/>
      <c r="R628" s="267"/>
      <c r="S628" s="267"/>
      <c r="T628" s="268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9" t="s">
        <v>180</v>
      </c>
      <c r="AU628" s="269" t="s">
        <v>84</v>
      </c>
      <c r="AV628" s="13" t="s">
        <v>84</v>
      </c>
      <c r="AW628" s="13" t="s">
        <v>30</v>
      </c>
      <c r="AX628" s="13" t="s">
        <v>75</v>
      </c>
      <c r="AY628" s="269" t="s">
        <v>172</v>
      </c>
    </row>
    <row r="629" s="14" customFormat="1">
      <c r="A629" s="14"/>
      <c r="B629" s="270"/>
      <c r="C629" s="271"/>
      <c r="D629" s="260" t="s">
        <v>180</v>
      </c>
      <c r="E629" s="272" t="s">
        <v>1</v>
      </c>
      <c r="F629" s="273" t="s">
        <v>181</v>
      </c>
      <c r="G629" s="271"/>
      <c r="H629" s="274">
        <v>4</v>
      </c>
      <c r="I629" s="275"/>
      <c r="J629" s="271"/>
      <c r="K629" s="271"/>
      <c r="L629" s="276"/>
      <c r="M629" s="277"/>
      <c r="N629" s="278"/>
      <c r="O629" s="278"/>
      <c r="P629" s="278"/>
      <c r="Q629" s="278"/>
      <c r="R629" s="278"/>
      <c r="S629" s="278"/>
      <c r="T629" s="279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80" t="s">
        <v>180</v>
      </c>
      <c r="AU629" s="280" t="s">
        <v>84</v>
      </c>
      <c r="AV629" s="14" t="s">
        <v>179</v>
      </c>
      <c r="AW629" s="14" t="s">
        <v>30</v>
      </c>
      <c r="AX629" s="14" t="s">
        <v>82</v>
      </c>
      <c r="AY629" s="280" t="s">
        <v>172</v>
      </c>
    </row>
    <row r="630" s="2" customFormat="1" ht="24.15" customHeight="1">
      <c r="A630" s="40"/>
      <c r="B630" s="41"/>
      <c r="C630" s="281" t="s">
        <v>982</v>
      </c>
      <c r="D630" s="281" t="s">
        <v>207</v>
      </c>
      <c r="E630" s="282" t="s">
        <v>983</v>
      </c>
      <c r="F630" s="283" t="s">
        <v>984</v>
      </c>
      <c r="G630" s="284" t="s">
        <v>178</v>
      </c>
      <c r="H630" s="285">
        <v>21</v>
      </c>
      <c r="I630" s="286"/>
      <c r="J630" s="287">
        <f>ROUND(I630*H630,2)</f>
        <v>0</v>
      </c>
      <c r="K630" s="288"/>
      <c r="L630" s="289"/>
      <c r="M630" s="290" t="s">
        <v>1</v>
      </c>
      <c r="N630" s="291" t="s">
        <v>40</v>
      </c>
      <c r="O630" s="93"/>
      <c r="P630" s="255">
        <f>O630*H630</f>
        <v>0</v>
      </c>
      <c r="Q630" s="255">
        <v>0</v>
      </c>
      <c r="R630" s="255">
        <f>Q630*H630</f>
        <v>0</v>
      </c>
      <c r="S630" s="255">
        <v>0</v>
      </c>
      <c r="T630" s="256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57" t="s">
        <v>210</v>
      </c>
      <c r="AT630" s="257" t="s">
        <v>207</v>
      </c>
      <c r="AU630" s="257" t="s">
        <v>84</v>
      </c>
      <c r="AY630" s="17" t="s">
        <v>172</v>
      </c>
      <c r="BE630" s="145">
        <f>IF(N630="základní",J630,0)</f>
        <v>0</v>
      </c>
      <c r="BF630" s="145">
        <f>IF(N630="snížená",J630,0)</f>
        <v>0</v>
      </c>
      <c r="BG630" s="145">
        <f>IF(N630="zákl. přenesená",J630,0)</f>
        <v>0</v>
      </c>
      <c r="BH630" s="145">
        <f>IF(N630="sníž. přenesená",J630,0)</f>
        <v>0</v>
      </c>
      <c r="BI630" s="145">
        <f>IF(N630="nulová",J630,0)</f>
        <v>0</v>
      </c>
      <c r="BJ630" s="17" t="s">
        <v>82</v>
      </c>
      <c r="BK630" s="145">
        <f>ROUND(I630*H630,2)</f>
        <v>0</v>
      </c>
      <c r="BL630" s="17" t="s">
        <v>200</v>
      </c>
      <c r="BM630" s="257" t="s">
        <v>675</v>
      </c>
    </row>
    <row r="631" s="15" customFormat="1">
      <c r="A631" s="15"/>
      <c r="B631" s="299"/>
      <c r="C631" s="300"/>
      <c r="D631" s="260" t="s">
        <v>180</v>
      </c>
      <c r="E631" s="301" t="s">
        <v>1</v>
      </c>
      <c r="F631" s="302" t="s">
        <v>869</v>
      </c>
      <c r="G631" s="300"/>
      <c r="H631" s="301" t="s">
        <v>1</v>
      </c>
      <c r="I631" s="303"/>
      <c r="J631" s="300"/>
      <c r="K631" s="300"/>
      <c r="L631" s="304"/>
      <c r="M631" s="305"/>
      <c r="N631" s="306"/>
      <c r="O631" s="306"/>
      <c r="P631" s="306"/>
      <c r="Q631" s="306"/>
      <c r="R631" s="306"/>
      <c r="S631" s="306"/>
      <c r="T631" s="307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308" t="s">
        <v>180</v>
      </c>
      <c r="AU631" s="308" t="s">
        <v>84</v>
      </c>
      <c r="AV631" s="15" t="s">
        <v>82</v>
      </c>
      <c r="AW631" s="15" t="s">
        <v>30</v>
      </c>
      <c r="AX631" s="15" t="s">
        <v>75</v>
      </c>
      <c r="AY631" s="308" t="s">
        <v>172</v>
      </c>
    </row>
    <row r="632" s="13" customFormat="1">
      <c r="A632" s="13"/>
      <c r="B632" s="258"/>
      <c r="C632" s="259"/>
      <c r="D632" s="260" t="s">
        <v>180</v>
      </c>
      <c r="E632" s="261" t="s">
        <v>1</v>
      </c>
      <c r="F632" s="262" t="s">
        <v>191</v>
      </c>
      <c r="G632" s="259"/>
      <c r="H632" s="263">
        <v>6</v>
      </c>
      <c r="I632" s="264"/>
      <c r="J632" s="259"/>
      <c r="K632" s="259"/>
      <c r="L632" s="265"/>
      <c r="M632" s="266"/>
      <c r="N632" s="267"/>
      <c r="O632" s="267"/>
      <c r="P632" s="267"/>
      <c r="Q632" s="267"/>
      <c r="R632" s="267"/>
      <c r="S632" s="267"/>
      <c r="T632" s="268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9" t="s">
        <v>180</v>
      </c>
      <c r="AU632" s="269" t="s">
        <v>84</v>
      </c>
      <c r="AV632" s="13" t="s">
        <v>84</v>
      </c>
      <c r="AW632" s="13" t="s">
        <v>30</v>
      </c>
      <c r="AX632" s="13" t="s">
        <v>75</v>
      </c>
      <c r="AY632" s="269" t="s">
        <v>172</v>
      </c>
    </row>
    <row r="633" s="15" customFormat="1">
      <c r="A633" s="15"/>
      <c r="B633" s="299"/>
      <c r="C633" s="300"/>
      <c r="D633" s="260" t="s">
        <v>180</v>
      </c>
      <c r="E633" s="301" t="s">
        <v>1</v>
      </c>
      <c r="F633" s="302" t="s">
        <v>736</v>
      </c>
      <c r="G633" s="300"/>
      <c r="H633" s="301" t="s">
        <v>1</v>
      </c>
      <c r="I633" s="303"/>
      <c r="J633" s="300"/>
      <c r="K633" s="300"/>
      <c r="L633" s="304"/>
      <c r="M633" s="305"/>
      <c r="N633" s="306"/>
      <c r="O633" s="306"/>
      <c r="P633" s="306"/>
      <c r="Q633" s="306"/>
      <c r="R633" s="306"/>
      <c r="S633" s="306"/>
      <c r="T633" s="307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308" t="s">
        <v>180</v>
      </c>
      <c r="AU633" s="308" t="s">
        <v>84</v>
      </c>
      <c r="AV633" s="15" t="s">
        <v>82</v>
      </c>
      <c r="AW633" s="15" t="s">
        <v>30</v>
      </c>
      <c r="AX633" s="15" t="s">
        <v>75</v>
      </c>
      <c r="AY633" s="308" t="s">
        <v>172</v>
      </c>
    </row>
    <row r="634" s="13" customFormat="1">
      <c r="A634" s="13"/>
      <c r="B634" s="258"/>
      <c r="C634" s="259"/>
      <c r="D634" s="260" t="s">
        <v>180</v>
      </c>
      <c r="E634" s="261" t="s">
        <v>1</v>
      </c>
      <c r="F634" s="262" t="s">
        <v>82</v>
      </c>
      <c r="G634" s="259"/>
      <c r="H634" s="263">
        <v>1</v>
      </c>
      <c r="I634" s="264"/>
      <c r="J634" s="259"/>
      <c r="K634" s="259"/>
      <c r="L634" s="265"/>
      <c r="M634" s="266"/>
      <c r="N634" s="267"/>
      <c r="O634" s="267"/>
      <c r="P634" s="267"/>
      <c r="Q634" s="267"/>
      <c r="R634" s="267"/>
      <c r="S634" s="267"/>
      <c r="T634" s="26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9" t="s">
        <v>180</v>
      </c>
      <c r="AU634" s="269" t="s">
        <v>84</v>
      </c>
      <c r="AV634" s="13" t="s">
        <v>84</v>
      </c>
      <c r="AW634" s="13" t="s">
        <v>30</v>
      </c>
      <c r="AX634" s="13" t="s">
        <v>75</v>
      </c>
      <c r="AY634" s="269" t="s">
        <v>172</v>
      </c>
    </row>
    <row r="635" s="15" customFormat="1">
      <c r="A635" s="15"/>
      <c r="B635" s="299"/>
      <c r="C635" s="300"/>
      <c r="D635" s="260" t="s">
        <v>180</v>
      </c>
      <c r="E635" s="301" t="s">
        <v>1</v>
      </c>
      <c r="F635" s="302" t="s">
        <v>822</v>
      </c>
      <c r="G635" s="300"/>
      <c r="H635" s="301" t="s">
        <v>1</v>
      </c>
      <c r="I635" s="303"/>
      <c r="J635" s="300"/>
      <c r="K635" s="300"/>
      <c r="L635" s="304"/>
      <c r="M635" s="305"/>
      <c r="N635" s="306"/>
      <c r="O635" s="306"/>
      <c r="P635" s="306"/>
      <c r="Q635" s="306"/>
      <c r="R635" s="306"/>
      <c r="S635" s="306"/>
      <c r="T635" s="307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308" t="s">
        <v>180</v>
      </c>
      <c r="AU635" s="308" t="s">
        <v>84</v>
      </c>
      <c r="AV635" s="15" t="s">
        <v>82</v>
      </c>
      <c r="AW635" s="15" t="s">
        <v>30</v>
      </c>
      <c r="AX635" s="15" t="s">
        <v>75</v>
      </c>
      <c r="AY635" s="308" t="s">
        <v>172</v>
      </c>
    </row>
    <row r="636" s="13" customFormat="1">
      <c r="A636" s="13"/>
      <c r="B636" s="258"/>
      <c r="C636" s="259"/>
      <c r="D636" s="260" t="s">
        <v>180</v>
      </c>
      <c r="E636" s="261" t="s">
        <v>1</v>
      </c>
      <c r="F636" s="262" t="s">
        <v>173</v>
      </c>
      <c r="G636" s="259"/>
      <c r="H636" s="263">
        <v>3</v>
      </c>
      <c r="I636" s="264"/>
      <c r="J636" s="259"/>
      <c r="K636" s="259"/>
      <c r="L636" s="265"/>
      <c r="M636" s="266"/>
      <c r="N636" s="267"/>
      <c r="O636" s="267"/>
      <c r="P636" s="267"/>
      <c r="Q636" s="267"/>
      <c r="R636" s="267"/>
      <c r="S636" s="267"/>
      <c r="T636" s="268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9" t="s">
        <v>180</v>
      </c>
      <c r="AU636" s="269" t="s">
        <v>84</v>
      </c>
      <c r="AV636" s="13" t="s">
        <v>84</v>
      </c>
      <c r="AW636" s="13" t="s">
        <v>30</v>
      </c>
      <c r="AX636" s="13" t="s">
        <v>75</v>
      </c>
      <c r="AY636" s="269" t="s">
        <v>172</v>
      </c>
    </row>
    <row r="637" s="15" customFormat="1">
      <c r="A637" s="15"/>
      <c r="B637" s="299"/>
      <c r="C637" s="300"/>
      <c r="D637" s="260" t="s">
        <v>180</v>
      </c>
      <c r="E637" s="301" t="s">
        <v>1</v>
      </c>
      <c r="F637" s="302" t="s">
        <v>860</v>
      </c>
      <c r="G637" s="300"/>
      <c r="H637" s="301" t="s">
        <v>1</v>
      </c>
      <c r="I637" s="303"/>
      <c r="J637" s="300"/>
      <c r="K637" s="300"/>
      <c r="L637" s="304"/>
      <c r="M637" s="305"/>
      <c r="N637" s="306"/>
      <c r="O637" s="306"/>
      <c r="P637" s="306"/>
      <c r="Q637" s="306"/>
      <c r="R637" s="306"/>
      <c r="S637" s="306"/>
      <c r="T637" s="307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308" t="s">
        <v>180</v>
      </c>
      <c r="AU637" s="308" t="s">
        <v>84</v>
      </c>
      <c r="AV637" s="15" t="s">
        <v>82</v>
      </c>
      <c r="AW637" s="15" t="s">
        <v>30</v>
      </c>
      <c r="AX637" s="15" t="s">
        <v>75</v>
      </c>
      <c r="AY637" s="308" t="s">
        <v>172</v>
      </c>
    </row>
    <row r="638" s="13" customFormat="1">
      <c r="A638" s="13"/>
      <c r="B638" s="258"/>
      <c r="C638" s="259"/>
      <c r="D638" s="260" t="s">
        <v>180</v>
      </c>
      <c r="E638" s="261" t="s">
        <v>1</v>
      </c>
      <c r="F638" s="262" t="s">
        <v>352</v>
      </c>
      <c r="G638" s="259"/>
      <c r="H638" s="263">
        <v>5</v>
      </c>
      <c r="I638" s="264"/>
      <c r="J638" s="259"/>
      <c r="K638" s="259"/>
      <c r="L638" s="265"/>
      <c r="M638" s="266"/>
      <c r="N638" s="267"/>
      <c r="O638" s="267"/>
      <c r="P638" s="267"/>
      <c r="Q638" s="267"/>
      <c r="R638" s="267"/>
      <c r="S638" s="267"/>
      <c r="T638" s="26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9" t="s">
        <v>180</v>
      </c>
      <c r="AU638" s="269" t="s">
        <v>84</v>
      </c>
      <c r="AV638" s="13" t="s">
        <v>84</v>
      </c>
      <c r="AW638" s="13" t="s">
        <v>30</v>
      </c>
      <c r="AX638" s="13" t="s">
        <v>75</v>
      </c>
      <c r="AY638" s="269" t="s">
        <v>172</v>
      </c>
    </row>
    <row r="639" s="15" customFormat="1">
      <c r="A639" s="15"/>
      <c r="B639" s="299"/>
      <c r="C639" s="300"/>
      <c r="D639" s="260" t="s">
        <v>180</v>
      </c>
      <c r="E639" s="301" t="s">
        <v>1</v>
      </c>
      <c r="F639" s="302" t="s">
        <v>862</v>
      </c>
      <c r="G639" s="300"/>
      <c r="H639" s="301" t="s">
        <v>1</v>
      </c>
      <c r="I639" s="303"/>
      <c r="J639" s="300"/>
      <c r="K639" s="300"/>
      <c r="L639" s="304"/>
      <c r="M639" s="305"/>
      <c r="N639" s="306"/>
      <c r="O639" s="306"/>
      <c r="P639" s="306"/>
      <c r="Q639" s="306"/>
      <c r="R639" s="306"/>
      <c r="S639" s="306"/>
      <c r="T639" s="307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308" t="s">
        <v>180</v>
      </c>
      <c r="AU639" s="308" t="s">
        <v>84</v>
      </c>
      <c r="AV639" s="15" t="s">
        <v>82</v>
      </c>
      <c r="AW639" s="15" t="s">
        <v>30</v>
      </c>
      <c r="AX639" s="15" t="s">
        <v>75</v>
      </c>
      <c r="AY639" s="308" t="s">
        <v>172</v>
      </c>
    </row>
    <row r="640" s="13" customFormat="1">
      <c r="A640" s="13"/>
      <c r="B640" s="258"/>
      <c r="C640" s="259"/>
      <c r="D640" s="260" t="s">
        <v>180</v>
      </c>
      <c r="E640" s="261" t="s">
        <v>1</v>
      </c>
      <c r="F640" s="262" t="s">
        <v>191</v>
      </c>
      <c r="G640" s="259"/>
      <c r="H640" s="263">
        <v>6</v>
      </c>
      <c r="I640" s="264"/>
      <c r="J640" s="259"/>
      <c r="K640" s="259"/>
      <c r="L640" s="265"/>
      <c r="M640" s="266"/>
      <c r="N640" s="267"/>
      <c r="O640" s="267"/>
      <c r="P640" s="267"/>
      <c r="Q640" s="267"/>
      <c r="R640" s="267"/>
      <c r="S640" s="267"/>
      <c r="T640" s="268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9" t="s">
        <v>180</v>
      </c>
      <c r="AU640" s="269" t="s">
        <v>84</v>
      </c>
      <c r="AV640" s="13" t="s">
        <v>84</v>
      </c>
      <c r="AW640" s="13" t="s">
        <v>30</v>
      </c>
      <c r="AX640" s="13" t="s">
        <v>75</v>
      </c>
      <c r="AY640" s="269" t="s">
        <v>172</v>
      </c>
    </row>
    <row r="641" s="14" customFormat="1">
      <c r="A641" s="14"/>
      <c r="B641" s="270"/>
      <c r="C641" s="271"/>
      <c r="D641" s="260" t="s">
        <v>180</v>
      </c>
      <c r="E641" s="272" t="s">
        <v>1</v>
      </c>
      <c r="F641" s="273" t="s">
        <v>181</v>
      </c>
      <c r="G641" s="271"/>
      <c r="H641" s="274">
        <v>21</v>
      </c>
      <c r="I641" s="275"/>
      <c r="J641" s="271"/>
      <c r="K641" s="271"/>
      <c r="L641" s="276"/>
      <c r="M641" s="277"/>
      <c r="N641" s="278"/>
      <c r="O641" s="278"/>
      <c r="P641" s="278"/>
      <c r="Q641" s="278"/>
      <c r="R641" s="278"/>
      <c r="S641" s="278"/>
      <c r="T641" s="27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80" t="s">
        <v>180</v>
      </c>
      <c r="AU641" s="280" t="s">
        <v>84</v>
      </c>
      <c r="AV641" s="14" t="s">
        <v>179</v>
      </c>
      <c r="AW641" s="14" t="s">
        <v>30</v>
      </c>
      <c r="AX641" s="14" t="s">
        <v>82</v>
      </c>
      <c r="AY641" s="280" t="s">
        <v>172</v>
      </c>
    </row>
    <row r="642" s="2" customFormat="1" ht="24.15" customHeight="1">
      <c r="A642" s="40"/>
      <c r="B642" s="41"/>
      <c r="C642" s="245" t="s">
        <v>985</v>
      </c>
      <c r="D642" s="245" t="s">
        <v>175</v>
      </c>
      <c r="E642" s="246" t="s">
        <v>986</v>
      </c>
      <c r="F642" s="247" t="s">
        <v>987</v>
      </c>
      <c r="G642" s="248" t="s">
        <v>178</v>
      </c>
      <c r="H642" s="249">
        <v>36</v>
      </c>
      <c r="I642" s="250"/>
      <c r="J642" s="251">
        <f>ROUND(I642*H642,2)</f>
        <v>0</v>
      </c>
      <c r="K642" s="252"/>
      <c r="L642" s="43"/>
      <c r="M642" s="253" t="s">
        <v>1</v>
      </c>
      <c r="N642" s="254" t="s">
        <v>40</v>
      </c>
      <c r="O642" s="93"/>
      <c r="P642" s="255">
        <f>O642*H642</f>
        <v>0</v>
      </c>
      <c r="Q642" s="255">
        <v>0</v>
      </c>
      <c r="R642" s="255">
        <f>Q642*H642</f>
        <v>0</v>
      </c>
      <c r="S642" s="255">
        <v>0</v>
      </c>
      <c r="T642" s="25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57" t="s">
        <v>200</v>
      </c>
      <c r="AT642" s="257" t="s">
        <v>175</v>
      </c>
      <c r="AU642" s="257" t="s">
        <v>84</v>
      </c>
      <c r="AY642" s="17" t="s">
        <v>172</v>
      </c>
      <c r="BE642" s="145">
        <f>IF(N642="základní",J642,0)</f>
        <v>0</v>
      </c>
      <c r="BF642" s="145">
        <f>IF(N642="snížená",J642,0)</f>
        <v>0</v>
      </c>
      <c r="BG642" s="145">
        <f>IF(N642="zákl. přenesená",J642,0)</f>
        <v>0</v>
      </c>
      <c r="BH642" s="145">
        <f>IF(N642="sníž. přenesená",J642,0)</f>
        <v>0</v>
      </c>
      <c r="BI642" s="145">
        <f>IF(N642="nulová",J642,0)</f>
        <v>0</v>
      </c>
      <c r="BJ642" s="17" t="s">
        <v>82</v>
      </c>
      <c r="BK642" s="145">
        <f>ROUND(I642*H642,2)</f>
        <v>0</v>
      </c>
      <c r="BL642" s="17" t="s">
        <v>200</v>
      </c>
      <c r="BM642" s="257" t="s">
        <v>676</v>
      </c>
    </row>
    <row r="643" s="15" customFormat="1">
      <c r="A643" s="15"/>
      <c r="B643" s="299"/>
      <c r="C643" s="300"/>
      <c r="D643" s="260" t="s">
        <v>180</v>
      </c>
      <c r="E643" s="301" t="s">
        <v>1</v>
      </c>
      <c r="F643" s="302" t="s">
        <v>493</v>
      </c>
      <c r="G643" s="300"/>
      <c r="H643" s="301" t="s">
        <v>1</v>
      </c>
      <c r="I643" s="303"/>
      <c r="J643" s="300"/>
      <c r="K643" s="300"/>
      <c r="L643" s="304"/>
      <c r="M643" s="305"/>
      <c r="N643" s="306"/>
      <c r="O643" s="306"/>
      <c r="P643" s="306"/>
      <c r="Q643" s="306"/>
      <c r="R643" s="306"/>
      <c r="S643" s="306"/>
      <c r="T643" s="307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308" t="s">
        <v>180</v>
      </c>
      <c r="AU643" s="308" t="s">
        <v>84</v>
      </c>
      <c r="AV643" s="15" t="s">
        <v>82</v>
      </c>
      <c r="AW643" s="15" t="s">
        <v>30</v>
      </c>
      <c r="AX643" s="15" t="s">
        <v>75</v>
      </c>
      <c r="AY643" s="308" t="s">
        <v>172</v>
      </c>
    </row>
    <row r="644" s="13" customFormat="1">
      <c r="A644" s="13"/>
      <c r="B644" s="258"/>
      <c r="C644" s="259"/>
      <c r="D644" s="260" t="s">
        <v>180</v>
      </c>
      <c r="E644" s="261" t="s">
        <v>1</v>
      </c>
      <c r="F644" s="262" t="s">
        <v>82</v>
      </c>
      <c r="G644" s="259"/>
      <c r="H644" s="263">
        <v>1</v>
      </c>
      <c r="I644" s="264"/>
      <c r="J644" s="259"/>
      <c r="K644" s="259"/>
      <c r="L644" s="265"/>
      <c r="M644" s="266"/>
      <c r="N644" s="267"/>
      <c r="O644" s="267"/>
      <c r="P644" s="267"/>
      <c r="Q644" s="267"/>
      <c r="R644" s="267"/>
      <c r="S644" s="267"/>
      <c r="T644" s="268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9" t="s">
        <v>180</v>
      </c>
      <c r="AU644" s="269" t="s">
        <v>84</v>
      </c>
      <c r="AV644" s="13" t="s">
        <v>84</v>
      </c>
      <c r="AW644" s="13" t="s">
        <v>30</v>
      </c>
      <c r="AX644" s="13" t="s">
        <v>75</v>
      </c>
      <c r="AY644" s="269" t="s">
        <v>172</v>
      </c>
    </row>
    <row r="645" s="15" customFormat="1">
      <c r="A645" s="15"/>
      <c r="B645" s="299"/>
      <c r="C645" s="300"/>
      <c r="D645" s="260" t="s">
        <v>180</v>
      </c>
      <c r="E645" s="301" t="s">
        <v>1</v>
      </c>
      <c r="F645" s="302" t="s">
        <v>822</v>
      </c>
      <c r="G645" s="300"/>
      <c r="H645" s="301" t="s">
        <v>1</v>
      </c>
      <c r="I645" s="303"/>
      <c r="J645" s="300"/>
      <c r="K645" s="300"/>
      <c r="L645" s="304"/>
      <c r="M645" s="305"/>
      <c r="N645" s="306"/>
      <c r="O645" s="306"/>
      <c r="P645" s="306"/>
      <c r="Q645" s="306"/>
      <c r="R645" s="306"/>
      <c r="S645" s="306"/>
      <c r="T645" s="307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308" t="s">
        <v>180</v>
      </c>
      <c r="AU645" s="308" t="s">
        <v>84</v>
      </c>
      <c r="AV645" s="15" t="s">
        <v>82</v>
      </c>
      <c r="AW645" s="15" t="s">
        <v>30</v>
      </c>
      <c r="AX645" s="15" t="s">
        <v>75</v>
      </c>
      <c r="AY645" s="308" t="s">
        <v>172</v>
      </c>
    </row>
    <row r="646" s="13" customFormat="1">
      <c r="A646" s="13"/>
      <c r="B646" s="258"/>
      <c r="C646" s="259"/>
      <c r="D646" s="260" t="s">
        <v>180</v>
      </c>
      <c r="E646" s="261" t="s">
        <v>1</v>
      </c>
      <c r="F646" s="262" t="s">
        <v>263</v>
      </c>
      <c r="G646" s="259"/>
      <c r="H646" s="263">
        <v>13</v>
      </c>
      <c r="I646" s="264"/>
      <c r="J646" s="259"/>
      <c r="K646" s="259"/>
      <c r="L646" s="265"/>
      <c r="M646" s="266"/>
      <c r="N646" s="267"/>
      <c r="O646" s="267"/>
      <c r="P646" s="267"/>
      <c r="Q646" s="267"/>
      <c r="R646" s="267"/>
      <c r="S646" s="267"/>
      <c r="T646" s="268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9" t="s">
        <v>180</v>
      </c>
      <c r="AU646" s="269" t="s">
        <v>84</v>
      </c>
      <c r="AV646" s="13" t="s">
        <v>84</v>
      </c>
      <c r="AW646" s="13" t="s">
        <v>30</v>
      </c>
      <c r="AX646" s="13" t="s">
        <v>75</v>
      </c>
      <c r="AY646" s="269" t="s">
        <v>172</v>
      </c>
    </row>
    <row r="647" s="15" customFormat="1">
      <c r="A647" s="15"/>
      <c r="B647" s="299"/>
      <c r="C647" s="300"/>
      <c r="D647" s="260" t="s">
        <v>180</v>
      </c>
      <c r="E647" s="301" t="s">
        <v>1</v>
      </c>
      <c r="F647" s="302" t="s">
        <v>860</v>
      </c>
      <c r="G647" s="300"/>
      <c r="H647" s="301" t="s">
        <v>1</v>
      </c>
      <c r="I647" s="303"/>
      <c r="J647" s="300"/>
      <c r="K647" s="300"/>
      <c r="L647" s="304"/>
      <c r="M647" s="305"/>
      <c r="N647" s="306"/>
      <c r="O647" s="306"/>
      <c r="P647" s="306"/>
      <c r="Q647" s="306"/>
      <c r="R647" s="306"/>
      <c r="S647" s="306"/>
      <c r="T647" s="307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308" t="s">
        <v>180</v>
      </c>
      <c r="AU647" s="308" t="s">
        <v>84</v>
      </c>
      <c r="AV647" s="15" t="s">
        <v>82</v>
      </c>
      <c r="AW647" s="15" t="s">
        <v>30</v>
      </c>
      <c r="AX647" s="15" t="s">
        <v>75</v>
      </c>
      <c r="AY647" s="308" t="s">
        <v>172</v>
      </c>
    </row>
    <row r="648" s="13" customFormat="1">
      <c r="A648" s="13"/>
      <c r="B648" s="258"/>
      <c r="C648" s="259"/>
      <c r="D648" s="260" t="s">
        <v>180</v>
      </c>
      <c r="E648" s="261" t="s">
        <v>1</v>
      </c>
      <c r="F648" s="262" t="s">
        <v>258</v>
      </c>
      <c r="G648" s="259"/>
      <c r="H648" s="263">
        <v>11</v>
      </c>
      <c r="I648" s="264"/>
      <c r="J648" s="259"/>
      <c r="K648" s="259"/>
      <c r="L648" s="265"/>
      <c r="M648" s="266"/>
      <c r="N648" s="267"/>
      <c r="O648" s="267"/>
      <c r="P648" s="267"/>
      <c r="Q648" s="267"/>
      <c r="R648" s="267"/>
      <c r="S648" s="267"/>
      <c r="T648" s="268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9" t="s">
        <v>180</v>
      </c>
      <c r="AU648" s="269" t="s">
        <v>84</v>
      </c>
      <c r="AV648" s="13" t="s">
        <v>84</v>
      </c>
      <c r="AW648" s="13" t="s">
        <v>30</v>
      </c>
      <c r="AX648" s="13" t="s">
        <v>75</v>
      </c>
      <c r="AY648" s="269" t="s">
        <v>172</v>
      </c>
    </row>
    <row r="649" s="15" customFormat="1">
      <c r="A649" s="15"/>
      <c r="B649" s="299"/>
      <c r="C649" s="300"/>
      <c r="D649" s="260" t="s">
        <v>180</v>
      </c>
      <c r="E649" s="301" t="s">
        <v>1</v>
      </c>
      <c r="F649" s="302" t="s">
        <v>862</v>
      </c>
      <c r="G649" s="300"/>
      <c r="H649" s="301" t="s">
        <v>1</v>
      </c>
      <c r="I649" s="303"/>
      <c r="J649" s="300"/>
      <c r="K649" s="300"/>
      <c r="L649" s="304"/>
      <c r="M649" s="305"/>
      <c r="N649" s="306"/>
      <c r="O649" s="306"/>
      <c r="P649" s="306"/>
      <c r="Q649" s="306"/>
      <c r="R649" s="306"/>
      <c r="S649" s="306"/>
      <c r="T649" s="307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308" t="s">
        <v>180</v>
      </c>
      <c r="AU649" s="308" t="s">
        <v>84</v>
      </c>
      <c r="AV649" s="15" t="s">
        <v>82</v>
      </c>
      <c r="AW649" s="15" t="s">
        <v>30</v>
      </c>
      <c r="AX649" s="15" t="s">
        <v>75</v>
      </c>
      <c r="AY649" s="308" t="s">
        <v>172</v>
      </c>
    </row>
    <row r="650" s="13" customFormat="1">
      <c r="A650" s="13"/>
      <c r="B650" s="258"/>
      <c r="C650" s="259"/>
      <c r="D650" s="260" t="s">
        <v>180</v>
      </c>
      <c r="E650" s="261" t="s">
        <v>1</v>
      </c>
      <c r="F650" s="262" t="s">
        <v>258</v>
      </c>
      <c r="G650" s="259"/>
      <c r="H650" s="263">
        <v>11</v>
      </c>
      <c r="I650" s="264"/>
      <c r="J650" s="259"/>
      <c r="K650" s="259"/>
      <c r="L650" s="265"/>
      <c r="M650" s="266"/>
      <c r="N650" s="267"/>
      <c r="O650" s="267"/>
      <c r="P650" s="267"/>
      <c r="Q650" s="267"/>
      <c r="R650" s="267"/>
      <c r="S650" s="267"/>
      <c r="T650" s="268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9" t="s">
        <v>180</v>
      </c>
      <c r="AU650" s="269" t="s">
        <v>84</v>
      </c>
      <c r="AV650" s="13" t="s">
        <v>84</v>
      </c>
      <c r="AW650" s="13" t="s">
        <v>30</v>
      </c>
      <c r="AX650" s="13" t="s">
        <v>75</v>
      </c>
      <c r="AY650" s="269" t="s">
        <v>172</v>
      </c>
    </row>
    <row r="651" s="14" customFormat="1">
      <c r="A651" s="14"/>
      <c r="B651" s="270"/>
      <c r="C651" s="271"/>
      <c r="D651" s="260" t="s">
        <v>180</v>
      </c>
      <c r="E651" s="272" t="s">
        <v>1</v>
      </c>
      <c r="F651" s="273" t="s">
        <v>181</v>
      </c>
      <c r="G651" s="271"/>
      <c r="H651" s="274">
        <v>36</v>
      </c>
      <c r="I651" s="275"/>
      <c r="J651" s="271"/>
      <c r="K651" s="271"/>
      <c r="L651" s="276"/>
      <c r="M651" s="277"/>
      <c r="N651" s="278"/>
      <c r="O651" s="278"/>
      <c r="P651" s="278"/>
      <c r="Q651" s="278"/>
      <c r="R651" s="278"/>
      <c r="S651" s="278"/>
      <c r="T651" s="27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80" t="s">
        <v>180</v>
      </c>
      <c r="AU651" s="280" t="s">
        <v>84</v>
      </c>
      <c r="AV651" s="14" t="s">
        <v>179</v>
      </c>
      <c r="AW651" s="14" t="s">
        <v>30</v>
      </c>
      <c r="AX651" s="14" t="s">
        <v>82</v>
      </c>
      <c r="AY651" s="280" t="s">
        <v>172</v>
      </c>
    </row>
    <row r="652" s="2" customFormat="1" ht="24.15" customHeight="1">
      <c r="A652" s="40"/>
      <c r="B652" s="41"/>
      <c r="C652" s="281" t="s">
        <v>988</v>
      </c>
      <c r="D652" s="281" t="s">
        <v>207</v>
      </c>
      <c r="E652" s="282" t="s">
        <v>989</v>
      </c>
      <c r="F652" s="283" t="s">
        <v>990</v>
      </c>
      <c r="G652" s="284" t="s">
        <v>178</v>
      </c>
      <c r="H652" s="285">
        <v>34</v>
      </c>
      <c r="I652" s="286"/>
      <c r="J652" s="287">
        <f>ROUND(I652*H652,2)</f>
        <v>0</v>
      </c>
      <c r="K652" s="288"/>
      <c r="L652" s="289"/>
      <c r="M652" s="290" t="s">
        <v>1</v>
      </c>
      <c r="N652" s="291" t="s">
        <v>40</v>
      </c>
      <c r="O652" s="93"/>
      <c r="P652" s="255">
        <f>O652*H652</f>
        <v>0</v>
      </c>
      <c r="Q652" s="255">
        <v>0</v>
      </c>
      <c r="R652" s="255">
        <f>Q652*H652</f>
        <v>0</v>
      </c>
      <c r="S652" s="255">
        <v>0</v>
      </c>
      <c r="T652" s="25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57" t="s">
        <v>210</v>
      </c>
      <c r="AT652" s="257" t="s">
        <v>207</v>
      </c>
      <c r="AU652" s="257" t="s">
        <v>84</v>
      </c>
      <c r="AY652" s="17" t="s">
        <v>172</v>
      </c>
      <c r="BE652" s="145">
        <f>IF(N652="základní",J652,0)</f>
        <v>0</v>
      </c>
      <c r="BF652" s="145">
        <f>IF(N652="snížená",J652,0)</f>
        <v>0</v>
      </c>
      <c r="BG652" s="145">
        <f>IF(N652="zákl. přenesená",J652,0)</f>
        <v>0</v>
      </c>
      <c r="BH652" s="145">
        <f>IF(N652="sníž. přenesená",J652,0)</f>
        <v>0</v>
      </c>
      <c r="BI652" s="145">
        <f>IF(N652="nulová",J652,0)</f>
        <v>0</v>
      </c>
      <c r="BJ652" s="17" t="s">
        <v>82</v>
      </c>
      <c r="BK652" s="145">
        <f>ROUND(I652*H652,2)</f>
        <v>0</v>
      </c>
      <c r="BL652" s="17" t="s">
        <v>200</v>
      </c>
      <c r="BM652" s="257" t="s">
        <v>679</v>
      </c>
    </row>
    <row r="653" s="15" customFormat="1">
      <c r="A653" s="15"/>
      <c r="B653" s="299"/>
      <c r="C653" s="300"/>
      <c r="D653" s="260" t="s">
        <v>180</v>
      </c>
      <c r="E653" s="301" t="s">
        <v>1</v>
      </c>
      <c r="F653" s="302" t="s">
        <v>991</v>
      </c>
      <c r="G653" s="300"/>
      <c r="H653" s="301" t="s">
        <v>1</v>
      </c>
      <c r="I653" s="303"/>
      <c r="J653" s="300"/>
      <c r="K653" s="300"/>
      <c r="L653" s="304"/>
      <c r="M653" s="305"/>
      <c r="N653" s="306"/>
      <c r="O653" s="306"/>
      <c r="P653" s="306"/>
      <c r="Q653" s="306"/>
      <c r="R653" s="306"/>
      <c r="S653" s="306"/>
      <c r="T653" s="307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308" t="s">
        <v>180</v>
      </c>
      <c r="AU653" s="308" t="s">
        <v>84</v>
      </c>
      <c r="AV653" s="15" t="s">
        <v>82</v>
      </c>
      <c r="AW653" s="15" t="s">
        <v>30</v>
      </c>
      <c r="AX653" s="15" t="s">
        <v>75</v>
      </c>
      <c r="AY653" s="308" t="s">
        <v>172</v>
      </c>
    </row>
    <row r="654" s="13" customFormat="1">
      <c r="A654" s="13"/>
      <c r="B654" s="258"/>
      <c r="C654" s="259"/>
      <c r="D654" s="260" t="s">
        <v>180</v>
      </c>
      <c r="E654" s="261" t="s">
        <v>1</v>
      </c>
      <c r="F654" s="262" t="s">
        <v>254</v>
      </c>
      <c r="G654" s="259"/>
      <c r="H654" s="263">
        <v>34</v>
      </c>
      <c r="I654" s="264"/>
      <c r="J654" s="259"/>
      <c r="K654" s="259"/>
      <c r="L654" s="265"/>
      <c r="M654" s="266"/>
      <c r="N654" s="267"/>
      <c r="O654" s="267"/>
      <c r="P654" s="267"/>
      <c r="Q654" s="267"/>
      <c r="R654" s="267"/>
      <c r="S654" s="267"/>
      <c r="T654" s="268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9" t="s">
        <v>180</v>
      </c>
      <c r="AU654" s="269" t="s">
        <v>84</v>
      </c>
      <c r="AV654" s="13" t="s">
        <v>84</v>
      </c>
      <c r="AW654" s="13" t="s">
        <v>30</v>
      </c>
      <c r="AX654" s="13" t="s">
        <v>75</v>
      </c>
      <c r="AY654" s="269" t="s">
        <v>172</v>
      </c>
    </row>
    <row r="655" s="14" customFormat="1">
      <c r="A655" s="14"/>
      <c r="B655" s="270"/>
      <c r="C655" s="271"/>
      <c r="D655" s="260" t="s">
        <v>180</v>
      </c>
      <c r="E655" s="272" t="s">
        <v>1</v>
      </c>
      <c r="F655" s="273" t="s">
        <v>181</v>
      </c>
      <c r="G655" s="271"/>
      <c r="H655" s="274">
        <v>34</v>
      </c>
      <c r="I655" s="275"/>
      <c r="J655" s="271"/>
      <c r="K655" s="271"/>
      <c r="L655" s="276"/>
      <c r="M655" s="277"/>
      <c r="N655" s="278"/>
      <c r="O655" s="278"/>
      <c r="P655" s="278"/>
      <c r="Q655" s="278"/>
      <c r="R655" s="278"/>
      <c r="S655" s="278"/>
      <c r="T655" s="279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80" t="s">
        <v>180</v>
      </c>
      <c r="AU655" s="280" t="s">
        <v>84</v>
      </c>
      <c r="AV655" s="14" t="s">
        <v>179</v>
      </c>
      <c r="AW655" s="14" t="s">
        <v>30</v>
      </c>
      <c r="AX655" s="14" t="s">
        <v>82</v>
      </c>
      <c r="AY655" s="280" t="s">
        <v>172</v>
      </c>
    </row>
    <row r="656" s="2" customFormat="1" ht="33" customHeight="1">
      <c r="A656" s="40"/>
      <c r="B656" s="41"/>
      <c r="C656" s="281" t="s">
        <v>992</v>
      </c>
      <c r="D656" s="281" t="s">
        <v>207</v>
      </c>
      <c r="E656" s="282" t="s">
        <v>993</v>
      </c>
      <c r="F656" s="283" t="s">
        <v>994</v>
      </c>
      <c r="G656" s="284" t="s">
        <v>178</v>
      </c>
      <c r="H656" s="285">
        <v>2</v>
      </c>
      <c r="I656" s="286"/>
      <c r="J656" s="287">
        <f>ROUND(I656*H656,2)</f>
        <v>0</v>
      </c>
      <c r="K656" s="288"/>
      <c r="L656" s="289"/>
      <c r="M656" s="290" t="s">
        <v>1</v>
      </c>
      <c r="N656" s="291" t="s">
        <v>40</v>
      </c>
      <c r="O656" s="93"/>
      <c r="P656" s="255">
        <f>O656*H656</f>
        <v>0</v>
      </c>
      <c r="Q656" s="255">
        <v>0</v>
      </c>
      <c r="R656" s="255">
        <f>Q656*H656</f>
        <v>0</v>
      </c>
      <c r="S656" s="255">
        <v>0</v>
      </c>
      <c r="T656" s="256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57" t="s">
        <v>210</v>
      </c>
      <c r="AT656" s="257" t="s">
        <v>207</v>
      </c>
      <c r="AU656" s="257" t="s">
        <v>84</v>
      </c>
      <c r="AY656" s="17" t="s">
        <v>172</v>
      </c>
      <c r="BE656" s="145">
        <f>IF(N656="základní",J656,0)</f>
        <v>0</v>
      </c>
      <c r="BF656" s="145">
        <f>IF(N656="snížená",J656,0)</f>
        <v>0</v>
      </c>
      <c r="BG656" s="145">
        <f>IF(N656="zákl. přenesená",J656,0)</f>
        <v>0</v>
      </c>
      <c r="BH656" s="145">
        <f>IF(N656="sníž. přenesená",J656,0)</f>
        <v>0</v>
      </c>
      <c r="BI656" s="145">
        <f>IF(N656="nulová",J656,0)</f>
        <v>0</v>
      </c>
      <c r="BJ656" s="17" t="s">
        <v>82</v>
      </c>
      <c r="BK656" s="145">
        <f>ROUND(I656*H656,2)</f>
        <v>0</v>
      </c>
      <c r="BL656" s="17" t="s">
        <v>200</v>
      </c>
      <c r="BM656" s="257" t="s">
        <v>680</v>
      </c>
    </row>
    <row r="657" s="15" customFormat="1">
      <c r="A657" s="15"/>
      <c r="B657" s="299"/>
      <c r="C657" s="300"/>
      <c r="D657" s="260" t="s">
        <v>180</v>
      </c>
      <c r="E657" s="301" t="s">
        <v>1</v>
      </c>
      <c r="F657" s="302" t="s">
        <v>493</v>
      </c>
      <c r="G657" s="300"/>
      <c r="H657" s="301" t="s">
        <v>1</v>
      </c>
      <c r="I657" s="303"/>
      <c r="J657" s="300"/>
      <c r="K657" s="300"/>
      <c r="L657" s="304"/>
      <c r="M657" s="305"/>
      <c r="N657" s="306"/>
      <c r="O657" s="306"/>
      <c r="P657" s="306"/>
      <c r="Q657" s="306"/>
      <c r="R657" s="306"/>
      <c r="S657" s="306"/>
      <c r="T657" s="307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308" t="s">
        <v>180</v>
      </c>
      <c r="AU657" s="308" t="s">
        <v>84</v>
      </c>
      <c r="AV657" s="15" t="s">
        <v>82</v>
      </c>
      <c r="AW657" s="15" t="s">
        <v>30</v>
      </c>
      <c r="AX657" s="15" t="s">
        <v>75</v>
      </c>
      <c r="AY657" s="308" t="s">
        <v>172</v>
      </c>
    </row>
    <row r="658" s="13" customFormat="1">
      <c r="A658" s="13"/>
      <c r="B658" s="258"/>
      <c r="C658" s="259"/>
      <c r="D658" s="260" t="s">
        <v>180</v>
      </c>
      <c r="E658" s="261" t="s">
        <v>1</v>
      </c>
      <c r="F658" s="262" t="s">
        <v>82</v>
      </c>
      <c r="G658" s="259"/>
      <c r="H658" s="263">
        <v>1</v>
      </c>
      <c r="I658" s="264"/>
      <c r="J658" s="259"/>
      <c r="K658" s="259"/>
      <c r="L658" s="265"/>
      <c r="M658" s="266"/>
      <c r="N658" s="267"/>
      <c r="O658" s="267"/>
      <c r="P658" s="267"/>
      <c r="Q658" s="267"/>
      <c r="R658" s="267"/>
      <c r="S658" s="267"/>
      <c r="T658" s="268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69" t="s">
        <v>180</v>
      </c>
      <c r="AU658" s="269" t="s">
        <v>84</v>
      </c>
      <c r="AV658" s="13" t="s">
        <v>84</v>
      </c>
      <c r="AW658" s="13" t="s">
        <v>30</v>
      </c>
      <c r="AX658" s="13" t="s">
        <v>75</v>
      </c>
      <c r="AY658" s="269" t="s">
        <v>172</v>
      </c>
    </row>
    <row r="659" s="15" customFormat="1">
      <c r="A659" s="15"/>
      <c r="B659" s="299"/>
      <c r="C659" s="300"/>
      <c r="D659" s="260" t="s">
        <v>180</v>
      </c>
      <c r="E659" s="301" t="s">
        <v>1</v>
      </c>
      <c r="F659" s="302" t="s">
        <v>862</v>
      </c>
      <c r="G659" s="300"/>
      <c r="H659" s="301" t="s">
        <v>1</v>
      </c>
      <c r="I659" s="303"/>
      <c r="J659" s="300"/>
      <c r="K659" s="300"/>
      <c r="L659" s="304"/>
      <c r="M659" s="305"/>
      <c r="N659" s="306"/>
      <c r="O659" s="306"/>
      <c r="P659" s="306"/>
      <c r="Q659" s="306"/>
      <c r="R659" s="306"/>
      <c r="S659" s="306"/>
      <c r="T659" s="307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308" t="s">
        <v>180</v>
      </c>
      <c r="AU659" s="308" t="s">
        <v>84</v>
      </c>
      <c r="AV659" s="15" t="s">
        <v>82</v>
      </c>
      <c r="AW659" s="15" t="s">
        <v>30</v>
      </c>
      <c r="AX659" s="15" t="s">
        <v>75</v>
      </c>
      <c r="AY659" s="308" t="s">
        <v>172</v>
      </c>
    </row>
    <row r="660" s="13" customFormat="1">
      <c r="A660" s="13"/>
      <c r="B660" s="258"/>
      <c r="C660" s="259"/>
      <c r="D660" s="260" t="s">
        <v>180</v>
      </c>
      <c r="E660" s="261" t="s">
        <v>1</v>
      </c>
      <c r="F660" s="262" t="s">
        <v>82</v>
      </c>
      <c r="G660" s="259"/>
      <c r="H660" s="263">
        <v>1</v>
      </c>
      <c r="I660" s="264"/>
      <c r="J660" s="259"/>
      <c r="K660" s="259"/>
      <c r="L660" s="265"/>
      <c r="M660" s="266"/>
      <c r="N660" s="267"/>
      <c r="O660" s="267"/>
      <c r="P660" s="267"/>
      <c r="Q660" s="267"/>
      <c r="R660" s="267"/>
      <c r="S660" s="267"/>
      <c r="T660" s="26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9" t="s">
        <v>180</v>
      </c>
      <c r="AU660" s="269" t="s">
        <v>84</v>
      </c>
      <c r="AV660" s="13" t="s">
        <v>84</v>
      </c>
      <c r="AW660" s="13" t="s">
        <v>30</v>
      </c>
      <c r="AX660" s="13" t="s">
        <v>75</v>
      </c>
      <c r="AY660" s="269" t="s">
        <v>172</v>
      </c>
    </row>
    <row r="661" s="14" customFormat="1">
      <c r="A661" s="14"/>
      <c r="B661" s="270"/>
      <c r="C661" s="271"/>
      <c r="D661" s="260" t="s">
        <v>180</v>
      </c>
      <c r="E661" s="272" t="s">
        <v>1</v>
      </c>
      <c r="F661" s="273" t="s">
        <v>181</v>
      </c>
      <c r="G661" s="271"/>
      <c r="H661" s="274">
        <v>2</v>
      </c>
      <c r="I661" s="275"/>
      <c r="J661" s="271"/>
      <c r="K661" s="271"/>
      <c r="L661" s="276"/>
      <c r="M661" s="277"/>
      <c r="N661" s="278"/>
      <c r="O661" s="278"/>
      <c r="P661" s="278"/>
      <c r="Q661" s="278"/>
      <c r="R661" s="278"/>
      <c r="S661" s="278"/>
      <c r="T661" s="279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80" t="s">
        <v>180</v>
      </c>
      <c r="AU661" s="280" t="s">
        <v>84</v>
      </c>
      <c r="AV661" s="14" t="s">
        <v>179</v>
      </c>
      <c r="AW661" s="14" t="s">
        <v>30</v>
      </c>
      <c r="AX661" s="14" t="s">
        <v>82</v>
      </c>
      <c r="AY661" s="280" t="s">
        <v>172</v>
      </c>
    </row>
    <row r="662" s="12" customFormat="1" ht="22.8" customHeight="1">
      <c r="A662" s="12"/>
      <c r="B662" s="229"/>
      <c r="C662" s="230"/>
      <c r="D662" s="231" t="s">
        <v>74</v>
      </c>
      <c r="E662" s="243" t="s">
        <v>248</v>
      </c>
      <c r="F662" s="243" t="s">
        <v>249</v>
      </c>
      <c r="G662" s="230"/>
      <c r="H662" s="230"/>
      <c r="I662" s="233"/>
      <c r="J662" s="244">
        <f>BK662</f>
        <v>0</v>
      </c>
      <c r="K662" s="230"/>
      <c r="L662" s="235"/>
      <c r="M662" s="236"/>
      <c r="N662" s="237"/>
      <c r="O662" s="237"/>
      <c r="P662" s="238">
        <f>SUM(P663:P742)</f>
        <v>0</v>
      </c>
      <c r="Q662" s="237"/>
      <c r="R662" s="238">
        <f>SUM(R663:R742)</f>
        <v>0</v>
      </c>
      <c r="S662" s="237"/>
      <c r="T662" s="239">
        <f>SUM(T663:T742)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40" t="s">
        <v>84</v>
      </c>
      <c r="AT662" s="241" t="s">
        <v>74</v>
      </c>
      <c r="AU662" s="241" t="s">
        <v>82</v>
      </c>
      <c r="AY662" s="240" t="s">
        <v>172</v>
      </c>
      <c r="BK662" s="242">
        <f>SUM(BK663:BK742)</f>
        <v>0</v>
      </c>
    </row>
    <row r="663" s="2" customFormat="1" ht="24.15" customHeight="1">
      <c r="A663" s="40"/>
      <c r="B663" s="41"/>
      <c r="C663" s="245" t="s">
        <v>636</v>
      </c>
      <c r="D663" s="245" t="s">
        <v>175</v>
      </c>
      <c r="E663" s="246" t="s">
        <v>250</v>
      </c>
      <c r="F663" s="247" t="s">
        <v>995</v>
      </c>
      <c r="G663" s="248" t="s">
        <v>178</v>
      </c>
      <c r="H663" s="249">
        <v>61</v>
      </c>
      <c r="I663" s="250"/>
      <c r="J663" s="251">
        <f>ROUND(I663*H663,2)</f>
        <v>0</v>
      </c>
      <c r="K663" s="252"/>
      <c r="L663" s="43"/>
      <c r="M663" s="253" t="s">
        <v>1</v>
      </c>
      <c r="N663" s="254" t="s">
        <v>40</v>
      </c>
      <c r="O663" s="93"/>
      <c r="P663" s="255">
        <f>O663*H663</f>
        <v>0</v>
      </c>
      <c r="Q663" s="255">
        <v>0</v>
      </c>
      <c r="R663" s="255">
        <f>Q663*H663</f>
        <v>0</v>
      </c>
      <c r="S663" s="255">
        <v>0</v>
      </c>
      <c r="T663" s="25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57" t="s">
        <v>200</v>
      </c>
      <c r="AT663" s="257" t="s">
        <v>175</v>
      </c>
      <c r="AU663" s="257" t="s">
        <v>84</v>
      </c>
      <c r="AY663" s="17" t="s">
        <v>172</v>
      </c>
      <c r="BE663" s="145">
        <f>IF(N663="základní",J663,0)</f>
        <v>0</v>
      </c>
      <c r="BF663" s="145">
        <f>IF(N663="snížená",J663,0)</f>
        <v>0</v>
      </c>
      <c r="BG663" s="145">
        <f>IF(N663="zákl. přenesená",J663,0)</f>
        <v>0</v>
      </c>
      <c r="BH663" s="145">
        <f>IF(N663="sníž. přenesená",J663,0)</f>
        <v>0</v>
      </c>
      <c r="BI663" s="145">
        <f>IF(N663="nulová",J663,0)</f>
        <v>0</v>
      </c>
      <c r="BJ663" s="17" t="s">
        <v>82</v>
      </c>
      <c r="BK663" s="145">
        <f>ROUND(I663*H663,2)</f>
        <v>0</v>
      </c>
      <c r="BL663" s="17" t="s">
        <v>200</v>
      </c>
      <c r="BM663" s="257" t="s">
        <v>683</v>
      </c>
    </row>
    <row r="664" s="2" customFormat="1" ht="33" customHeight="1">
      <c r="A664" s="40"/>
      <c r="B664" s="41"/>
      <c r="C664" s="281" t="s">
        <v>477</v>
      </c>
      <c r="D664" s="281" t="s">
        <v>207</v>
      </c>
      <c r="E664" s="282" t="s">
        <v>656</v>
      </c>
      <c r="F664" s="283" t="s">
        <v>996</v>
      </c>
      <c r="G664" s="284" t="s">
        <v>178</v>
      </c>
      <c r="H664" s="285">
        <v>61</v>
      </c>
      <c r="I664" s="286"/>
      <c r="J664" s="287">
        <f>ROUND(I664*H664,2)</f>
        <v>0</v>
      </c>
      <c r="K664" s="288"/>
      <c r="L664" s="289"/>
      <c r="M664" s="290" t="s">
        <v>1</v>
      </c>
      <c r="N664" s="291" t="s">
        <v>40</v>
      </c>
      <c r="O664" s="93"/>
      <c r="P664" s="255">
        <f>O664*H664</f>
        <v>0</v>
      </c>
      <c r="Q664" s="255">
        <v>0</v>
      </c>
      <c r="R664" s="255">
        <f>Q664*H664</f>
        <v>0</v>
      </c>
      <c r="S664" s="255">
        <v>0</v>
      </c>
      <c r="T664" s="256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57" t="s">
        <v>210</v>
      </c>
      <c r="AT664" s="257" t="s">
        <v>207</v>
      </c>
      <c r="AU664" s="257" t="s">
        <v>84</v>
      </c>
      <c r="AY664" s="17" t="s">
        <v>172</v>
      </c>
      <c r="BE664" s="145">
        <f>IF(N664="základní",J664,0)</f>
        <v>0</v>
      </c>
      <c r="BF664" s="145">
        <f>IF(N664="snížená",J664,0)</f>
        <v>0</v>
      </c>
      <c r="BG664" s="145">
        <f>IF(N664="zákl. přenesená",J664,0)</f>
        <v>0</v>
      </c>
      <c r="BH664" s="145">
        <f>IF(N664="sníž. přenesená",J664,0)</f>
        <v>0</v>
      </c>
      <c r="BI664" s="145">
        <f>IF(N664="nulová",J664,0)</f>
        <v>0</v>
      </c>
      <c r="BJ664" s="17" t="s">
        <v>82</v>
      </c>
      <c r="BK664" s="145">
        <f>ROUND(I664*H664,2)</f>
        <v>0</v>
      </c>
      <c r="BL664" s="17" t="s">
        <v>200</v>
      </c>
      <c r="BM664" s="257" t="s">
        <v>685</v>
      </c>
    </row>
    <row r="665" s="2" customFormat="1">
      <c r="A665" s="40"/>
      <c r="B665" s="41"/>
      <c r="C665" s="42"/>
      <c r="D665" s="260" t="s">
        <v>231</v>
      </c>
      <c r="E665" s="42"/>
      <c r="F665" s="292" t="s">
        <v>255</v>
      </c>
      <c r="G665" s="42"/>
      <c r="H665" s="42"/>
      <c r="I665" s="214"/>
      <c r="J665" s="42"/>
      <c r="K665" s="42"/>
      <c r="L665" s="43"/>
      <c r="M665" s="293"/>
      <c r="N665" s="294"/>
      <c r="O665" s="93"/>
      <c r="P665" s="93"/>
      <c r="Q665" s="93"/>
      <c r="R665" s="93"/>
      <c r="S665" s="93"/>
      <c r="T665" s="94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7" t="s">
        <v>231</v>
      </c>
      <c r="AU665" s="17" t="s">
        <v>84</v>
      </c>
    </row>
    <row r="666" s="2" customFormat="1" ht="24.15" customHeight="1">
      <c r="A666" s="40"/>
      <c r="B666" s="41"/>
      <c r="C666" s="245" t="s">
        <v>997</v>
      </c>
      <c r="D666" s="245" t="s">
        <v>175</v>
      </c>
      <c r="E666" s="246" t="s">
        <v>998</v>
      </c>
      <c r="F666" s="247" t="s">
        <v>999</v>
      </c>
      <c r="G666" s="248" t="s">
        <v>184</v>
      </c>
      <c r="H666" s="249">
        <v>1</v>
      </c>
      <c r="I666" s="250"/>
      <c r="J666" s="251">
        <f>ROUND(I666*H666,2)</f>
        <v>0</v>
      </c>
      <c r="K666" s="252"/>
      <c r="L666" s="43"/>
      <c r="M666" s="253" t="s">
        <v>1</v>
      </c>
      <c r="N666" s="254" t="s">
        <v>40</v>
      </c>
      <c r="O666" s="93"/>
      <c r="P666" s="255">
        <f>O666*H666</f>
        <v>0</v>
      </c>
      <c r="Q666" s="255">
        <v>0</v>
      </c>
      <c r="R666" s="255">
        <f>Q666*H666</f>
        <v>0</v>
      </c>
      <c r="S666" s="255">
        <v>0</v>
      </c>
      <c r="T666" s="256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57" t="s">
        <v>200</v>
      </c>
      <c r="AT666" s="257" t="s">
        <v>175</v>
      </c>
      <c r="AU666" s="257" t="s">
        <v>84</v>
      </c>
      <c r="AY666" s="17" t="s">
        <v>172</v>
      </c>
      <c r="BE666" s="145">
        <f>IF(N666="základní",J666,0)</f>
        <v>0</v>
      </c>
      <c r="BF666" s="145">
        <f>IF(N666="snížená",J666,0)</f>
        <v>0</v>
      </c>
      <c r="BG666" s="145">
        <f>IF(N666="zákl. přenesená",J666,0)</f>
        <v>0</v>
      </c>
      <c r="BH666" s="145">
        <f>IF(N666="sníž. přenesená",J666,0)</f>
        <v>0</v>
      </c>
      <c r="BI666" s="145">
        <f>IF(N666="nulová",J666,0)</f>
        <v>0</v>
      </c>
      <c r="BJ666" s="17" t="s">
        <v>82</v>
      </c>
      <c r="BK666" s="145">
        <f>ROUND(I666*H666,2)</f>
        <v>0</v>
      </c>
      <c r="BL666" s="17" t="s">
        <v>200</v>
      </c>
      <c r="BM666" s="257" t="s">
        <v>687</v>
      </c>
    </row>
    <row r="667" s="15" customFormat="1">
      <c r="A667" s="15"/>
      <c r="B667" s="299"/>
      <c r="C667" s="300"/>
      <c r="D667" s="260" t="s">
        <v>180</v>
      </c>
      <c r="E667" s="301" t="s">
        <v>1</v>
      </c>
      <c r="F667" s="302" t="s">
        <v>1000</v>
      </c>
      <c r="G667" s="300"/>
      <c r="H667" s="301" t="s">
        <v>1</v>
      </c>
      <c r="I667" s="303"/>
      <c r="J667" s="300"/>
      <c r="K667" s="300"/>
      <c r="L667" s="304"/>
      <c r="M667" s="305"/>
      <c r="N667" s="306"/>
      <c r="O667" s="306"/>
      <c r="P667" s="306"/>
      <c r="Q667" s="306"/>
      <c r="R667" s="306"/>
      <c r="S667" s="306"/>
      <c r="T667" s="307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308" t="s">
        <v>180</v>
      </c>
      <c r="AU667" s="308" t="s">
        <v>84</v>
      </c>
      <c r="AV667" s="15" t="s">
        <v>82</v>
      </c>
      <c r="AW667" s="15" t="s">
        <v>30</v>
      </c>
      <c r="AX667" s="15" t="s">
        <v>75</v>
      </c>
      <c r="AY667" s="308" t="s">
        <v>172</v>
      </c>
    </row>
    <row r="668" s="13" customFormat="1">
      <c r="A668" s="13"/>
      <c r="B668" s="258"/>
      <c r="C668" s="259"/>
      <c r="D668" s="260" t="s">
        <v>180</v>
      </c>
      <c r="E668" s="261" t="s">
        <v>1</v>
      </c>
      <c r="F668" s="262" t="s">
        <v>82</v>
      </c>
      <c r="G668" s="259"/>
      <c r="H668" s="263">
        <v>1</v>
      </c>
      <c r="I668" s="264"/>
      <c r="J668" s="259"/>
      <c r="K668" s="259"/>
      <c r="L668" s="265"/>
      <c r="M668" s="266"/>
      <c r="N668" s="267"/>
      <c r="O668" s="267"/>
      <c r="P668" s="267"/>
      <c r="Q668" s="267"/>
      <c r="R668" s="267"/>
      <c r="S668" s="267"/>
      <c r="T668" s="26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9" t="s">
        <v>180</v>
      </c>
      <c r="AU668" s="269" t="s">
        <v>84</v>
      </c>
      <c r="AV668" s="13" t="s">
        <v>84</v>
      </c>
      <c r="AW668" s="13" t="s">
        <v>30</v>
      </c>
      <c r="AX668" s="13" t="s">
        <v>75</v>
      </c>
      <c r="AY668" s="269" t="s">
        <v>172</v>
      </c>
    </row>
    <row r="669" s="14" customFormat="1">
      <c r="A669" s="14"/>
      <c r="B669" s="270"/>
      <c r="C669" s="271"/>
      <c r="D669" s="260" t="s">
        <v>180</v>
      </c>
      <c r="E669" s="272" t="s">
        <v>1</v>
      </c>
      <c r="F669" s="273" t="s">
        <v>181</v>
      </c>
      <c r="G669" s="271"/>
      <c r="H669" s="274">
        <v>1</v>
      </c>
      <c r="I669" s="275"/>
      <c r="J669" s="271"/>
      <c r="K669" s="271"/>
      <c r="L669" s="276"/>
      <c r="M669" s="277"/>
      <c r="N669" s="278"/>
      <c r="O669" s="278"/>
      <c r="P669" s="278"/>
      <c r="Q669" s="278"/>
      <c r="R669" s="278"/>
      <c r="S669" s="278"/>
      <c r="T669" s="279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80" t="s">
        <v>180</v>
      </c>
      <c r="AU669" s="280" t="s">
        <v>84</v>
      </c>
      <c r="AV669" s="14" t="s">
        <v>179</v>
      </c>
      <c r="AW669" s="14" t="s">
        <v>30</v>
      </c>
      <c r="AX669" s="14" t="s">
        <v>82</v>
      </c>
      <c r="AY669" s="280" t="s">
        <v>172</v>
      </c>
    </row>
    <row r="670" s="2" customFormat="1" ht="21.75" customHeight="1">
      <c r="A670" s="40"/>
      <c r="B670" s="41"/>
      <c r="C670" s="281" t="s">
        <v>1001</v>
      </c>
      <c r="D670" s="281" t="s">
        <v>207</v>
      </c>
      <c r="E670" s="282" t="s">
        <v>1002</v>
      </c>
      <c r="F670" s="283" t="s">
        <v>1003</v>
      </c>
      <c r="G670" s="284" t="s">
        <v>184</v>
      </c>
      <c r="H670" s="285">
        <v>0.41299999999999998</v>
      </c>
      <c r="I670" s="286"/>
      <c r="J670" s="287">
        <f>ROUND(I670*H670,2)</f>
        <v>0</v>
      </c>
      <c r="K670" s="288"/>
      <c r="L670" s="289"/>
      <c r="M670" s="290" t="s">
        <v>1</v>
      </c>
      <c r="N670" s="291" t="s">
        <v>40</v>
      </c>
      <c r="O670" s="93"/>
      <c r="P670" s="255">
        <f>O670*H670</f>
        <v>0</v>
      </c>
      <c r="Q670" s="255">
        <v>0</v>
      </c>
      <c r="R670" s="255">
        <f>Q670*H670</f>
        <v>0</v>
      </c>
      <c r="S670" s="255">
        <v>0</v>
      </c>
      <c r="T670" s="256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57" t="s">
        <v>210</v>
      </c>
      <c r="AT670" s="257" t="s">
        <v>207</v>
      </c>
      <c r="AU670" s="257" t="s">
        <v>84</v>
      </c>
      <c r="AY670" s="17" t="s">
        <v>172</v>
      </c>
      <c r="BE670" s="145">
        <f>IF(N670="základní",J670,0)</f>
        <v>0</v>
      </c>
      <c r="BF670" s="145">
        <f>IF(N670="snížená",J670,0)</f>
        <v>0</v>
      </c>
      <c r="BG670" s="145">
        <f>IF(N670="zákl. přenesená",J670,0)</f>
        <v>0</v>
      </c>
      <c r="BH670" s="145">
        <f>IF(N670="sníž. přenesená",J670,0)</f>
        <v>0</v>
      </c>
      <c r="BI670" s="145">
        <f>IF(N670="nulová",J670,0)</f>
        <v>0</v>
      </c>
      <c r="BJ670" s="17" t="s">
        <v>82</v>
      </c>
      <c r="BK670" s="145">
        <f>ROUND(I670*H670,2)</f>
        <v>0</v>
      </c>
      <c r="BL670" s="17" t="s">
        <v>200</v>
      </c>
      <c r="BM670" s="257" t="s">
        <v>693</v>
      </c>
    </row>
    <row r="671" s="15" customFormat="1">
      <c r="A671" s="15"/>
      <c r="B671" s="299"/>
      <c r="C671" s="300"/>
      <c r="D671" s="260" t="s">
        <v>180</v>
      </c>
      <c r="E671" s="301" t="s">
        <v>1</v>
      </c>
      <c r="F671" s="302" t="s">
        <v>1000</v>
      </c>
      <c r="G671" s="300"/>
      <c r="H671" s="301" t="s">
        <v>1</v>
      </c>
      <c r="I671" s="303"/>
      <c r="J671" s="300"/>
      <c r="K671" s="300"/>
      <c r="L671" s="304"/>
      <c r="M671" s="305"/>
      <c r="N671" s="306"/>
      <c r="O671" s="306"/>
      <c r="P671" s="306"/>
      <c r="Q671" s="306"/>
      <c r="R671" s="306"/>
      <c r="S671" s="306"/>
      <c r="T671" s="307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308" t="s">
        <v>180</v>
      </c>
      <c r="AU671" s="308" t="s">
        <v>84</v>
      </c>
      <c r="AV671" s="15" t="s">
        <v>82</v>
      </c>
      <c r="AW671" s="15" t="s">
        <v>30</v>
      </c>
      <c r="AX671" s="15" t="s">
        <v>75</v>
      </c>
      <c r="AY671" s="308" t="s">
        <v>172</v>
      </c>
    </row>
    <row r="672" s="13" customFormat="1">
      <c r="A672" s="13"/>
      <c r="B672" s="258"/>
      <c r="C672" s="259"/>
      <c r="D672" s="260" t="s">
        <v>180</v>
      </c>
      <c r="E672" s="261" t="s">
        <v>1</v>
      </c>
      <c r="F672" s="262" t="s">
        <v>1004</v>
      </c>
      <c r="G672" s="259"/>
      <c r="H672" s="263">
        <v>0.41299999999999998</v>
      </c>
      <c r="I672" s="264"/>
      <c r="J672" s="259"/>
      <c r="K672" s="259"/>
      <c r="L672" s="265"/>
      <c r="M672" s="266"/>
      <c r="N672" s="267"/>
      <c r="O672" s="267"/>
      <c r="P672" s="267"/>
      <c r="Q672" s="267"/>
      <c r="R672" s="267"/>
      <c r="S672" s="267"/>
      <c r="T672" s="26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9" t="s">
        <v>180</v>
      </c>
      <c r="AU672" s="269" t="s">
        <v>84</v>
      </c>
      <c r="AV672" s="13" t="s">
        <v>84</v>
      </c>
      <c r="AW672" s="13" t="s">
        <v>30</v>
      </c>
      <c r="AX672" s="13" t="s">
        <v>75</v>
      </c>
      <c r="AY672" s="269" t="s">
        <v>172</v>
      </c>
    </row>
    <row r="673" s="14" customFormat="1">
      <c r="A673" s="14"/>
      <c r="B673" s="270"/>
      <c r="C673" s="271"/>
      <c r="D673" s="260" t="s">
        <v>180</v>
      </c>
      <c r="E673" s="272" t="s">
        <v>1</v>
      </c>
      <c r="F673" s="273" t="s">
        <v>181</v>
      </c>
      <c r="G673" s="271"/>
      <c r="H673" s="274">
        <v>0.41299999999999998</v>
      </c>
      <c r="I673" s="275"/>
      <c r="J673" s="271"/>
      <c r="K673" s="271"/>
      <c r="L673" s="276"/>
      <c r="M673" s="277"/>
      <c r="N673" s="278"/>
      <c r="O673" s="278"/>
      <c r="P673" s="278"/>
      <c r="Q673" s="278"/>
      <c r="R673" s="278"/>
      <c r="S673" s="278"/>
      <c r="T673" s="27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80" t="s">
        <v>180</v>
      </c>
      <c r="AU673" s="280" t="s">
        <v>84</v>
      </c>
      <c r="AV673" s="14" t="s">
        <v>179</v>
      </c>
      <c r="AW673" s="14" t="s">
        <v>30</v>
      </c>
      <c r="AX673" s="14" t="s">
        <v>82</v>
      </c>
      <c r="AY673" s="280" t="s">
        <v>172</v>
      </c>
    </row>
    <row r="674" s="2" customFormat="1" ht="24.15" customHeight="1">
      <c r="A674" s="40"/>
      <c r="B674" s="41"/>
      <c r="C674" s="245" t="s">
        <v>1005</v>
      </c>
      <c r="D674" s="245" t="s">
        <v>175</v>
      </c>
      <c r="E674" s="246" t="s">
        <v>1006</v>
      </c>
      <c r="F674" s="247" t="s">
        <v>1007</v>
      </c>
      <c r="G674" s="248" t="s">
        <v>184</v>
      </c>
      <c r="H674" s="249">
        <v>1.9199999999999999</v>
      </c>
      <c r="I674" s="250"/>
      <c r="J674" s="251">
        <f>ROUND(I674*H674,2)</f>
        <v>0</v>
      </c>
      <c r="K674" s="252"/>
      <c r="L674" s="43"/>
      <c r="M674" s="253" t="s">
        <v>1</v>
      </c>
      <c r="N674" s="254" t="s">
        <v>40</v>
      </c>
      <c r="O674" s="93"/>
      <c r="P674" s="255">
        <f>O674*H674</f>
        <v>0</v>
      </c>
      <c r="Q674" s="255">
        <v>0</v>
      </c>
      <c r="R674" s="255">
        <f>Q674*H674</f>
        <v>0</v>
      </c>
      <c r="S674" s="255">
        <v>0</v>
      </c>
      <c r="T674" s="25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57" t="s">
        <v>200</v>
      </c>
      <c r="AT674" s="257" t="s">
        <v>175</v>
      </c>
      <c r="AU674" s="257" t="s">
        <v>84</v>
      </c>
      <c r="AY674" s="17" t="s">
        <v>172</v>
      </c>
      <c r="BE674" s="145">
        <f>IF(N674="základní",J674,0)</f>
        <v>0</v>
      </c>
      <c r="BF674" s="145">
        <f>IF(N674="snížená",J674,0)</f>
        <v>0</v>
      </c>
      <c r="BG674" s="145">
        <f>IF(N674="zákl. přenesená",J674,0)</f>
        <v>0</v>
      </c>
      <c r="BH674" s="145">
        <f>IF(N674="sníž. přenesená",J674,0)</f>
        <v>0</v>
      </c>
      <c r="BI674" s="145">
        <f>IF(N674="nulová",J674,0)</f>
        <v>0</v>
      </c>
      <c r="BJ674" s="17" t="s">
        <v>82</v>
      </c>
      <c r="BK674" s="145">
        <f>ROUND(I674*H674,2)</f>
        <v>0</v>
      </c>
      <c r="BL674" s="17" t="s">
        <v>200</v>
      </c>
      <c r="BM674" s="257" t="s">
        <v>697</v>
      </c>
    </row>
    <row r="675" s="15" customFormat="1">
      <c r="A675" s="15"/>
      <c r="B675" s="299"/>
      <c r="C675" s="300"/>
      <c r="D675" s="260" t="s">
        <v>180</v>
      </c>
      <c r="E675" s="301" t="s">
        <v>1</v>
      </c>
      <c r="F675" s="302" t="s">
        <v>1008</v>
      </c>
      <c r="G675" s="300"/>
      <c r="H675" s="301" t="s">
        <v>1</v>
      </c>
      <c r="I675" s="303"/>
      <c r="J675" s="300"/>
      <c r="K675" s="300"/>
      <c r="L675" s="304"/>
      <c r="M675" s="305"/>
      <c r="N675" s="306"/>
      <c r="O675" s="306"/>
      <c r="P675" s="306"/>
      <c r="Q675" s="306"/>
      <c r="R675" s="306"/>
      <c r="S675" s="306"/>
      <c r="T675" s="307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308" t="s">
        <v>180</v>
      </c>
      <c r="AU675" s="308" t="s">
        <v>84</v>
      </c>
      <c r="AV675" s="15" t="s">
        <v>82</v>
      </c>
      <c r="AW675" s="15" t="s">
        <v>30</v>
      </c>
      <c r="AX675" s="15" t="s">
        <v>75</v>
      </c>
      <c r="AY675" s="308" t="s">
        <v>172</v>
      </c>
    </row>
    <row r="676" s="13" customFormat="1">
      <c r="A676" s="13"/>
      <c r="B676" s="258"/>
      <c r="C676" s="259"/>
      <c r="D676" s="260" t="s">
        <v>180</v>
      </c>
      <c r="E676" s="261" t="s">
        <v>1</v>
      </c>
      <c r="F676" s="262" t="s">
        <v>1009</v>
      </c>
      <c r="G676" s="259"/>
      <c r="H676" s="263">
        <v>1.9199999999999999</v>
      </c>
      <c r="I676" s="264"/>
      <c r="J676" s="259"/>
      <c r="K676" s="259"/>
      <c r="L676" s="265"/>
      <c r="M676" s="266"/>
      <c r="N676" s="267"/>
      <c r="O676" s="267"/>
      <c r="P676" s="267"/>
      <c r="Q676" s="267"/>
      <c r="R676" s="267"/>
      <c r="S676" s="267"/>
      <c r="T676" s="26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9" t="s">
        <v>180</v>
      </c>
      <c r="AU676" s="269" t="s">
        <v>84</v>
      </c>
      <c r="AV676" s="13" t="s">
        <v>84</v>
      </c>
      <c r="AW676" s="13" t="s">
        <v>30</v>
      </c>
      <c r="AX676" s="13" t="s">
        <v>75</v>
      </c>
      <c r="AY676" s="269" t="s">
        <v>172</v>
      </c>
    </row>
    <row r="677" s="14" customFormat="1">
      <c r="A677" s="14"/>
      <c r="B677" s="270"/>
      <c r="C677" s="271"/>
      <c r="D677" s="260" t="s">
        <v>180</v>
      </c>
      <c r="E677" s="272" t="s">
        <v>1</v>
      </c>
      <c r="F677" s="273" t="s">
        <v>181</v>
      </c>
      <c r="G677" s="271"/>
      <c r="H677" s="274">
        <v>1.9199999999999999</v>
      </c>
      <c r="I677" s="275"/>
      <c r="J677" s="271"/>
      <c r="K677" s="271"/>
      <c r="L677" s="276"/>
      <c r="M677" s="277"/>
      <c r="N677" s="278"/>
      <c r="O677" s="278"/>
      <c r="P677" s="278"/>
      <c r="Q677" s="278"/>
      <c r="R677" s="278"/>
      <c r="S677" s="278"/>
      <c r="T677" s="27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80" t="s">
        <v>180</v>
      </c>
      <c r="AU677" s="280" t="s">
        <v>84</v>
      </c>
      <c r="AV677" s="14" t="s">
        <v>179</v>
      </c>
      <c r="AW677" s="14" t="s">
        <v>30</v>
      </c>
      <c r="AX677" s="14" t="s">
        <v>82</v>
      </c>
      <c r="AY677" s="280" t="s">
        <v>172</v>
      </c>
    </row>
    <row r="678" s="2" customFormat="1" ht="16.5" customHeight="1">
      <c r="A678" s="40"/>
      <c r="B678" s="41"/>
      <c r="C678" s="281" t="s">
        <v>541</v>
      </c>
      <c r="D678" s="281" t="s">
        <v>207</v>
      </c>
      <c r="E678" s="282" t="s">
        <v>1010</v>
      </c>
      <c r="F678" s="283" t="s">
        <v>1011</v>
      </c>
      <c r="G678" s="284" t="s">
        <v>184</v>
      </c>
      <c r="H678" s="285">
        <v>1.9199999999999999</v>
      </c>
      <c r="I678" s="286"/>
      <c r="J678" s="287">
        <f>ROUND(I678*H678,2)</f>
        <v>0</v>
      </c>
      <c r="K678" s="288"/>
      <c r="L678" s="289"/>
      <c r="M678" s="290" t="s">
        <v>1</v>
      </c>
      <c r="N678" s="291" t="s">
        <v>40</v>
      </c>
      <c r="O678" s="93"/>
      <c r="P678" s="255">
        <f>O678*H678</f>
        <v>0</v>
      </c>
      <c r="Q678" s="255">
        <v>0</v>
      </c>
      <c r="R678" s="255">
        <f>Q678*H678</f>
        <v>0</v>
      </c>
      <c r="S678" s="255">
        <v>0</v>
      </c>
      <c r="T678" s="256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57" t="s">
        <v>210</v>
      </c>
      <c r="AT678" s="257" t="s">
        <v>207</v>
      </c>
      <c r="AU678" s="257" t="s">
        <v>84</v>
      </c>
      <c r="AY678" s="17" t="s">
        <v>172</v>
      </c>
      <c r="BE678" s="145">
        <f>IF(N678="základní",J678,0)</f>
        <v>0</v>
      </c>
      <c r="BF678" s="145">
        <f>IF(N678="snížená",J678,0)</f>
        <v>0</v>
      </c>
      <c r="BG678" s="145">
        <f>IF(N678="zákl. přenesená",J678,0)</f>
        <v>0</v>
      </c>
      <c r="BH678" s="145">
        <f>IF(N678="sníž. přenesená",J678,0)</f>
        <v>0</v>
      </c>
      <c r="BI678" s="145">
        <f>IF(N678="nulová",J678,0)</f>
        <v>0</v>
      </c>
      <c r="BJ678" s="17" t="s">
        <v>82</v>
      </c>
      <c r="BK678" s="145">
        <f>ROUND(I678*H678,2)</f>
        <v>0</v>
      </c>
      <c r="BL678" s="17" t="s">
        <v>200</v>
      </c>
      <c r="BM678" s="257" t="s">
        <v>1012</v>
      </c>
    </row>
    <row r="679" s="15" customFormat="1">
      <c r="A679" s="15"/>
      <c r="B679" s="299"/>
      <c r="C679" s="300"/>
      <c r="D679" s="260" t="s">
        <v>180</v>
      </c>
      <c r="E679" s="301" t="s">
        <v>1</v>
      </c>
      <c r="F679" s="302" t="s">
        <v>1008</v>
      </c>
      <c r="G679" s="300"/>
      <c r="H679" s="301" t="s">
        <v>1</v>
      </c>
      <c r="I679" s="303"/>
      <c r="J679" s="300"/>
      <c r="K679" s="300"/>
      <c r="L679" s="304"/>
      <c r="M679" s="305"/>
      <c r="N679" s="306"/>
      <c r="O679" s="306"/>
      <c r="P679" s="306"/>
      <c r="Q679" s="306"/>
      <c r="R679" s="306"/>
      <c r="S679" s="306"/>
      <c r="T679" s="307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308" t="s">
        <v>180</v>
      </c>
      <c r="AU679" s="308" t="s">
        <v>84</v>
      </c>
      <c r="AV679" s="15" t="s">
        <v>82</v>
      </c>
      <c r="AW679" s="15" t="s">
        <v>30</v>
      </c>
      <c r="AX679" s="15" t="s">
        <v>75</v>
      </c>
      <c r="AY679" s="308" t="s">
        <v>172</v>
      </c>
    </row>
    <row r="680" s="13" customFormat="1">
      <c r="A680" s="13"/>
      <c r="B680" s="258"/>
      <c r="C680" s="259"/>
      <c r="D680" s="260" t="s">
        <v>180</v>
      </c>
      <c r="E680" s="261" t="s">
        <v>1</v>
      </c>
      <c r="F680" s="262" t="s">
        <v>1009</v>
      </c>
      <c r="G680" s="259"/>
      <c r="H680" s="263">
        <v>1.9199999999999999</v>
      </c>
      <c r="I680" s="264"/>
      <c r="J680" s="259"/>
      <c r="K680" s="259"/>
      <c r="L680" s="265"/>
      <c r="M680" s="266"/>
      <c r="N680" s="267"/>
      <c r="O680" s="267"/>
      <c r="P680" s="267"/>
      <c r="Q680" s="267"/>
      <c r="R680" s="267"/>
      <c r="S680" s="267"/>
      <c r="T680" s="26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9" t="s">
        <v>180</v>
      </c>
      <c r="AU680" s="269" t="s">
        <v>84</v>
      </c>
      <c r="AV680" s="13" t="s">
        <v>84</v>
      </c>
      <c r="AW680" s="13" t="s">
        <v>30</v>
      </c>
      <c r="AX680" s="13" t="s">
        <v>75</v>
      </c>
      <c r="AY680" s="269" t="s">
        <v>172</v>
      </c>
    </row>
    <row r="681" s="14" customFormat="1">
      <c r="A681" s="14"/>
      <c r="B681" s="270"/>
      <c r="C681" s="271"/>
      <c r="D681" s="260" t="s">
        <v>180</v>
      </c>
      <c r="E681" s="272" t="s">
        <v>1</v>
      </c>
      <c r="F681" s="273" t="s">
        <v>181</v>
      </c>
      <c r="G681" s="271"/>
      <c r="H681" s="274">
        <v>1.9199999999999999</v>
      </c>
      <c r="I681" s="275"/>
      <c r="J681" s="271"/>
      <c r="K681" s="271"/>
      <c r="L681" s="276"/>
      <c r="M681" s="277"/>
      <c r="N681" s="278"/>
      <c r="O681" s="278"/>
      <c r="P681" s="278"/>
      <c r="Q681" s="278"/>
      <c r="R681" s="278"/>
      <c r="S681" s="278"/>
      <c r="T681" s="27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80" t="s">
        <v>180</v>
      </c>
      <c r="AU681" s="280" t="s">
        <v>84</v>
      </c>
      <c r="AV681" s="14" t="s">
        <v>179</v>
      </c>
      <c r="AW681" s="14" t="s">
        <v>30</v>
      </c>
      <c r="AX681" s="14" t="s">
        <v>82</v>
      </c>
      <c r="AY681" s="280" t="s">
        <v>172</v>
      </c>
    </row>
    <row r="682" s="2" customFormat="1" ht="24.15" customHeight="1">
      <c r="A682" s="40"/>
      <c r="B682" s="41"/>
      <c r="C682" s="245" t="s">
        <v>1013</v>
      </c>
      <c r="D682" s="245" t="s">
        <v>175</v>
      </c>
      <c r="E682" s="246" t="s">
        <v>1014</v>
      </c>
      <c r="F682" s="247" t="s">
        <v>1015</v>
      </c>
      <c r="G682" s="248" t="s">
        <v>178</v>
      </c>
      <c r="H682" s="249">
        <v>1</v>
      </c>
      <c r="I682" s="250"/>
      <c r="J682" s="251">
        <f>ROUND(I682*H682,2)</f>
        <v>0</v>
      </c>
      <c r="K682" s="252"/>
      <c r="L682" s="43"/>
      <c r="M682" s="253" t="s">
        <v>1</v>
      </c>
      <c r="N682" s="254" t="s">
        <v>40</v>
      </c>
      <c r="O682" s="93"/>
      <c r="P682" s="255">
        <f>O682*H682</f>
        <v>0</v>
      </c>
      <c r="Q682" s="255">
        <v>0</v>
      </c>
      <c r="R682" s="255">
        <f>Q682*H682</f>
        <v>0</v>
      </c>
      <c r="S682" s="255">
        <v>0</v>
      </c>
      <c r="T682" s="256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57" t="s">
        <v>200</v>
      </c>
      <c r="AT682" s="257" t="s">
        <v>175</v>
      </c>
      <c r="AU682" s="257" t="s">
        <v>84</v>
      </c>
      <c r="AY682" s="17" t="s">
        <v>172</v>
      </c>
      <c r="BE682" s="145">
        <f>IF(N682="základní",J682,0)</f>
        <v>0</v>
      </c>
      <c r="BF682" s="145">
        <f>IF(N682="snížená",J682,0)</f>
        <v>0</v>
      </c>
      <c r="BG682" s="145">
        <f>IF(N682="zákl. přenesená",J682,0)</f>
        <v>0</v>
      </c>
      <c r="BH682" s="145">
        <f>IF(N682="sníž. přenesená",J682,0)</f>
        <v>0</v>
      </c>
      <c r="BI682" s="145">
        <f>IF(N682="nulová",J682,0)</f>
        <v>0</v>
      </c>
      <c r="BJ682" s="17" t="s">
        <v>82</v>
      </c>
      <c r="BK682" s="145">
        <f>ROUND(I682*H682,2)</f>
        <v>0</v>
      </c>
      <c r="BL682" s="17" t="s">
        <v>200</v>
      </c>
      <c r="BM682" s="257" t="s">
        <v>1016</v>
      </c>
    </row>
    <row r="683" s="15" customFormat="1">
      <c r="A683" s="15"/>
      <c r="B683" s="299"/>
      <c r="C683" s="300"/>
      <c r="D683" s="260" t="s">
        <v>180</v>
      </c>
      <c r="E683" s="301" t="s">
        <v>1</v>
      </c>
      <c r="F683" s="302" t="s">
        <v>493</v>
      </c>
      <c r="G683" s="300"/>
      <c r="H683" s="301" t="s">
        <v>1</v>
      </c>
      <c r="I683" s="303"/>
      <c r="J683" s="300"/>
      <c r="K683" s="300"/>
      <c r="L683" s="304"/>
      <c r="M683" s="305"/>
      <c r="N683" s="306"/>
      <c r="O683" s="306"/>
      <c r="P683" s="306"/>
      <c r="Q683" s="306"/>
      <c r="R683" s="306"/>
      <c r="S683" s="306"/>
      <c r="T683" s="307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308" t="s">
        <v>180</v>
      </c>
      <c r="AU683" s="308" t="s">
        <v>84</v>
      </c>
      <c r="AV683" s="15" t="s">
        <v>82</v>
      </c>
      <c r="AW683" s="15" t="s">
        <v>30</v>
      </c>
      <c r="AX683" s="15" t="s">
        <v>75</v>
      </c>
      <c r="AY683" s="308" t="s">
        <v>172</v>
      </c>
    </row>
    <row r="684" s="13" customFormat="1">
      <c r="A684" s="13"/>
      <c r="B684" s="258"/>
      <c r="C684" s="259"/>
      <c r="D684" s="260" t="s">
        <v>180</v>
      </c>
      <c r="E684" s="261" t="s">
        <v>1</v>
      </c>
      <c r="F684" s="262" t="s">
        <v>82</v>
      </c>
      <c r="G684" s="259"/>
      <c r="H684" s="263">
        <v>1</v>
      </c>
      <c r="I684" s="264"/>
      <c r="J684" s="259"/>
      <c r="K684" s="259"/>
      <c r="L684" s="265"/>
      <c r="M684" s="266"/>
      <c r="N684" s="267"/>
      <c r="O684" s="267"/>
      <c r="P684" s="267"/>
      <c r="Q684" s="267"/>
      <c r="R684" s="267"/>
      <c r="S684" s="267"/>
      <c r="T684" s="268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9" t="s">
        <v>180</v>
      </c>
      <c r="AU684" s="269" t="s">
        <v>84</v>
      </c>
      <c r="AV684" s="13" t="s">
        <v>84</v>
      </c>
      <c r="AW684" s="13" t="s">
        <v>30</v>
      </c>
      <c r="AX684" s="13" t="s">
        <v>75</v>
      </c>
      <c r="AY684" s="269" t="s">
        <v>172</v>
      </c>
    </row>
    <row r="685" s="14" customFormat="1">
      <c r="A685" s="14"/>
      <c r="B685" s="270"/>
      <c r="C685" s="271"/>
      <c r="D685" s="260" t="s">
        <v>180</v>
      </c>
      <c r="E685" s="272" t="s">
        <v>1</v>
      </c>
      <c r="F685" s="273" t="s">
        <v>181</v>
      </c>
      <c r="G685" s="271"/>
      <c r="H685" s="274">
        <v>1</v>
      </c>
      <c r="I685" s="275"/>
      <c r="J685" s="271"/>
      <c r="K685" s="271"/>
      <c r="L685" s="276"/>
      <c r="M685" s="277"/>
      <c r="N685" s="278"/>
      <c r="O685" s="278"/>
      <c r="P685" s="278"/>
      <c r="Q685" s="278"/>
      <c r="R685" s="278"/>
      <c r="S685" s="278"/>
      <c r="T685" s="27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80" t="s">
        <v>180</v>
      </c>
      <c r="AU685" s="280" t="s">
        <v>84</v>
      </c>
      <c r="AV685" s="14" t="s">
        <v>179</v>
      </c>
      <c r="AW685" s="14" t="s">
        <v>30</v>
      </c>
      <c r="AX685" s="14" t="s">
        <v>82</v>
      </c>
      <c r="AY685" s="280" t="s">
        <v>172</v>
      </c>
    </row>
    <row r="686" s="2" customFormat="1" ht="24.15" customHeight="1">
      <c r="A686" s="40"/>
      <c r="B686" s="41"/>
      <c r="C686" s="281" t="s">
        <v>576</v>
      </c>
      <c r="D686" s="281" t="s">
        <v>207</v>
      </c>
      <c r="E686" s="282" t="s">
        <v>1017</v>
      </c>
      <c r="F686" s="283" t="s">
        <v>1018</v>
      </c>
      <c r="G686" s="284" t="s">
        <v>184</v>
      </c>
      <c r="H686" s="285">
        <v>1.8</v>
      </c>
      <c r="I686" s="286"/>
      <c r="J686" s="287">
        <f>ROUND(I686*H686,2)</f>
        <v>0</v>
      </c>
      <c r="K686" s="288"/>
      <c r="L686" s="289"/>
      <c r="M686" s="290" t="s">
        <v>1</v>
      </c>
      <c r="N686" s="291" t="s">
        <v>40</v>
      </c>
      <c r="O686" s="93"/>
      <c r="P686" s="255">
        <f>O686*H686</f>
        <v>0</v>
      </c>
      <c r="Q686" s="255">
        <v>0</v>
      </c>
      <c r="R686" s="255">
        <f>Q686*H686</f>
        <v>0</v>
      </c>
      <c r="S686" s="255">
        <v>0</v>
      </c>
      <c r="T686" s="256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57" t="s">
        <v>210</v>
      </c>
      <c r="AT686" s="257" t="s">
        <v>207</v>
      </c>
      <c r="AU686" s="257" t="s">
        <v>84</v>
      </c>
      <c r="AY686" s="17" t="s">
        <v>172</v>
      </c>
      <c r="BE686" s="145">
        <f>IF(N686="základní",J686,0)</f>
        <v>0</v>
      </c>
      <c r="BF686" s="145">
        <f>IF(N686="snížená",J686,0)</f>
        <v>0</v>
      </c>
      <c r="BG686" s="145">
        <f>IF(N686="zákl. přenesená",J686,0)</f>
        <v>0</v>
      </c>
      <c r="BH686" s="145">
        <f>IF(N686="sníž. přenesená",J686,0)</f>
        <v>0</v>
      </c>
      <c r="BI686" s="145">
        <f>IF(N686="nulová",J686,0)</f>
        <v>0</v>
      </c>
      <c r="BJ686" s="17" t="s">
        <v>82</v>
      </c>
      <c r="BK686" s="145">
        <f>ROUND(I686*H686,2)</f>
        <v>0</v>
      </c>
      <c r="BL686" s="17" t="s">
        <v>200</v>
      </c>
      <c r="BM686" s="257" t="s">
        <v>1019</v>
      </c>
    </row>
    <row r="687" s="2" customFormat="1">
      <c r="A687" s="40"/>
      <c r="B687" s="41"/>
      <c r="C687" s="42"/>
      <c r="D687" s="260" t="s">
        <v>231</v>
      </c>
      <c r="E687" s="42"/>
      <c r="F687" s="292" t="s">
        <v>1020</v>
      </c>
      <c r="G687" s="42"/>
      <c r="H687" s="42"/>
      <c r="I687" s="214"/>
      <c r="J687" s="42"/>
      <c r="K687" s="42"/>
      <c r="L687" s="43"/>
      <c r="M687" s="293"/>
      <c r="N687" s="294"/>
      <c r="O687" s="93"/>
      <c r="P687" s="93"/>
      <c r="Q687" s="93"/>
      <c r="R687" s="93"/>
      <c r="S687" s="93"/>
      <c r="T687" s="94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7" t="s">
        <v>231</v>
      </c>
      <c r="AU687" s="17" t="s">
        <v>84</v>
      </c>
    </row>
    <row r="688" s="15" customFormat="1">
      <c r="A688" s="15"/>
      <c r="B688" s="299"/>
      <c r="C688" s="300"/>
      <c r="D688" s="260" t="s">
        <v>180</v>
      </c>
      <c r="E688" s="301" t="s">
        <v>1</v>
      </c>
      <c r="F688" s="302" t="s">
        <v>493</v>
      </c>
      <c r="G688" s="300"/>
      <c r="H688" s="301" t="s">
        <v>1</v>
      </c>
      <c r="I688" s="303"/>
      <c r="J688" s="300"/>
      <c r="K688" s="300"/>
      <c r="L688" s="304"/>
      <c r="M688" s="305"/>
      <c r="N688" s="306"/>
      <c r="O688" s="306"/>
      <c r="P688" s="306"/>
      <c r="Q688" s="306"/>
      <c r="R688" s="306"/>
      <c r="S688" s="306"/>
      <c r="T688" s="307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308" t="s">
        <v>180</v>
      </c>
      <c r="AU688" s="308" t="s">
        <v>84</v>
      </c>
      <c r="AV688" s="15" t="s">
        <v>82</v>
      </c>
      <c r="AW688" s="15" t="s">
        <v>30</v>
      </c>
      <c r="AX688" s="15" t="s">
        <v>75</v>
      </c>
      <c r="AY688" s="308" t="s">
        <v>172</v>
      </c>
    </row>
    <row r="689" s="13" customFormat="1">
      <c r="A689" s="13"/>
      <c r="B689" s="258"/>
      <c r="C689" s="259"/>
      <c r="D689" s="260" t="s">
        <v>180</v>
      </c>
      <c r="E689" s="261" t="s">
        <v>1</v>
      </c>
      <c r="F689" s="262" t="s">
        <v>1021</v>
      </c>
      <c r="G689" s="259"/>
      <c r="H689" s="263">
        <v>1.8</v>
      </c>
      <c r="I689" s="264"/>
      <c r="J689" s="259"/>
      <c r="K689" s="259"/>
      <c r="L689" s="265"/>
      <c r="M689" s="266"/>
      <c r="N689" s="267"/>
      <c r="O689" s="267"/>
      <c r="P689" s="267"/>
      <c r="Q689" s="267"/>
      <c r="R689" s="267"/>
      <c r="S689" s="267"/>
      <c r="T689" s="26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9" t="s">
        <v>180</v>
      </c>
      <c r="AU689" s="269" t="s">
        <v>84</v>
      </c>
      <c r="AV689" s="13" t="s">
        <v>84</v>
      </c>
      <c r="AW689" s="13" t="s">
        <v>30</v>
      </c>
      <c r="AX689" s="13" t="s">
        <v>75</v>
      </c>
      <c r="AY689" s="269" t="s">
        <v>172</v>
      </c>
    </row>
    <row r="690" s="14" customFormat="1">
      <c r="A690" s="14"/>
      <c r="B690" s="270"/>
      <c r="C690" s="271"/>
      <c r="D690" s="260" t="s">
        <v>180</v>
      </c>
      <c r="E690" s="272" t="s">
        <v>1</v>
      </c>
      <c r="F690" s="273" t="s">
        <v>181</v>
      </c>
      <c r="G690" s="271"/>
      <c r="H690" s="274">
        <v>1.8</v>
      </c>
      <c r="I690" s="275"/>
      <c r="J690" s="271"/>
      <c r="K690" s="271"/>
      <c r="L690" s="276"/>
      <c r="M690" s="277"/>
      <c r="N690" s="278"/>
      <c r="O690" s="278"/>
      <c r="P690" s="278"/>
      <c r="Q690" s="278"/>
      <c r="R690" s="278"/>
      <c r="S690" s="278"/>
      <c r="T690" s="279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80" t="s">
        <v>180</v>
      </c>
      <c r="AU690" s="280" t="s">
        <v>84</v>
      </c>
      <c r="AV690" s="14" t="s">
        <v>179</v>
      </c>
      <c r="AW690" s="14" t="s">
        <v>30</v>
      </c>
      <c r="AX690" s="14" t="s">
        <v>82</v>
      </c>
      <c r="AY690" s="280" t="s">
        <v>172</v>
      </c>
    </row>
    <row r="691" s="2" customFormat="1" ht="24.15" customHeight="1">
      <c r="A691" s="40"/>
      <c r="B691" s="41"/>
      <c r="C691" s="245" t="s">
        <v>373</v>
      </c>
      <c r="D691" s="245" t="s">
        <v>175</v>
      </c>
      <c r="E691" s="246" t="s">
        <v>1022</v>
      </c>
      <c r="F691" s="247" t="s">
        <v>1023</v>
      </c>
      <c r="G691" s="248" t="s">
        <v>178</v>
      </c>
      <c r="H691" s="249">
        <v>1</v>
      </c>
      <c r="I691" s="250"/>
      <c r="J691" s="251">
        <f>ROUND(I691*H691,2)</f>
        <v>0</v>
      </c>
      <c r="K691" s="252"/>
      <c r="L691" s="43"/>
      <c r="M691" s="253" t="s">
        <v>1</v>
      </c>
      <c r="N691" s="254" t="s">
        <v>40</v>
      </c>
      <c r="O691" s="93"/>
      <c r="P691" s="255">
        <f>O691*H691</f>
        <v>0</v>
      </c>
      <c r="Q691" s="255">
        <v>0</v>
      </c>
      <c r="R691" s="255">
        <f>Q691*H691</f>
        <v>0</v>
      </c>
      <c r="S691" s="255">
        <v>0</v>
      </c>
      <c r="T691" s="25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57" t="s">
        <v>200</v>
      </c>
      <c r="AT691" s="257" t="s">
        <v>175</v>
      </c>
      <c r="AU691" s="257" t="s">
        <v>84</v>
      </c>
      <c r="AY691" s="17" t="s">
        <v>172</v>
      </c>
      <c r="BE691" s="145">
        <f>IF(N691="základní",J691,0)</f>
        <v>0</v>
      </c>
      <c r="BF691" s="145">
        <f>IF(N691="snížená",J691,0)</f>
        <v>0</v>
      </c>
      <c r="BG691" s="145">
        <f>IF(N691="zákl. přenesená",J691,0)</f>
        <v>0</v>
      </c>
      <c r="BH691" s="145">
        <f>IF(N691="sníž. přenesená",J691,0)</f>
        <v>0</v>
      </c>
      <c r="BI691" s="145">
        <f>IF(N691="nulová",J691,0)</f>
        <v>0</v>
      </c>
      <c r="BJ691" s="17" t="s">
        <v>82</v>
      </c>
      <c r="BK691" s="145">
        <f>ROUND(I691*H691,2)</f>
        <v>0</v>
      </c>
      <c r="BL691" s="17" t="s">
        <v>200</v>
      </c>
      <c r="BM691" s="257" t="s">
        <v>1024</v>
      </c>
    </row>
    <row r="692" s="15" customFormat="1">
      <c r="A692" s="15"/>
      <c r="B692" s="299"/>
      <c r="C692" s="300"/>
      <c r="D692" s="260" t="s">
        <v>180</v>
      </c>
      <c r="E692" s="301" t="s">
        <v>1</v>
      </c>
      <c r="F692" s="302" t="s">
        <v>493</v>
      </c>
      <c r="G692" s="300"/>
      <c r="H692" s="301" t="s">
        <v>1</v>
      </c>
      <c r="I692" s="303"/>
      <c r="J692" s="300"/>
      <c r="K692" s="300"/>
      <c r="L692" s="304"/>
      <c r="M692" s="305"/>
      <c r="N692" s="306"/>
      <c r="O692" s="306"/>
      <c r="P692" s="306"/>
      <c r="Q692" s="306"/>
      <c r="R692" s="306"/>
      <c r="S692" s="306"/>
      <c r="T692" s="307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308" t="s">
        <v>180</v>
      </c>
      <c r="AU692" s="308" t="s">
        <v>84</v>
      </c>
      <c r="AV692" s="15" t="s">
        <v>82</v>
      </c>
      <c r="AW692" s="15" t="s">
        <v>30</v>
      </c>
      <c r="AX692" s="15" t="s">
        <v>75</v>
      </c>
      <c r="AY692" s="308" t="s">
        <v>172</v>
      </c>
    </row>
    <row r="693" s="13" customFormat="1">
      <c r="A693" s="13"/>
      <c r="B693" s="258"/>
      <c r="C693" s="259"/>
      <c r="D693" s="260" t="s">
        <v>180</v>
      </c>
      <c r="E693" s="261" t="s">
        <v>1</v>
      </c>
      <c r="F693" s="262" t="s">
        <v>82</v>
      </c>
      <c r="G693" s="259"/>
      <c r="H693" s="263">
        <v>1</v>
      </c>
      <c r="I693" s="264"/>
      <c r="J693" s="259"/>
      <c r="K693" s="259"/>
      <c r="L693" s="265"/>
      <c r="M693" s="266"/>
      <c r="N693" s="267"/>
      <c r="O693" s="267"/>
      <c r="P693" s="267"/>
      <c r="Q693" s="267"/>
      <c r="R693" s="267"/>
      <c r="S693" s="267"/>
      <c r="T693" s="268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9" t="s">
        <v>180</v>
      </c>
      <c r="AU693" s="269" t="s">
        <v>84</v>
      </c>
      <c r="AV693" s="13" t="s">
        <v>84</v>
      </c>
      <c r="AW693" s="13" t="s">
        <v>30</v>
      </c>
      <c r="AX693" s="13" t="s">
        <v>75</v>
      </c>
      <c r="AY693" s="269" t="s">
        <v>172</v>
      </c>
    </row>
    <row r="694" s="14" customFormat="1">
      <c r="A694" s="14"/>
      <c r="B694" s="270"/>
      <c r="C694" s="271"/>
      <c r="D694" s="260" t="s">
        <v>180</v>
      </c>
      <c r="E694" s="272" t="s">
        <v>1</v>
      </c>
      <c r="F694" s="273" t="s">
        <v>181</v>
      </c>
      <c r="G694" s="271"/>
      <c r="H694" s="274">
        <v>1</v>
      </c>
      <c r="I694" s="275"/>
      <c r="J694" s="271"/>
      <c r="K694" s="271"/>
      <c r="L694" s="276"/>
      <c r="M694" s="277"/>
      <c r="N694" s="278"/>
      <c r="O694" s="278"/>
      <c r="P694" s="278"/>
      <c r="Q694" s="278"/>
      <c r="R694" s="278"/>
      <c r="S694" s="278"/>
      <c r="T694" s="279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80" t="s">
        <v>180</v>
      </c>
      <c r="AU694" s="280" t="s">
        <v>84</v>
      </c>
      <c r="AV694" s="14" t="s">
        <v>179</v>
      </c>
      <c r="AW694" s="14" t="s">
        <v>30</v>
      </c>
      <c r="AX694" s="14" t="s">
        <v>82</v>
      </c>
      <c r="AY694" s="280" t="s">
        <v>172</v>
      </c>
    </row>
    <row r="695" s="2" customFormat="1" ht="24.15" customHeight="1">
      <c r="A695" s="40"/>
      <c r="B695" s="41"/>
      <c r="C695" s="281" t="s">
        <v>378</v>
      </c>
      <c r="D695" s="281" t="s">
        <v>207</v>
      </c>
      <c r="E695" s="282" t="s">
        <v>1025</v>
      </c>
      <c r="F695" s="283" t="s">
        <v>1026</v>
      </c>
      <c r="G695" s="284" t="s">
        <v>184</v>
      </c>
      <c r="H695" s="285">
        <v>3.3599999999999999</v>
      </c>
      <c r="I695" s="286"/>
      <c r="J695" s="287">
        <f>ROUND(I695*H695,2)</f>
        <v>0</v>
      </c>
      <c r="K695" s="288"/>
      <c r="L695" s="289"/>
      <c r="M695" s="290" t="s">
        <v>1</v>
      </c>
      <c r="N695" s="291" t="s">
        <v>40</v>
      </c>
      <c r="O695" s="93"/>
      <c r="P695" s="255">
        <f>O695*H695</f>
        <v>0</v>
      </c>
      <c r="Q695" s="255">
        <v>0</v>
      </c>
      <c r="R695" s="255">
        <f>Q695*H695</f>
        <v>0</v>
      </c>
      <c r="S695" s="255">
        <v>0</v>
      </c>
      <c r="T695" s="256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57" t="s">
        <v>210</v>
      </c>
      <c r="AT695" s="257" t="s">
        <v>207</v>
      </c>
      <c r="AU695" s="257" t="s">
        <v>84</v>
      </c>
      <c r="AY695" s="17" t="s">
        <v>172</v>
      </c>
      <c r="BE695" s="145">
        <f>IF(N695="základní",J695,0)</f>
        <v>0</v>
      </c>
      <c r="BF695" s="145">
        <f>IF(N695="snížená",J695,0)</f>
        <v>0</v>
      </c>
      <c r="BG695" s="145">
        <f>IF(N695="zákl. přenesená",J695,0)</f>
        <v>0</v>
      </c>
      <c r="BH695" s="145">
        <f>IF(N695="sníž. přenesená",J695,0)</f>
        <v>0</v>
      </c>
      <c r="BI695" s="145">
        <f>IF(N695="nulová",J695,0)</f>
        <v>0</v>
      </c>
      <c r="BJ695" s="17" t="s">
        <v>82</v>
      </c>
      <c r="BK695" s="145">
        <f>ROUND(I695*H695,2)</f>
        <v>0</v>
      </c>
      <c r="BL695" s="17" t="s">
        <v>200</v>
      </c>
      <c r="BM695" s="257" t="s">
        <v>1027</v>
      </c>
    </row>
    <row r="696" s="2" customFormat="1">
      <c r="A696" s="40"/>
      <c r="B696" s="41"/>
      <c r="C696" s="42"/>
      <c r="D696" s="260" t="s">
        <v>231</v>
      </c>
      <c r="E696" s="42"/>
      <c r="F696" s="292" t="s">
        <v>1020</v>
      </c>
      <c r="G696" s="42"/>
      <c r="H696" s="42"/>
      <c r="I696" s="214"/>
      <c r="J696" s="42"/>
      <c r="K696" s="42"/>
      <c r="L696" s="43"/>
      <c r="M696" s="293"/>
      <c r="N696" s="294"/>
      <c r="O696" s="93"/>
      <c r="P696" s="93"/>
      <c r="Q696" s="93"/>
      <c r="R696" s="93"/>
      <c r="S696" s="93"/>
      <c r="T696" s="94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7" t="s">
        <v>231</v>
      </c>
      <c r="AU696" s="17" t="s">
        <v>84</v>
      </c>
    </row>
    <row r="697" s="15" customFormat="1">
      <c r="A697" s="15"/>
      <c r="B697" s="299"/>
      <c r="C697" s="300"/>
      <c r="D697" s="260" t="s">
        <v>180</v>
      </c>
      <c r="E697" s="301" t="s">
        <v>1</v>
      </c>
      <c r="F697" s="302" t="s">
        <v>1028</v>
      </c>
      <c r="G697" s="300"/>
      <c r="H697" s="301" t="s">
        <v>1</v>
      </c>
      <c r="I697" s="303"/>
      <c r="J697" s="300"/>
      <c r="K697" s="300"/>
      <c r="L697" s="304"/>
      <c r="M697" s="305"/>
      <c r="N697" s="306"/>
      <c r="O697" s="306"/>
      <c r="P697" s="306"/>
      <c r="Q697" s="306"/>
      <c r="R697" s="306"/>
      <c r="S697" s="306"/>
      <c r="T697" s="307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308" t="s">
        <v>180</v>
      </c>
      <c r="AU697" s="308" t="s">
        <v>84</v>
      </c>
      <c r="AV697" s="15" t="s">
        <v>82</v>
      </c>
      <c r="AW697" s="15" t="s">
        <v>30</v>
      </c>
      <c r="AX697" s="15" t="s">
        <v>75</v>
      </c>
      <c r="AY697" s="308" t="s">
        <v>172</v>
      </c>
    </row>
    <row r="698" s="13" customFormat="1">
      <c r="A698" s="13"/>
      <c r="B698" s="258"/>
      <c r="C698" s="259"/>
      <c r="D698" s="260" t="s">
        <v>180</v>
      </c>
      <c r="E698" s="261" t="s">
        <v>1</v>
      </c>
      <c r="F698" s="262" t="s">
        <v>1029</v>
      </c>
      <c r="G698" s="259"/>
      <c r="H698" s="263">
        <v>3.3599999999999999</v>
      </c>
      <c r="I698" s="264"/>
      <c r="J698" s="259"/>
      <c r="K698" s="259"/>
      <c r="L698" s="265"/>
      <c r="M698" s="266"/>
      <c r="N698" s="267"/>
      <c r="O698" s="267"/>
      <c r="P698" s="267"/>
      <c r="Q698" s="267"/>
      <c r="R698" s="267"/>
      <c r="S698" s="267"/>
      <c r="T698" s="268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9" t="s">
        <v>180</v>
      </c>
      <c r="AU698" s="269" t="s">
        <v>84</v>
      </c>
      <c r="AV698" s="13" t="s">
        <v>84</v>
      </c>
      <c r="AW698" s="13" t="s">
        <v>30</v>
      </c>
      <c r="AX698" s="13" t="s">
        <v>75</v>
      </c>
      <c r="AY698" s="269" t="s">
        <v>172</v>
      </c>
    </row>
    <row r="699" s="14" customFormat="1">
      <c r="A699" s="14"/>
      <c r="B699" s="270"/>
      <c r="C699" s="271"/>
      <c r="D699" s="260" t="s">
        <v>180</v>
      </c>
      <c r="E699" s="272" t="s">
        <v>1</v>
      </c>
      <c r="F699" s="273" t="s">
        <v>181</v>
      </c>
      <c r="G699" s="271"/>
      <c r="H699" s="274">
        <v>3.3599999999999999</v>
      </c>
      <c r="I699" s="275"/>
      <c r="J699" s="271"/>
      <c r="K699" s="271"/>
      <c r="L699" s="276"/>
      <c r="M699" s="277"/>
      <c r="N699" s="278"/>
      <c r="O699" s="278"/>
      <c r="P699" s="278"/>
      <c r="Q699" s="278"/>
      <c r="R699" s="278"/>
      <c r="S699" s="278"/>
      <c r="T699" s="279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80" t="s">
        <v>180</v>
      </c>
      <c r="AU699" s="280" t="s">
        <v>84</v>
      </c>
      <c r="AV699" s="14" t="s">
        <v>179</v>
      </c>
      <c r="AW699" s="14" t="s">
        <v>30</v>
      </c>
      <c r="AX699" s="14" t="s">
        <v>82</v>
      </c>
      <c r="AY699" s="280" t="s">
        <v>172</v>
      </c>
    </row>
    <row r="700" s="2" customFormat="1" ht="24.15" customHeight="1">
      <c r="A700" s="40"/>
      <c r="B700" s="41"/>
      <c r="C700" s="245" t="s">
        <v>1030</v>
      </c>
      <c r="D700" s="245" t="s">
        <v>175</v>
      </c>
      <c r="E700" s="246" t="s">
        <v>1031</v>
      </c>
      <c r="F700" s="247" t="s">
        <v>1032</v>
      </c>
      <c r="G700" s="248" t="s">
        <v>1033</v>
      </c>
      <c r="H700" s="249">
        <v>0.095000000000000001</v>
      </c>
      <c r="I700" s="250"/>
      <c r="J700" s="251">
        <f>ROUND(I700*H700,2)</f>
        <v>0</v>
      </c>
      <c r="K700" s="252"/>
      <c r="L700" s="43"/>
      <c r="M700" s="253" t="s">
        <v>1</v>
      </c>
      <c r="N700" s="254" t="s">
        <v>40</v>
      </c>
      <c r="O700" s="93"/>
      <c r="P700" s="255">
        <f>O700*H700</f>
        <v>0</v>
      </c>
      <c r="Q700" s="255">
        <v>0</v>
      </c>
      <c r="R700" s="255">
        <f>Q700*H700</f>
        <v>0</v>
      </c>
      <c r="S700" s="255">
        <v>0</v>
      </c>
      <c r="T700" s="256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57" t="s">
        <v>200</v>
      </c>
      <c r="AT700" s="257" t="s">
        <v>175</v>
      </c>
      <c r="AU700" s="257" t="s">
        <v>84</v>
      </c>
      <c r="AY700" s="17" t="s">
        <v>172</v>
      </c>
      <c r="BE700" s="145">
        <f>IF(N700="základní",J700,0)</f>
        <v>0</v>
      </c>
      <c r="BF700" s="145">
        <f>IF(N700="snížená",J700,0)</f>
        <v>0</v>
      </c>
      <c r="BG700" s="145">
        <f>IF(N700="zákl. přenesená",J700,0)</f>
        <v>0</v>
      </c>
      <c r="BH700" s="145">
        <f>IF(N700="sníž. přenesená",J700,0)</f>
        <v>0</v>
      </c>
      <c r="BI700" s="145">
        <f>IF(N700="nulová",J700,0)</f>
        <v>0</v>
      </c>
      <c r="BJ700" s="17" t="s">
        <v>82</v>
      </c>
      <c r="BK700" s="145">
        <f>ROUND(I700*H700,2)</f>
        <v>0</v>
      </c>
      <c r="BL700" s="17" t="s">
        <v>200</v>
      </c>
      <c r="BM700" s="257" t="s">
        <v>1034</v>
      </c>
    </row>
    <row r="701" s="15" customFormat="1">
      <c r="A701" s="15"/>
      <c r="B701" s="299"/>
      <c r="C701" s="300"/>
      <c r="D701" s="260" t="s">
        <v>180</v>
      </c>
      <c r="E701" s="301" t="s">
        <v>1</v>
      </c>
      <c r="F701" s="302" t="s">
        <v>1035</v>
      </c>
      <c r="G701" s="300"/>
      <c r="H701" s="301" t="s">
        <v>1</v>
      </c>
      <c r="I701" s="303"/>
      <c r="J701" s="300"/>
      <c r="K701" s="300"/>
      <c r="L701" s="304"/>
      <c r="M701" s="305"/>
      <c r="N701" s="306"/>
      <c r="O701" s="306"/>
      <c r="P701" s="306"/>
      <c r="Q701" s="306"/>
      <c r="R701" s="306"/>
      <c r="S701" s="306"/>
      <c r="T701" s="307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308" t="s">
        <v>180</v>
      </c>
      <c r="AU701" s="308" t="s">
        <v>84</v>
      </c>
      <c r="AV701" s="15" t="s">
        <v>82</v>
      </c>
      <c r="AW701" s="15" t="s">
        <v>30</v>
      </c>
      <c r="AX701" s="15" t="s">
        <v>75</v>
      </c>
      <c r="AY701" s="308" t="s">
        <v>172</v>
      </c>
    </row>
    <row r="702" s="13" customFormat="1">
      <c r="A702" s="13"/>
      <c r="B702" s="258"/>
      <c r="C702" s="259"/>
      <c r="D702" s="260" t="s">
        <v>180</v>
      </c>
      <c r="E702" s="261" t="s">
        <v>1</v>
      </c>
      <c r="F702" s="262" t="s">
        <v>1036</v>
      </c>
      <c r="G702" s="259"/>
      <c r="H702" s="263">
        <v>0.095000000000000001</v>
      </c>
      <c r="I702" s="264"/>
      <c r="J702" s="259"/>
      <c r="K702" s="259"/>
      <c r="L702" s="265"/>
      <c r="M702" s="266"/>
      <c r="N702" s="267"/>
      <c r="O702" s="267"/>
      <c r="P702" s="267"/>
      <c r="Q702" s="267"/>
      <c r="R702" s="267"/>
      <c r="S702" s="267"/>
      <c r="T702" s="26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9" t="s">
        <v>180</v>
      </c>
      <c r="AU702" s="269" t="s">
        <v>84</v>
      </c>
      <c r="AV702" s="13" t="s">
        <v>84</v>
      </c>
      <c r="AW702" s="13" t="s">
        <v>30</v>
      </c>
      <c r="AX702" s="13" t="s">
        <v>75</v>
      </c>
      <c r="AY702" s="269" t="s">
        <v>172</v>
      </c>
    </row>
    <row r="703" s="14" customFormat="1">
      <c r="A703" s="14"/>
      <c r="B703" s="270"/>
      <c r="C703" s="271"/>
      <c r="D703" s="260" t="s">
        <v>180</v>
      </c>
      <c r="E703" s="272" t="s">
        <v>1</v>
      </c>
      <c r="F703" s="273" t="s">
        <v>181</v>
      </c>
      <c r="G703" s="271"/>
      <c r="H703" s="274">
        <v>0.095000000000000001</v>
      </c>
      <c r="I703" s="275"/>
      <c r="J703" s="271"/>
      <c r="K703" s="271"/>
      <c r="L703" s="276"/>
      <c r="M703" s="277"/>
      <c r="N703" s="278"/>
      <c r="O703" s="278"/>
      <c r="P703" s="278"/>
      <c r="Q703" s="278"/>
      <c r="R703" s="278"/>
      <c r="S703" s="278"/>
      <c r="T703" s="279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80" t="s">
        <v>180</v>
      </c>
      <c r="AU703" s="280" t="s">
        <v>84</v>
      </c>
      <c r="AV703" s="14" t="s">
        <v>179</v>
      </c>
      <c r="AW703" s="14" t="s">
        <v>30</v>
      </c>
      <c r="AX703" s="14" t="s">
        <v>82</v>
      </c>
      <c r="AY703" s="280" t="s">
        <v>172</v>
      </c>
    </row>
    <row r="704" s="2" customFormat="1" ht="21.75" customHeight="1">
      <c r="A704" s="40"/>
      <c r="B704" s="41"/>
      <c r="C704" s="281" t="s">
        <v>1037</v>
      </c>
      <c r="D704" s="281" t="s">
        <v>207</v>
      </c>
      <c r="E704" s="282" t="s">
        <v>1038</v>
      </c>
      <c r="F704" s="283" t="s">
        <v>1039</v>
      </c>
      <c r="G704" s="284" t="s">
        <v>368</v>
      </c>
      <c r="H704" s="285">
        <v>0.095000000000000001</v>
      </c>
      <c r="I704" s="286"/>
      <c r="J704" s="287">
        <f>ROUND(I704*H704,2)</f>
        <v>0</v>
      </c>
      <c r="K704" s="288"/>
      <c r="L704" s="289"/>
      <c r="M704" s="290" t="s">
        <v>1</v>
      </c>
      <c r="N704" s="291" t="s">
        <v>40</v>
      </c>
      <c r="O704" s="93"/>
      <c r="P704" s="255">
        <f>O704*H704</f>
        <v>0</v>
      </c>
      <c r="Q704" s="255">
        <v>0</v>
      </c>
      <c r="R704" s="255">
        <f>Q704*H704</f>
        <v>0</v>
      </c>
      <c r="S704" s="255">
        <v>0</v>
      </c>
      <c r="T704" s="25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57" t="s">
        <v>210</v>
      </c>
      <c r="AT704" s="257" t="s">
        <v>207</v>
      </c>
      <c r="AU704" s="257" t="s">
        <v>84</v>
      </c>
      <c r="AY704" s="17" t="s">
        <v>172</v>
      </c>
      <c r="BE704" s="145">
        <f>IF(N704="základní",J704,0)</f>
        <v>0</v>
      </c>
      <c r="BF704" s="145">
        <f>IF(N704="snížená",J704,0)</f>
        <v>0</v>
      </c>
      <c r="BG704" s="145">
        <f>IF(N704="zákl. přenesená",J704,0)</f>
        <v>0</v>
      </c>
      <c r="BH704" s="145">
        <f>IF(N704="sníž. přenesená",J704,0)</f>
        <v>0</v>
      </c>
      <c r="BI704" s="145">
        <f>IF(N704="nulová",J704,0)</f>
        <v>0</v>
      </c>
      <c r="BJ704" s="17" t="s">
        <v>82</v>
      </c>
      <c r="BK704" s="145">
        <f>ROUND(I704*H704,2)</f>
        <v>0</v>
      </c>
      <c r="BL704" s="17" t="s">
        <v>200</v>
      </c>
      <c r="BM704" s="257" t="s">
        <v>1040</v>
      </c>
    </row>
    <row r="705" s="2" customFormat="1">
      <c r="A705" s="40"/>
      <c r="B705" s="41"/>
      <c r="C705" s="42"/>
      <c r="D705" s="260" t="s">
        <v>231</v>
      </c>
      <c r="E705" s="42"/>
      <c r="F705" s="292" t="s">
        <v>1041</v>
      </c>
      <c r="G705" s="42"/>
      <c r="H705" s="42"/>
      <c r="I705" s="214"/>
      <c r="J705" s="42"/>
      <c r="K705" s="42"/>
      <c r="L705" s="43"/>
      <c r="M705" s="293"/>
      <c r="N705" s="294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7" t="s">
        <v>231</v>
      </c>
      <c r="AU705" s="17" t="s">
        <v>84</v>
      </c>
    </row>
    <row r="706" s="15" customFormat="1">
      <c r="A706" s="15"/>
      <c r="B706" s="299"/>
      <c r="C706" s="300"/>
      <c r="D706" s="260" t="s">
        <v>180</v>
      </c>
      <c r="E706" s="301" t="s">
        <v>1</v>
      </c>
      <c r="F706" s="302" t="s">
        <v>1042</v>
      </c>
      <c r="G706" s="300"/>
      <c r="H706" s="301" t="s">
        <v>1</v>
      </c>
      <c r="I706" s="303"/>
      <c r="J706" s="300"/>
      <c r="K706" s="300"/>
      <c r="L706" s="304"/>
      <c r="M706" s="305"/>
      <c r="N706" s="306"/>
      <c r="O706" s="306"/>
      <c r="P706" s="306"/>
      <c r="Q706" s="306"/>
      <c r="R706" s="306"/>
      <c r="S706" s="306"/>
      <c r="T706" s="307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308" t="s">
        <v>180</v>
      </c>
      <c r="AU706" s="308" t="s">
        <v>84</v>
      </c>
      <c r="AV706" s="15" t="s">
        <v>82</v>
      </c>
      <c r="AW706" s="15" t="s">
        <v>30</v>
      </c>
      <c r="AX706" s="15" t="s">
        <v>75</v>
      </c>
      <c r="AY706" s="308" t="s">
        <v>172</v>
      </c>
    </row>
    <row r="707" s="13" customFormat="1">
      <c r="A707" s="13"/>
      <c r="B707" s="258"/>
      <c r="C707" s="259"/>
      <c r="D707" s="260" t="s">
        <v>180</v>
      </c>
      <c r="E707" s="261" t="s">
        <v>1</v>
      </c>
      <c r="F707" s="262" t="s">
        <v>1036</v>
      </c>
      <c r="G707" s="259"/>
      <c r="H707" s="263">
        <v>0.095000000000000001</v>
      </c>
      <c r="I707" s="264"/>
      <c r="J707" s="259"/>
      <c r="K707" s="259"/>
      <c r="L707" s="265"/>
      <c r="M707" s="266"/>
      <c r="N707" s="267"/>
      <c r="O707" s="267"/>
      <c r="P707" s="267"/>
      <c r="Q707" s="267"/>
      <c r="R707" s="267"/>
      <c r="S707" s="267"/>
      <c r="T707" s="268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9" t="s">
        <v>180</v>
      </c>
      <c r="AU707" s="269" t="s">
        <v>84</v>
      </c>
      <c r="AV707" s="13" t="s">
        <v>84</v>
      </c>
      <c r="AW707" s="13" t="s">
        <v>30</v>
      </c>
      <c r="AX707" s="13" t="s">
        <v>75</v>
      </c>
      <c r="AY707" s="269" t="s">
        <v>172</v>
      </c>
    </row>
    <row r="708" s="14" customFormat="1">
      <c r="A708" s="14"/>
      <c r="B708" s="270"/>
      <c r="C708" s="271"/>
      <c r="D708" s="260" t="s">
        <v>180</v>
      </c>
      <c r="E708" s="272" t="s">
        <v>1</v>
      </c>
      <c r="F708" s="273" t="s">
        <v>181</v>
      </c>
      <c r="G708" s="271"/>
      <c r="H708" s="274">
        <v>0.095000000000000001</v>
      </c>
      <c r="I708" s="275"/>
      <c r="J708" s="271"/>
      <c r="K708" s="271"/>
      <c r="L708" s="276"/>
      <c r="M708" s="277"/>
      <c r="N708" s="278"/>
      <c r="O708" s="278"/>
      <c r="P708" s="278"/>
      <c r="Q708" s="278"/>
      <c r="R708" s="278"/>
      <c r="S708" s="278"/>
      <c r="T708" s="279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80" t="s">
        <v>180</v>
      </c>
      <c r="AU708" s="280" t="s">
        <v>84</v>
      </c>
      <c r="AV708" s="14" t="s">
        <v>179</v>
      </c>
      <c r="AW708" s="14" t="s">
        <v>30</v>
      </c>
      <c r="AX708" s="14" t="s">
        <v>82</v>
      </c>
      <c r="AY708" s="280" t="s">
        <v>172</v>
      </c>
    </row>
    <row r="709" s="2" customFormat="1" ht="24.15" customHeight="1">
      <c r="A709" s="40"/>
      <c r="B709" s="41"/>
      <c r="C709" s="245" t="s">
        <v>1043</v>
      </c>
      <c r="D709" s="245" t="s">
        <v>175</v>
      </c>
      <c r="E709" s="246" t="s">
        <v>1044</v>
      </c>
      <c r="F709" s="247" t="s">
        <v>1045</v>
      </c>
      <c r="G709" s="248" t="s">
        <v>1033</v>
      </c>
      <c r="H709" s="249">
        <v>585.77800000000002</v>
      </c>
      <c r="I709" s="250"/>
      <c r="J709" s="251">
        <f>ROUND(I709*H709,2)</f>
        <v>0</v>
      </c>
      <c r="K709" s="252"/>
      <c r="L709" s="43"/>
      <c r="M709" s="253" t="s">
        <v>1</v>
      </c>
      <c r="N709" s="254" t="s">
        <v>40</v>
      </c>
      <c r="O709" s="93"/>
      <c r="P709" s="255">
        <f>O709*H709</f>
        <v>0</v>
      </c>
      <c r="Q709" s="255">
        <v>0</v>
      </c>
      <c r="R709" s="255">
        <f>Q709*H709</f>
        <v>0</v>
      </c>
      <c r="S709" s="255">
        <v>0</v>
      </c>
      <c r="T709" s="256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57" t="s">
        <v>200</v>
      </c>
      <c r="AT709" s="257" t="s">
        <v>175</v>
      </c>
      <c r="AU709" s="257" t="s">
        <v>84</v>
      </c>
      <c r="AY709" s="17" t="s">
        <v>172</v>
      </c>
      <c r="BE709" s="145">
        <f>IF(N709="základní",J709,0)</f>
        <v>0</v>
      </c>
      <c r="BF709" s="145">
        <f>IF(N709="snížená",J709,0)</f>
        <v>0</v>
      </c>
      <c r="BG709" s="145">
        <f>IF(N709="zákl. přenesená",J709,0)</f>
        <v>0</v>
      </c>
      <c r="BH709" s="145">
        <f>IF(N709="sníž. přenesená",J709,0)</f>
        <v>0</v>
      </c>
      <c r="BI709" s="145">
        <f>IF(N709="nulová",J709,0)</f>
        <v>0</v>
      </c>
      <c r="BJ709" s="17" t="s">
        <v>82</v>
      </c>
      <c r="BK709" s="145">
        <f>ROUND(I709*H709,2)</f>
        <v>0</v>
      </c>
      <c r="BL709" s="17" t="s">
        <v>200</v>
      </c>
      <c r="BM709" s="257" t="s">
        <v>1046</v>
      </c>
    </row>
    <row r="710" s="15" customFormat="1">
      <c r="A710" s="15"/>
      <c r="B710" s="299"/>
      <c r="C710" s="300"/>
      <c r="D710" s="260" t="s">
        <v>180</v>
      </c>
      <c r="E710" s="301" t="s">
        <v>1</v>
      </c>
      <c r="F710" s="302" t="s">
        <v>1035</v>
      </c>
      <c r="G710" s="300"/>
      <c r="H710" s="301" t="s">
        <v>1</v>
      </c>
      <c r="I710" s="303"/>
      <c r="J710" s="300"/>
      <c r="K710" s="300"/>
      <c r="L710" s="304"/>
      <c r="M710" s="305"/>
      <c r="N710" s="306"/>
      <c r="O710" s="306"/>
      <c r="P710" s="306"/>
      <c r="Q710" s="306"/>
      <c r="R710" s="306"/>
      <c r="S710" s="306"/>
      <c r="T710" s="307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308" t="s">
        <v>180</v>
      </c>
      <c r="AU710" s="308" t="s">
        <v>84</v>
      </c>
      <c r="AV710" s="15" t="s">
        <v>82</v>
      </c>
      <c r="AW710" s="15" t="s">
        <v>30</v>
      </c>
      <c r="AX710" s="15" t="s">
        <v>75</v>
      </c>
      <c r="AY710" s="308" t="s">
        <v>172</v>
      </c>
    </row>
    <row r="711" s="15" customFormat="1">
      <c r="A711" s="15"/>
      <c r="B711" s="299"/>
      <c r="C711" s="300"/>
      <c r="D711" s="260" t="s">
        <v>180</v>
      </c>
      <c r="E711" s="301" t="s">
        <v>1</v>
      </c>
      <c r="F711" s="302" t="s">
        <v>1047</v>
      </c>
      <c r="G711" s="300"/>
      <c r="H711" s="301" t="s">
        <v>1</v>
      </c>
      <c r="I711" s="303"/>
      <c r="J711" s="300"/>
      <c r="K711" s="300"/>
      <c r="L711" s="304"/>
      <c r="M711" s="305"/>
      <c r="N711" s="306"/>
      <c r="O711" s="306"/>
      <c r="P711" s="306"/>
      <c r="Q711" s="306"/>
      <c r="R711" s="306"/>
      <c r="S711" s="306"/>
      <c r="T711" s="307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308" t="s">
        <v>180</v>
      </c>
      <c r="AU711" s="308" t="s">
        <v>84</v>
      </c>
      <c r="AV711" s="15" t="s">
        <v>82</v>
      </c>
      <c r="AW711" s="15" t="s">
        <v>30</v>
      </c>
      <c r="AX711" s="15" t="s">
        <v>75</v>
      </c>
      <c r="AY711" s="308" t="s">
        <v>172</v>
      </c>
    </row>
    <row r="712" s="13" customFormat="1">
      <c r="A712" s="13"/>
      <c r="B712" s="258"/>
      <c r="C712" s="259"/>
      <c r="D712" s="260" t="s">
        <v>180</v>
      </c>
      <c r="E712" s="261" t="s">
        <v>1</v>
      </c>
      <c r="F712" s="262" t="s">
        <v>1048</v>
      </c>
      <c r="G712" s="259"/>
      <c r="H712" s="263">
        <v>189.56999999999999</v>
      </c>
      <c r="I712" s="264"/>
      <c r="J712" s="259"/>
      <c r="K712" s="259"/>
      <c r="L712" s="265"/>
      <c r="M712" s="266"/>
      <c r="N712" s="267"/>
      <c r="O712" s="267"/>
      <c r="P712" s="267"/>
      <c r="Q712" s="267"/>
      <c r="R712" s="267"/>
      <c r="S712" s="267"/>
      <c r="T712" s="268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9" t="s">
        <v>180</v>
      </c>
      <c r="AU712" s="269" t="s">
        <v>84</v>
      </c>
      <c r="AV712" s="13" t="s">
        <v>84</v>
      </c>
      <c r="AW712" s="13" t="s">
        <v>30</v>
      </c>
      <c r="AX712" s="13" t="s">
        <v>75</v>
      </c>
      <c r="AY712" s="269" t="s">
        <v>172</v>
      </c>
    </row>
    <row r="713" s="15" customFormat="1">
      <c r="A713" s="15"/>
      <c r="B713" s="299"/>
      <c r="C713" s="300"/>
      <c r="D713" s="260" t="s">
        <v>180</v>
      </c>
      <c r="E713" s="301" t="s">
        <v>1</v>
      </c>
      <c r="F713" s="302" t="s">
        <v>1049</v>
      </c>
      <c r="G713" s="300"/>
      <c r="H713" s="301" t="s">
        <v>1</v>
      </c>
      <c r="I713" s="303"/>
      <c r="J713" s="300"/>
      <c r="K713" s="300"/>
      <c r="L713" s="304"/>
      <c r="M713" s="305"/>
      <c r="N713" s="306"/>
      <c r="O713" s="306"/>
      <c r="P713" s="306"/>
      <c r="Q713" s="306"/>
      <c r="R713" s="306"/>
      <c r="S713" s="306"/>
      <c r="T713" s="307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308" t="s">
        <v>180</v>
      </c>
      <c r="AU713" s="308" t="s">
        <v>84</v>
      </c>
      <c r="AV713" s="15" t="s">
        <v>82</v>
      </c>
      <c r="AW713" s="15" t="s">
        <v>30</v>
      </c>
      <c r="AX713" s="15" t="s">
        <v>75</v>
      </c>
      <c r="AY713" s="308" t="s">
        <v>172</v>
      </c>
    </row>
    <row r="714" s="13" customFormat="1">
      <c r="A714" s="13"/>
      <c r="B714" s="258"/>
      <c r="C714" s="259"/>
      <c r="D714" s="260" t="s">
        <v>180</v>
      </c>
      <c r="E714" s="261" t="s">
        <v>1</v>
      </c>
      <c r="F714" s="262" t="s">
        <v>1050</v>
      </c>
      <c r="G714" s="259"/>
      <c r="H714" s="263">
        <v>396.20800000000003</v>
      </c>
      <c r="I714" s="264"/>
      <c r="J714" s="259"/>
      <c r="K714" s="259"/>
      <c r="L714" s="265"/>
      <c r="M714" s="266"/>
      <c r="N714" s="267"/>
      <c r="O714" s="267"/>
      <c r="P714" s="267"/>
      <c r="Q714" s="267"/>
      <c r="R714" s="267"/>
      <c r="S714" s="267"/>
      <c r="T714" s="26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9" t="s">
        <v>180</v>
      </c>
      <c r="AU714" s="269" t="s">
        <v>84</v>
      </c>
      <c r="AV714" s="13" t="s">
        <v>84</v>
      </c>
      <c r="AW714" s="13" t="s">
        <v>30</v>
      </c>
      <c r="AX714" s="13" t="s">
        <v>75</v>
      </c>
      <c r="AY714" s="269" t="s">
        <v>172</v>
      </c>
    </row>
    <row r="715" s="14" customFormat="1">
      <c r="A715" s="14"/>
      <c r="B715" s="270"/>
      <c r="C715" s="271"/>
      <c r="D715" s="260" t="s">
        <v>180</v>
      </c>
      <c r="E715" s="272" t="s">
        <v>1</v>
      </c>
      <c r="F715" s="273" t="s">
        <v>181</v>
      </c>
      <c r="G715" s="271"/>
      <c r="H715" s="274">
        <v>585.77800000000002</v>
      </c>
      <c r="I715" s="275"/>
      <c r="J715" s="271"/>
      <c r="K715" s="271"/>
      <c r="L715" s="276"/>
      <c r="M715" s="277"/>
      <c r="N715" s="278"/>
      <c r="O715" s="278"/>
      <c r="P715" s="278"/>
      <c r="Q715" s="278"/>
      <c r="R715" s="278"/>
      <c r="S715" s="278"/>
      <c r="T715" s="27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80" t="s">
        <v>180</v>
      </c>
      <c r="AU715" s="280" t="s">
        <v>84</v>
      </c>
      <c r="AV715" s="14" t="s">
        <v>179</v>
      </c>
      <c r="AW715" s="14" t="s">
        <v>30</v>
      </c>
      <c r="AX715" s="14" t="s">
        <v>82</v>
      </c>
      <c r="AY715" s="280" t="s">
        <v>172</v>
      </c>
    </row>
    <row r="716" s="2" customFormat="1" ht="24.15" customHeight="1">
      <c r="A716" s="40"/>
      <c r="B716" s="41"/>
      <c r="C716" s="245" t="s">
        <v>1051</v>
      </c>
      <c r="D716" s="245" t="s">
        <v>175</v>
      </c>
      <c r="E716" s="246" t="s">
        <v>1052</v>
      </c>
      <c r="F716" s="247" t="s">
        <v>1053</v>
      </c>
      <c r="G716" s="248" t="s">
        <v>1033</v>
      </c>
      <c r="H716" s="249">
        <v>834.49199999999996</v>
      </c>
      <c r="I716" s="250"/>
      <c r="J716" s="251">
        <f>ROUND(I716*H716,2)</f>
        <v>0</v>
      </c>
      <c r="K716" s="252"/>
      <c r="L716" s="43"/>
      <c r="M716" s="253" t="s">
        <v>1</v>
      </c>
      <c r="N716" s="254" t="s">
        <v>40</v>
      </c>
      <c r="O716" s="93"/>
      <c r="P716" s="255">
        <f>O716*H716</f>
        <v>0</v>
      </c>
      <c r="Q716" s="255">
        <v>0</v>
      </c>
      <c r="R716" s="255">
        <f>Q716*H716</f>
        <v>0</v>
      </c>
      <c r="S716" s="255">
        <v>0</v>
      </c>
      <c r="T716" s="256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57" t="s">
        <v>200</v>
      </c>
      <c r="AT716" s="257" t="s">
        <v>175</v>
      </c>
      <c r="AU716" s="257" t="s">
        <v>84</v>
      </c>
      <c r="AY716" s="17" t="s">
        <v>172</v>
      </c>
      <c r="BE716" s="145">
        <f>IF(N716="základní",J716,0)</f>
        <v>0</v>
      </c>
      <c r="BF716" s="145">
        <f>IF(N716="snížená",J716,0)</f>
        <v>0</v>
      </c>
      <c r="BG716" s="145">
        <f>IF(N716="zákl. přenesená",J716,0)</f>
        <v>0</v>
      </c>
      <c r="BH716" s="145">
        <f>IF(N716="sníž. přenesená",J716,0)</f>
        <v>0</v>
      </c>
      <c r="BI716" s="145">
        <f>IF(N716="nulová",J716,0)</f>
        <v>0</v>
      </c>
      <c r="BJ716" s="17" t="s">
        <v>82</v>
      </c>
      <c r="BK716" s="145">
        <f>ROUND(I716*H716,2)</f>
        <v>0</v>
      </c>
      <c r="BL716" s="17" t="s">
        <v>200</v>
      </c>
      <c r="BM716" s="257" t="s">
        <v>1054</v>
      </c>
    </row>
    <row r="717" s="15" customFormat="1">
      <c r="A717" s="15"/>
      <c r="B717" s="299"/>
      <c r="C717" s="300"/>
      <c r="D717" s="260" t="s">
        <v>180</v>
      </c>
      <c r="E717" s="301" t="s">
        <v>1</v>
      </c>
      <c r="F717" s="302" t="s">
        <v>1035</v>
      </c>
      <c r="G717" s="300"/>
      <c r="H717" s="301" t="s">
        <v>1</v>
      </c>
      <c r="I717" s="303"/>
      <c r="J717" s="300"/>
      <c r="K717" s="300"/>
      <c r="L717" s="304"/>
      <c r="M717" s="305"/>
      <c r="N717" s="306"/>
      <c r="O717" s="306"/>
      <c r="P717" s="306"/>
      <c r="Q717" s="306"/>
      <c r="R717" s="306"/>
      <c r="S717" s="306"/>
      <c r="T717" s="307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308" t="s">
        <v>180</v>
      </c>
      <c r="AU717" s="308" t="s">
        <v>84</v>
      </c>
      <c r="AV717" s="15" t="s">
        <v>82</v>
      </c>
      <c r="AW717" s="15" t="s">
        <v>30</v>
      </c>
      <c r="AX717" s="15" t="s">
        <v>75</v>
      </c>
      <c r="AY717" s="308" t="s">
        <v>172</v>
      </c>
    </row>
    <row r="718" s="15" customFormat="1">
      <c r="A718" s="15"/>
      <c r="B718" s="299"/>
      <c r="C718" s="300"/>
      <c r="D718" s="260" t="s">
        <v>180</v>
      </c>
      <c r="E718" s="301" t="s">
        <v>1</v>
      </c>
      <c r="F718" s="302" t="s">
        <v>1047</v>
      </c>
      <c r="G718" s="300"/>
      <c r="H718" s="301" t="s">
        <v>1</v>
      </c>
      <c r="I718" s="303"/>
      <c r="J718" s="300"/>
      <c r="K718" s="300"/>
      <c r="L718" s="304"/>
      <c r="M718" s="305"/>
      <c r="N718" s="306"/>
      <c r="O718" s="306"/>
      <c r="P718" s="306"/>
      <c r="Q718" s="306"/>
      <c r="R718" s="306"/>
      <c r="S718" s="306"/>
      <c r="T718" s="307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308" t="s">
        <v>180</v>
      </c>
      <c r="AU718" s="308" t="s">
        <v>84</v>
      </c>
      <c r="AV718" s="15" t="s">
        <v>82</v>
      </c>
      <c r="AW718" s="15" t="s">
        <v>30</v>
      </c>
      <c r="AX718" s="15" t="s">
        <v>75</v>
      </c>
      <c r="AY718" s="308" t="s">
        <v>172</v>
      </c>
    </row>
    <row r="719" s="13" customFormat="1">
      <c r="A719" s="13"/>
      <c r="B719" s="258"/>
      <c r="C719" s="259"/>
      <c r="D719" s="260" t="s">
        <v>180</v>
      </c>
      <c r="E719" s="261" t="s">
        <v>1</v>
      </c>
      <c r="F719" s="262" t="s">
        <v>1055</v>
      </c>
      <c r="G719" s="259"/>
      <c r="H719" s="263">
        <v>834.49199999999996</v>
      </c>
      <c r="I719" s="264"/>
      <c r="J719" s="259"/>
      <c r="K719" s="259"/>
      <c r="L719" s="265"/>
      <c r="M719" s="266"/>
      <c r="N719" s="267"/>
      <c r="O719" s="267"/>
      <c r="P719" s="267"/>
      <c r="Q719" s="267"/>
      <c r="R719" s="267"/>
      <c r="S719" s="267"/>
      <c r="T719" s="268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9" t="s">
        <v>180</v>
      </c>
      <c r="AU719" s="269" t="s">
        <v>84</v>
      </c>
      <c r="AV719" s="13" t="s">
        <v>84</v>
      </c>
      <c r="AW719" s="13" t="s">
        <v>30</v>
      </c>
      <c r="AX719" s="13" t="s">
        <v>75</v>
      </c>
      <c r="AY719" s="269" t="s">
        <v>172</v>
      </c>
    </row>
    <row r="720" s="14" customFormat="1">
      <c r="A720" s="14"/>
      <c r="B720" s="270"/>
      <c r="C720" s="271"/>
      <c r="D720" s="260" t="s">
        <v>180</v>
      </c>
      <c r="E720" s="272" t="s">
        <v>1</v>
      </c>
      <c r="F720" s="273" t="s">
        <v>181</v>
      </c>
      <c r="G720" s="271"/>
      <c r="H720" s="274">
        <v>834.49199999999996</v>
      </c>
      <c r="I720" s="275"/>
      <c r="J720" s="271"/>
      <c r="K720" s="271"/>
      <c r="L720" s="276"/>
      <c r="M720" s="277"/>
      <c r="N720" s="278"/>
      <c r="O720" s="278"/>
      <c r="P720" s="278"/>
      <c r="Q720" s="278"/>
      <c r="R720" s="278"/>
      <c r="S720" s="278"/>
      <c r="T720" s="279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80" t="s">
        <v>180</v>
      </c>
      <c r="AU720" s="280" t="s">
        <v>84</v>
      </c>
      <c r="AV720" s="14" t="s">
        <v>179</v>
      </c>
      <c r="AW720" s="14" t="s">
        <v>30</v>
      </c>
      <c r="AX720" s="14" t="s">
        <v>82</v>
      </c>
      <c r="AY720" s="280" t="s">
        <v>172</v>
      </c>
    </row>
    <row r="721" s="2" customFormat="1" ht="24.15" customHeight="1">
      <c r="A721" s="40"/>
      <c r="B721" s="41"/>
      <c r="C721" s="281" t="s">
        <v>1056</v>
      </c>
      <c r="D721" s="281" t="s">
        <v>207</v>
      </c>
      <c r="E721" s="282" t="s">
        <v>1057</v>
      </c>
      <c r="F721" s="283" t="s">
        <v>1058</v>
      </c>
      <c r="G721" s="284" t="s">
        <v>368</v>
      </c>
      <c r="H721" s="285">
        <v>0.436</v>
      </c>
      <c r="I721" s="286"/>
      <c r="J721" s="287">
        <f>ROUND(I721*H721,2)</f>
        <v>0</v>
      </c>
      <c r="K721" s="288"/>
      <c r="L721" s="289"/>
      <c r="M721" s="290" t="s">
        <v>1</v>
      </c>
      <c r="N721" s="291" t="s">
        <v>40</v>
      </c>
      <c r="O721" s="93"/>
      <c r="P721" s="255">
        <f>O721*H721</f>
        <v>0</v>
      </c>
      <c r="Q721" s="255">
        <v>0</v>
      </c>
      <c r="R721" s="255">
        <f>Q721*H721</f>
        <v>0</v>
      </c>
      <c r="S721" s="255">
        <v>0</v>
      </c>
      <c r="T721" s="25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57" t="s">
        <v>210</v>
      </c>
      <c r="AT721" s="257" t="s">
        <v>207</v>
      </c>
      <c r="AU721" s="257" t="s">
        <v>84</v>
      </c>
      <c r="AY721" s="17" t="s">
        <v>172</v>
      </c>
      <c r="BE721" s="145">
        <f>IF(N721="základní",J721,0)</f>
        <v>0</v>
      </c>
      <c r="BF721" s="145">
        <f>IF(N721="snížená",J721,0)</f>
        <v>0</v>
      </c>
      <c r="BG721" s="145">
        <f>IF(N721="zákl. přenesená",J721,0)</f>
        <v>0</v>
      </c>
      <c r="BH721" s="145">
        <f>IF(N721="sníž. přenesená",J721,0)</f>
        <v>0</v>
      </c>
      <c r="BI721" s="145">
        <f>IF(N721="nulová",J721,0)</f>
        <v>0</v>
      </c>
      <c r="BJ721" s="17" t="s">
        <v>82</v>
      </c>
      <c r="BK721" s="145">
        <f>ROUND(I721*H721,2)</f>
        <v>0</v>
      </c>
      <c r="BL721" s="17" t="s">
        <v>200</v>
      </c>
      <c r="BM721" s="257" t="s">
        <v>1059</v>
      </c>
    </row>
    <row r="722" s="2" customFormat="1">
      <c r="A722" s="40"/>
      <c r="B722" s="41"/>
      <c r="C722" s="42"/>
      <c r="D722" s="260" t="s">
        <v>231</v>
      </c>
      <c r="E722" s="42"/>
      <c r="F722" s="292" t="s">
        <v>1060</v>
      </c>
      <c r="G722" s="42"/>
      <c r="H722" s="42"/>
      <c r="I722" s="214"/>
      <c r="J722" s="42"/>
      <c r="K722" s="42"/>
      <c r="L722" s="43"/>
      <c r="M722" s="293"/>
      <c r="N722" s="294"/>
      <c r="O722" s="93"/>
      <c r="P722" s="93"/>
      <c r="Q722" s="93"/>
      <c r="R722" s="93"/>
      <c r="S722" s="93"/>
      <c r="T722" s="94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7" t="s">
        <v>231</v>
      </c>
      <c r="AU722" s="17" t="s">
        <v>84</v>
      </c>
    </row>
    <row r="723" s="14" customFormat="1">
      <c r="A723" s="14"/>
      <c r="B723" s="270"/>
      <c r="C723" s="271"/>
      <c r="D723" s="260" t="s">
        <v>180</v>
      </c>
      <c r="E723" s="272" t="s">
        <v>1</v>
      </c>
      <c r="F723" s="273" t="s">
        <v>181</v>
      </c>
      <c r="G723" s="271"/>
      <c r="H723" s="274">
        <v>0</v>
      </c>
      <c r="I723" s="275"/>
      <c r="J723" s="271"/>
      <c r="K723" s="271"/>
      <c r="L723" s="276"/>
      <c r="M723" s="277"/>
      <c r="N723" s="278"/>
      <c r="O723" s="278"/>
      <c r="P723" s="278"/>
      <c r="Q723" s="278"/>
      <c r="R723" s="278"/>
      <c r="S723" s="278"/>
      <c r="T723" s="279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80" t="s">
        <v>180</v>
      </c>
      <c r="AU723" s="280" t="s">
        <v>84</v>
      </c>
      <c r="AV723" s="14" t="s">
        <v>179</v>
      </c>
      <c r="AW723" s="14" t="s">
        <v>30</v>
      </c>
      <c r="AX723" s="14" t="s">
        <v>75</v>
      </c>
      <c r="AY723" s="280" t="s">
        <v>172</v>
      </c>
    </row>
    <row r="724" s="13" customFormat="1">
      <c r="A724" s="13"/>
      <c r="B724" s="258"/>
      <c r="C724" s="259"/>
      <c r="D724" s="260" t="s">
        <v>180</v>
      </c>
      <c r="E724" s="261" t="s">
        <v>1</v>
      </c>
      <c r="F724" s="262" t="s">
        <v>1061</v>
      </c>
      <c r="G724" s="259"/>
      <c r="H724" s="263">
        <v>0.436</v>
      </c>
      <c r="I724" s="264"/>
      <c r="J724" s="259"/>
      <c r="K724" s="259"/>
      <c r="L724" s="265"/>
      <c r="M724" s="266"/>
      <c r="N724" s="267"/>
      <c r="O724" s="267"/>
      <c r="P724" s="267"/>
      <c r="Q724" s="267"/>
      <c r="R724" s="267"/>
      <c r="S724" s="267"/>
      <c r="T724" s="268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9" t="s">
        <v>180</v>
      </c>
      <c r="AU724" s="269" t="s">
        <v>84</v>
      </c>
      <c r="AV724" s="13" t="s">
        <v>84</v>
      </c>
      <c r="AW724" s="13" t="s">
        <v>30</v>
      </c>
      <c r="AX724" s="13" t="s">
        <v>75</v>
      </c>
      <c r="AY724" s="269" t="s">
        <v>172</v>
      </c>
    </row>
    <row r="725" s="14" customFormat="1">
      <c r="A725" s="14"/>
      <c r="B725" s="270"/>
      <c r="C725" s="271"/>
      <c r="D725" s="260" t="s">
        <v>180</v>
      </c>
      <c r="E725" s="272" t="s">
        <v>1</v>
      </c>
      <c r="F725" s="273" t="s">
        <v>181</v>
      </c>
      <c r="G725" s="271"/>
      <c r="H725" s="274">
        <v>0.436</v>
      </c>
      <c r="I725" s="275"/>
      <c r="J725" s="271"/>
      <c r="K725" s="271"/>
      <c r="L725" s="276"/>
      <c r="M725" s="277"/>
      <c r="N725" s="278"/>
      <c r="O725" s="278"/>
      <c r="P725" s="278"/>
      <c r="Q725" s="278"/>
      <c r="R725" s="278"/>
      <c r="S725" s="278"/>
      <c r="T725" s="279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80" t="s">
        <v>180</v>
      </c>
      <c r="AU725" s="280" t="s">
        <v>84</v>
      </c>
      <c r="AV725" s="14" t="s">
        <v>179</v>
      </c>
      <c r="AW725" s="14" t="s">
        <v>30</v>
      </c>
      <c r="AX725" s="14" t="s">
        <v>82</v>
      </c>
      <c r="AY725" s="280" t="s">
        <v>172</v>
      </c>
    </row>
    <row r="726" s="2" customFormat="1" ht="21.75" customHeight="1">
      <c r="A726" s="40"/>
      <c r="B726" s="41"/>
      <c r="C726" s="281" t="s">
        <v>1062</v>
      </c>
      <c r="D726" s="281" t="s">
        <v>207</v>
      </c>
      <c r="E726" s="282" t="s">
        <v>1063</v>
      </c>
      <c r="F726" s="283" t="s">
        <v>1064</v>
      </c>
      <c r="G726" s="284" t="s">
        <v>368</v>
      </c>
      <c r="H726" s="285">
        <v>1.1319999999999999</v>
      </c>
      <c r="I726" s="286"/>
      <c r="J726" s="287">
        <f>ROUND(I726*H726,2)</f>
        <v>0</v>
      </c>
      <c r="K726" s="288"/>
      <c r="L726" s="289"/>
      <c r="M726" s="290" t="s">
        <v>1</v>
      </c>
      <c r="N726" s="291" t="s">
        <v>40</v>
      </c>
      <c r="O726" s="93"/>
      <c r="P726" s="255">
        <f>O726*H726</f>
        <v>0</v>
      </c>
      <c r="Q726" s="255">
        <v>0</v>
      </c>
      <c r="R726" s="255">
        <f>Q726*H726</f>
        <v>0</v>
      </c>
      <c r="S726" s="255">
        <v>0</v>
      </c>
      <c r="T726" s="256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57" t="s">
        <v>210</v>
      </c>
      <c r="AT726" s="257" t="s">
        <v>207</v>
      </c>
      <c r="AU726" s="257" t="s">
        <v>84</v>
      </c>
      <c r="AY726" s="17" t="s">
        <v>172</v>
      </c>
      <c r="BE726" s="145">
        <f>IF(N726="základní",J726,0)</f>
        <v>0</v>
      </c>
      <c r="BF726" s="145">
        <f>IF(N726="snížená",J726,0)</f>
        <v>0</v>
      </c>
      <c r="BG726" s="145">
        <f>IF(N726="zákl. přenesená",J726,0)</f>
        <v>0</v>
      </c>
      <c r="BH726" s="145">
        <f>IF(N726="sníž. přenesená",J726,0)</f>
        <v>0</v>
      </c>
      <c r="BI726" s="145">
        <f>IF(N726="nulová",J726,0)</f>
        <v>0</v>
      </c>
      <c r="BJ726" s="17" t="s">
        <v>82</v>
      </c>
      <c r="BK726" s="145">
        <f>ROUND(I726*H726,2)</f>
        <v>0</v>
      </c>
      <c r="BL726" s="17" t="s">
        <v>200</v>
      </c>
      <c r="BM726" s="257" t="s">
        <v>1065</v>
      </c>
    </row>
    <row r="727" s="2" customFormat="1">
      <c r="A727" s="40"/>
      <c r="B727" s="41"/>
      <c r="C727" s="42"/>
      <c r="D727" s="260" t="s">
        <v>231</v>
      </c>
      <c r="E727" s="42"/>
      <c r="F727" s="292" t="s">
        <v>1066</v>
      </c>
      <c r="G727" s="42"/>
      <c r="H727" s="42"/>
      <c r="I727" s="214"/>
      <c r="J727" s="42"/>
      <c r="K727" s="42"/>
      <c r="L727" s="43"/>
      <c r="M727" s="293"/>
      <c r="N727" s="294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7" t="s">
        <v>231</v>
      </c>
      <c r="AU727" s="17" t="s">
        <v>84</v>
      </c>
    </row>
    <row r="728" s="15" customFormat="1">
      <c r="A728" s="15"/>
      <c r="B728" s="299"/>
      <c r="C728" s="300"/>
      <c r="D728" s="260" t="s">
        <v>180</v>
      </c>
      <c r="E728" s="301" t="s">
        <v>1</v>
      </c>
      <c r="F728" s="302" t="s">
        <v>1035</v>
      </c>
      <c r="G728" s="300"/>
      <c r="H728" s="301" t="s">
        <v>1</v>
      </c>
      <c r="I728" s="303"/>
      <c r="J728" s="300"/>
      <c r="K728" s="300"/>
      <c r="L728" s="304"/>
      <c r="M728" s="305"/>
      <c r="N728" s="306"/>
      <c r="O728" s="306"/>
      <c r="P728" s="306"/>
      <c r="Q728" s="306"/>
      <c r="R728" s="306"/>
      <c r="S728" s="306"/>
      <c r="T728" s="307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308" t="s">
        <v>180</v>
      </c>
      <c r="AU728" s="308" t="s">
        <v>84</v>
      </c>
      <c r="AV728" s="15" t="s">
        <v>82</v>
      </c>
      <c r="AW728" s="15" t="s">
        <v>30</v>
      </c>
      <c r="AX728" s="15" t="s">
        <v>75</v>
      </c>
      <c r="AY728" s="308" t="s">
        <v>172</v>
      </c>
    </row>
    <row r="729" s="15" customFormat="1">
      <c r="A729" s="15"/>
      <c r="B729" s="299"/>
      <c r="C729" s="300"/>
      <c r="D729" s="260" t="s">
        <v>180</v>
      </c>
      <c r="E729" s="301" t="s">
        <v>1</v>
      </c>
      <c r="F729" s="302" t="s">
        <v>1047</v>
      </c>
      <c r="G729" s="300"/>
      <c r="H729" s="301" t="s">
        <v>1</v>
      </c>
      <c r="I729" s="303"/>
      <c r="J729" s="300"/>
      <c r="K729" s="300"/>
      <c r="L729" s="304"/>
      <c r="M729" s="305"/>
      <c r="N729" s="306"/>
      <c r="O729" s="306"/>
      <c r="P729" s="306"/>
      <c r="Q729" s="306"/>
      <c r="R729" s="306"/>
      <c r="S729" s="306"/>
      <c r="T729" s="307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308" t="s">
        <v>180</v>
      </c>
      <c r="AU729" s="308" t="s">
        <v>84</v>
      </c>
      <c r="AV729" s="15" t="s">
        <v>82</v>
      </c>
      <c r="AW729" s="15" t="s">
        <v>30</v>
      </c>
      <c r="AX729" s="15" t="s">
        <v>75</v>
      </c>
      <c r="AY729" s="308" t="s">
        <v>172</v>
      </c>
    </row>
    <row r="730" s="13" customFormat="1">
      <c r="A730" s="13"/>
      <c r="B730" s="258"/>
      <c r="C730" s="259"/>
      <c r="D730" s="260" t="s">
        <v>180</v>
      </c>
      <c r="E730" s="261" t="s">
        <v>1</v>
      </c>
      <c r="F730" s="262" t="s">
        <v>1067</v>
      </c>
      <c r="G730" s="259"/>
      <c r="H730" s="263">
        <v>0.19</v>
      </c>
      <c r="I730" s="264"/>
      <c r="J730" s="259"/>
      <c r="K730" s="259"/>
      <c r="L730" s="265"/>
      <c r="M730" s="266"/>
      <c r="N730" s="267"/>
      <c r="O730" s="267"/>
      <c r="P730" s="267"/>
      <c r="Q730" s="267"/>
      <c r="R730" s="267"/>
      <c r="S730" s="267"/>
      <c r="T730" s="26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9" t="s">
        <v>180</v>
      </c>
      <c r="AU730" s="269" t="s">
        <v>84</v>
      </c>
      <c r="AV730" s="13" t="s">
        <v>84</v>
      </c>
      <c r="AW730" s="13" t="s">
        <v>30</v>
      </c>
      <c r="AX730" s="13" t="s">
        <v>75</v>
      </c>
      <c r="AY730" s="269" t="s">
        <v>172</v>
      </c>
    </row>
    <row r="731" s="13" customFormat="1">
      <c r="A731" s="13"/>
      <c r="B731" s="258"/>
      <c r="C731" s="259"/>
      <c r="D731" s="260" t="s">
        <v>180</v>
      </c>
      <c r="E731" s="261" t="s">
        <v>1</v>
      </c>
      <c r="F731" s="262" t="s">
        <v>1068</v>
      </c>
      <c r="G731" s="259"/>
      <c r="H731" s="263">
        <v>0.83899999999999997</v>
      </c>
      <c r="I731" s="264"/>
      <c r="J731" s="259"/>
      <c r="K731" s="259"/>
      <c r="L731" s="265"/>
      <c r="M731" s="266"/>
      <c r="N731" s="267"/>
      <c r="O731" s="267"/>
      <c r="P731" s="267"/>
      <c r="Q731" s="267"/>
      <c r="R731" s="267"/>
      <c r="S731" s="267"/>
      <c r="T731" s="26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9" t="s">
        <v>180</v>
      </c>
      <c r="AU731" s="269" t="s">
        <v>84</v>
      </c>
      <c r="AV731" s="13" t="s">
        <v>84</v>
      </c>
      <c r="AW731" s="13" t="s">
        <v>30</v>
      </c>
      <c r="AX731" s="13" t="s">
        <v>75</v>
      </c>
      <c r="AY731" s="269" t="s">
        <v>172</v>
      </c>
    </row>
    <row r="732" s="14" customFormat="1">
      <c r="A732" s="14"/>
      <c r="B732" s="270"/>
      <c r="C732" s="271"/>
      <c r="D732" s="260" t="s">
        <v>180</v>
      </c>
      <c r="E732" s="272" t="s">
        <v>1</v>
      </c>
      <c r="F732" s="273" t="s">
        <v>181</v>
      </c>
      <c r="G732" s="271"/>
      <c r="H732" s="274">
        <v>1.0289999999999999</v>
      </c>
      <c r="I732" s="275"/>
      <c r="J732" s="271"/>
      <c r="K732" s="271"/>
      <c r="L732" s="276"/>
      <c r="M732" s="277"/>
      <c r="N732" s="278"/>
      <c r="O732" s="278"/>
      <c r="P732" s="278"/>
      <c r="Q732" s="278"/>
      <c r="R732" s="278"/>
      <c r="S732" s="278"/>
      <c r="T732" s="279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80" t="s">
        <v>180</v>
      </c>
      <c r="AU732" s="280" t="s">
        <v>84</v>
      </c>
      <c r="AV732" s="14" t="s">
        <v>179</v>
      </c>
      <c r="AW732" s="14" t="s">
        <v>30</v>
      </c>
      <c r="AX732" s="14" t="s">
        <v>75</v>
      </c>
      <c r="AY732" s="280" t="s">
        <v>172</v>
      </c>
    </row>
    <row r="733" s="13" customFormat="1">
      <c r="A733" s="13"/>
      <c r="B733" s="258"/>
      <c r="C733" s="259"/>
      <c r="D733" s="260" t="s">
        <v>180</v>
      </c>
      <c r="E733" s="261" t="s">
        <v>1</v>
      </c>
      <c r="F733" s="262" t="s">
        <v>1069</v>
      </c>
      <c r="G733" s="259"/>
      <c r="H733" s="263">
        <v>1.1319999999999999</v>
      </c>
      <c r="I733" s="264"/>
      <c r="J733" s="259"/>
      <c r="K733" s="259"/>
      <c r="L733" s="265"/>
      <c r="M733" s="266"/>
      <c r="N733" s="267"/>
      <c r="O733" s="267"/>
      <c r="P733" s="267"/>
      <c r="Q733" s="267"/>
      <c r="R733" s="267"/>
      <c r="S733" s="267"/>
      <c r="T733" s="268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9" t="s">
        <v>180</v>
      </c>
      <c r="AU733" s="269" t="s">
        <v>84</v>
      </c>
      <c r="AV733" s="13" t="s">
        <v>84</v>
      </c>
      <c r="AW733" s="13" t="s">
        <v>30</v>
      </c>
      <c r="AX733" s="13" t="s">
        <v>75</v>
      </c>
      <c r="AY733" s="269" t="s">
        <v>172</v>
      </c>
    </row>
    <row r="734" s="14" customFormat="1">
      <c r="A734" s="14"/>
      <c r="B734" s="270"/>
      <c r="C734" s="271"/>
      <c r="D734" s="260" t="s">
        <v>180</v>
      </c>
      <c r="E734" s="272" t="s">
        <v>1</v>
      </c>
      <c r="F734" s="273" t="s">
        <v>181</v>
      </c>
      <c r="G734" s="271"/>
      <c r="H734" s="274">
        <v>1.1319999999999999</v>
      </c>
      <c r="I734" s="275"/>
      <c r="J734" s="271"/>
      <c r="K734" s="271"/>
      <c r="L734" s="276"/>
      <c r="M734" s="277"/>
      <c r="N734" s="278"/>
      <c r="O734" s="278"/>
      <c r="P734" s="278"/>
      <c r="Q734" s="278"/>
      <c r="R734" s="278"/>
      <c r="S734" s="278"/>
      <c r="T734" s="279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80" t="s">
        <v>180</v>
      </c>
      <c r="AU734" s="280" t="s">
        <v>84</v>
      </c>
      <c r="AV734" s="14" t="s">
        <v>179</v>
      </c>
      <c r="AW734" s="14" t="s">
        <v>30</v>
      </c>
      <c r="AX734" s="14" t="s">
        <v>82</v>
      </c>
      <c r="AY734" s="280" t="s">
        <v>172</v>
      </c>
    </row>
    <row r="735" s="2" customFormat="1" ht="16.5" customHeight="1">
      <c r="A735" s="40"/>
      <c r="B735" s="41"/>
      <c r="C735" s="245" t="s">
        <v>527</v>
      </c>
      <c r="D735" s="245" t="s">
        <v>175</v>
      </c>
      <c r="E735" s="246" t="s">
        <v>1070</v>
      </c>
      <c r="F735" s="247" t="s">
        <v>1071</v>
      </c>
      <c r="G735" s="248" t="s">
        <v>184</v>
      </c>
      <c r="H735" s="249">
        <v>138.86000000000001</v>
      </c>
      <c r="I735" s="250"/>
      <c r="J735" s="251">
        <f>ROUND(I735*H735,2)</f>
        <v>0</v>
      </c>
      <c r="K735" s="252"/>
      <c r="L735" s="43"/>
      <c r="M735" s="253" t="s">
        <v>1</v>
      </c>
      <c r="N735" s="254" t="s">
        <v>40</v>
      </c>
      <c r="O735" s="93"/>
      <c r="P735" s="255">
        <f>O735*H735</f>
        <v>0</v>
      </c>
      <c r="Q735" s="255">
        <v>0</v>
      </c>
      <c r="R735" s="255">
        <f>Q735*H735</f>
        <v>0</v>
      </c>
      <c r="S735" s="255">
        <v>0</v>
      </c>
      <c r="T735" s="256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57" t="s">
        <v>200</v>
      </c>
      <c r="AT735" s="257" t="s">
        <v>175</v>
      </c>
      <c r="AU735" s="257" t="s">
        <v>84</v>
      </c>
      <c r="AY735" s="17" t="s">
        <v>172</v>
      </c>
      <c r="BE735" s="145">
        <f>IF(N735="základní",J735,0)</f>
        <v>0</v>
      </c>
      <c r="BF735" s="145">
        <f>IF(N735="snížená",J735,0)</f>
        <v>0</v>
      </c>
      <c r="BG735" s="145">
        <f>IF(N735="zákl. přenesená",J735,0)</f>
        <v>0</v>
      </c>
      <c r="BH735" s="145">
        <f>IF(N735="sníž. přenesená",J735,0)</f>
        <v>0</v>
      </c>
      <c r="BI735" s="145">
        <f>IF(N735="nulová",J735,0)</f>
        <v>0</v>
      </c>
      <c r="BJ735" s="17" t="s">
        <v>82</v>
      </c>
      <c r="BK735" s="145">
        <f>ROUND(I735*H735,2)</f>
        <v>0</v>
      </c>
      <c r="BL735" s="17" t="s">
        <v>200</v>
      </c>
      <c r="BM735" s="257" t="s">
        <v>1072</v>
      </c>
    </row>
    <row r="736" s="15" customFormat="1">
      <c r="A736" s="15"/>
      <c r="B736" s="299"/>
      <c r="C736" s="300"/>
      <c r="D736" s="260" t="s">
        <v>180</v>
      </c>
      <c r="E736" s="301" t="s">
        <v>1</v>
      </c>
      <c r="F736" s="302" t="s">
        <v>1073</v>
      </c>
      <c r="G736" s="300"/>
      <c r="H736" s="301" t="s">
        <v>1</v>
      </c>
      <c r="I736" s="303"/>
      <c r="J736" s="300"/>
      <c r="K736" s="300"/>
      <c r="L736" s="304"/>
      <c r="M736" s="305"/>
      <c r="N736" s="306"/>
      <c r="O736" s="306"/>
      <c r="P736" s="306"/>
      <c r="Q736" s="306"/>
      <c r="R736" s="306"/>
      <c r="S736" s="306"/>
      <c r="T736" s="307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308" t="s">
        <v>180</v>
      </c>
      <c r="AU736" s="308" t="s">
        <v>84</v>
      </c>
      <c r="AV736" s="15" t="s">
        <v>82</v>
      </c>
      <c r="AW736" s="15" t="s">
        <v>30</v>
      </c>
      <c r="AX736" s="15" t="s">
        <v>75</v>
      </c>
      <c r="AY736" s="308" t="s">
        <v>172</v>
      </c>
    </row>
    <row r="737" s="13" customFormat="1">
      <c r="A737" s="13"/>
      <c r="B737" s="258"/>
      <c r="C737" s="259"/>
      <c r="D737" s="260" t="s">
        <v>180</v>
      </c>
      <c r="E737" s="261" t="s">
        <v>1</v>
      </c>
      <c r="F737" s="262" t="s">
        <v>1074</v>
      </c>
      <c r="G737" s="259"/>
      <c r="H737" s="263">
        <v>138.86000000000001</v>
      </c>
      <c r="I737" s="264"/>
      <c r="J737" s="259"/>
      <c r="K737" s="259"/>
      <c r="L737" s="265"/>
      <c r="M737" s="266"/>
      <c r="N737" s="267"/>
      <c r="O737" s="267"/>
      <c r="P737" s="267"/>
      <c r="Q737" s="267"/>
      <c r="R737" s="267"/>
      <c r="S737" s="267"/>
      <c r="T737" s="268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69" t="s">
        <v>180</v>
      </c>
      <c r="AU737" s="269" t="s">
        <v>84</v>
      </c>
      <c r="AV737" s="13" t="s">
        <v>84</v>
      </c>
      <c r="AW737" s="13" t="s">
        <v>30</v>
      </c>
      <c r="AX737" s="13" t="s">
        <v>75</v>
      </c>
      <c r="AY737" s="269" t="s">
        <v>172</v>
      </c>
    </row>
    <row r="738" s="14" customFormat="1">
      <c r="A738" s="14"/>
      <c r="B738" s="270"/>
      <c r="C738" s="271"/>
      <c r="D738" s="260" t="s">
        <v>180</v>
      </c>
      <c r="E738" s="272" t="s">
        <v>1</v>
      </c>
      <c r="F738" s="273" t="s">
        <v>181</v>
      </c>
      <c r="G738" s="271"/>
      <c r="H738" s="274">
        <v>138.86000000000001</v>
      </c>
      <c r="I738" s="275"/>
      <c r="J738" s="271"/>
      <c r="K738" s="271"/>
      <c r="L738" s="276"/>
      <c r="M738" s="277"/>
      <c r="N738" s="278"/>
      <c r="O738" s="278"/>
      <c r="P738" s="278"/>
      <c r="Q738" s="278"/>
      <c r="R738" s="278"/>
      <c r="S738" s="278"/>
      <c r="T738" s="279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80" t="s">
        <v>180</v>
      </c>
      <c r="AU738" s="280" t="s">
        <v>84</v>
      </c>
      <c r="AV738" s="14" t="s">
        <v>179</v>
      </c>
      <c r="AW738" s="14" t="s">
        <v>30</v>
      </c>
      <c r="AX738" s="14" t="s">
        <v>82</v>
      </c>
      <c r="AY738" s="280" t="s">
        <v>172</v>
      </c>
    </row>
    <row r="739" s="2" customFormat="1" ht="24.15" customHeight="1">
      <c r="A739" s="40"/>
      <c r="B739" s="41"/>
      <c r="C739" s="245" t="s">
        <v>1075</v>
      </c>
      <c r="D739" s="245" t="s">
        <v>175</v>
      </c>
      <c r="E739" s="246" t="s">
        <v>1076</v>
      </c>
      <c r="F739" s="247" t="s">
        <v>1077</v>
      </c>
      <c r="G739" s="248" t="s">
        <v>283</v>
      </c>
      <c r="H739" s="295"/>
      <c r="I739" s="250"/>
      <c r="J739" s="251">
        <f>ROUND(I739*H739,2)</f>
        <v>0</v>
      </c>
      <c r="K739" s="252"/>
      <c r="L739" s="43"/>
      <c r="M739" s="253" t="s">
        <v>1</v>
      </c>
      <c r="N739" s="254" t="s">
        <v>40</v>
      </c>
      <c r="O739" s="93"/>
      <c r="P739" s="255">
        <f>O739*H739</f>
        <v>0</v>
      </c>
      <c r="Q739" s="255">
        <v>0</v>
      </c>
      <c r="R739" s="255">
        <f>Q739*H739</f>
        <v>0</v>
      </c>
      <c r="S739" s="255">
        <v>0</v>
      </c>
      <c r="T739" s="256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57" t="s">
        <v>200</v>
      </c>
      <c r="AT739" s="257" t="s">
        <v>175</v>
      </c>
      <c r="AU739" s="257" t="s">
        <v>84</v>
      </c>
      <c r="AY739" s="17" t="s">
        <v>172</v>
      </c>
      <c r="BE739" s="145">
        <f>IF(N739="základní",J739,0)</f>
        <v>0</v>
      </c>
      <c r="BF739" s="145">
        <f>IF(N739="snížená",J739,0)</f>
        <v>0</v>
      </c>
      <c r="BG739" s="145">
        <f>IF(N739="zákl. přenesená",J739,0)</f>
        <v>0</v>
      </c>
      <c r="BH739" s="145">
        <f>IF(N739="sníž. přenesená",J739,0)</f>
        <v>0</v>
      </c>
      <c r="BI739" s="145">
        <f>IF(N739="nulová",J739,0)</f>
        <v>0</v>
      </c>
      <c r="BJ739" s="17" t="s">
        <v>82</v>
      </c>
      <c r="BK739" s="145">
        <f>ROUND(I739*H739,2)</f>
        <v>0</v>
      </c>
      <c r="BL739" s="17" t="s">
        <v>200</v>
      </c>
      <c r="BM739" s="257" t="s">
        <v>1078</v>
      </c>
    </row>
    <row r="740" s="2" customFormat="1" ht="16.5" customHeight="1">
      <c r="A740" s="40"/>
      <c r="B740" s="41"/>
      <c r="C740" s="245" t="s">
        <v>1079</v>
      </c>
      <c r="D740" s="245" t="s">
        <v>175</v>
      </c>
      <c r="E740" s="246" t="s">
        <v>1080</v>
      </c>
      <c r="F740" s="247" t="s">
        <v>1081</v>
      </c>
      <c r="G740" s="248" t="s">
        <v>1033</v>
      </c>
      <c r="H740" s="249">
        <v>1267</v>
      </c>
      <c r="I740" s="250"/>
      <c r="J740" s="251">
        <f>ROUND(I740*H740,2)</f>
        <v>0</v>
      </c>
      <c r="K740" s="252"/>
      <c r="L740" s="43"/>
      <c r="M740" s="253" t="s">
        <v>1</v>
      </c>
      <c r="N740" s="254" t="s">
        <v>40</v>
      </c>
      <c r="O740" s="93"/>
      <c r="P740" s="255">
        <f>O740*H740</f>
        <v>0</v>
      </c>
      <c r="Q740" s="255">
        <v>0</v>
      </c>
      <c r="R740" s="255">
        <f>Q740*H740</f>
        <v>0</v>
      </c>
      <c r="S740" s="255">
        <v>0</v>
      </c>
      <c r="T740" s="256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57" t="s">
        <v>200</v>
      </c>
      <c r="AT740" s="257" t="s">
        <v>175</v>
      </c>
      <c r="AU740" s="257" t="s">
        <v>84</v>
      </c>
      <c r="AY740" s="17" t="s">
        <v>172</v>
      </c>
      <c r="BE740" s="145">
        <f>IF(N740="základní",J740,0)</f>
        <v>0</v>
      </c>
      <c r="BF740" s="145">
        <f>IF(N740="snížená",J740,0)</f>
        <v>0</v>
      </c>
      <c r="BG740" s="145">
        <f>IF(N740="zákl. přenesená",J740,0)</f>
        <v>0</v>
      </c>
      <c r="BH740" s="145">
        <f>IF(N740="sníž. přenesená",J740,0)</f>
        <v>0</v>
      </c>
      <c r="BI740" s="145">
        <f>IF(N740="nulová",J740,0)</f>
        <v>0</v>
      </c>
      <c r="BJ740" s="17" t="s">
        <v>82</v>
      </c>
      <c r="BK740" s="145">
        <f>ROUND(I740*H740,2)</f>
        <v>0</v>
      </c>
      <c r="BL740" s="17" t="s">
        <v>200</v>
      </c>
      <c r="BM740" s="257" t="s">
        <v>1082</v>
      </c>
    </row>
    <row r="741" s="13" customFormat="1">
      <c r="A741" s="13"/>
      <c r="B741" s="258"/>
      <c r="C741" s="259"/>
      <c r="D741" s="260" t="s">
        <v>180</v>
      </c>
      <c r="E741" s="261" t="s">
        <v>1</v>
      </c>
      <c r="F741" s="262" t="s">
        <v>1083</v>
      </c>
      <c r="G741" s="259"/>
      <c r="H741" s="263">
        <v>1267</v>
      </c>
      <c r="I741" s="264"/>
      <c r="J741" s="259"/>
      <c r="K741" s="259"/>
      <c r="L741" s="265"/>
      <c r="M741" s="266"/>
      <c r="N741" s="267"/>
      <c r="O741" s="267"/>
      <c r="P741" s="267"/>
      <c r="Q741" s="267"/>
      <c r="R741" s="267"/>
      <c r="S741" s="267"/>
      <c r="T741" s="26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9" t="s">
        <v>180</v>
      </c>
      <c r="AU741" s="269" t="s">
        <v>84</v>
      </c>
      <c r="AV741" s="13" t="s">
        <v>84</v>
      </c>
      <c r="AW741" s="13" t="s">
        <v>30</v>
      </c>
      <c r="AX741" s="13" t="s">
        <v>75</v>
      </c>
      <c r="AY741" s="269" t="s">
        <v>172</v>
      </c>
    </row>
    <row r="742" s="14" customFormat="1">
      <c r="A742" s="14"/>
      <c r="B742" s="270"/>
      <c r="C742" s="271"/>
      <c r="D742" s="260" t="s">
        <v>180</v>
      </c>
      <c r="E742" s="272" t="s">
        <v>1</v>
      </c>
      <c r="F742" s="273" t="s">
        <v>181</v>
      </c>
      <c r="G742" s="271"/>
      <c r="H742" s="274">
        <v>1267</v>
      </c>
      <c r="I742" s="275"/>
      <c r="J742" s="271"/>
      <c r="K742" s="271"/>
      <c r="L742" s="276"/>
      <c r="M742" s="277"/>
      <c r="N742" s="278"/>
      <c r="O742" s="278"/>
      <c r="P742" s="278"/>
      <c r="Q742" s="278"/>
      <c r="R742" s="278"/>
      <c r="S742" s="278"/>
      <c r="T742" s="279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80" t="s">
        <v>180</v>
      </c>
      <c r="AU742" s="280" t="s">
        <v>84</v>
      </c>
      <c r="AV742" s="14" t="s">
        <v>179</v>
      </c>
      <c r="AW742" s="14" t="s">
        <v>30</v>
      </c>
      <c r="AX742" s="14" t="s">
        <v>82</v>
      </c>
      <c r="AY742" s="280" t="s">
        <v>172</v>
      </c>
    </row>
    <row r="743" s="12" customFormat="1" ht="22.8" customHeight="1">
      <c r="A743" s="12"/>
      <c r="B743" s="229"/>
      <c r="C743" s="230"/>
      <c r="D743" s="231" t="s">
        <v>74</v>
      </c>
      <c r="E743" s="243" t="s">
        <v>1084</v>
      </c>
      <c r="F743" s="243" t="s">
        <v>1085</v>
      </c>
      <c r="G743" s="230"/>
      <c r="H743" s="230"/>
      <c r="I743" s="233"/>
      <c r="J743" s="244">
        <f>BK743</f>
        <v>0</v>
      </c>
      <c r="K743" s="230"/>
      <c r="L743" s="235"/>
      <c r="M743" s="236"/>
      <c r="N743" s="237"/>
      <c r="O743" s="237"/>
      <c r="P743" s="238">
        <f>SUM(P744:P812)</f>
        <v>0</v>
      </c>
      <c r="Q743" s="237"/>
      <c r="R743" s="238">
        <f>SUM(R744:R812)</f>
        <v>0</v>
      </c>
      <c r="S743" s="237"/>
      <c r="T743" s="239">
        <f>SUM(T744:T812)</f>
        <v>0</v>
      </c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R743" s="240" t="s">
        <v>84</v>
      </c>
      <c r="AT743" s="241" t="s">
        <v>74</v>
      </c>
      <c r="AU743" s="241" t="s">
        <v>82</v>
      </c>
      <c r="AY743" s="240" t="s">
        <v>172</v>
      </c>
      <c r="BK743" s="242">
        <f>SUM(BK744:BK812)</f>
        <v>0</v>
      </c>
    </row>
    <row r="744" s="2" customFormat="1" ht="16.5" customHeight="1">
      <c r="A744" s="40"/>
      <c r="B744" s="41"/>
      <c r="C744" s="245" t="s">
        <v>488</v>
      </c>
      <c r="D744" s="245" t="s">
        <v>175</v>
      </c>
      <c r="E744" s="246" t="s">
        <v>1086</v>
      </c>
      <c r="F744" s="247" t="s">
        <v>1087</v>
      </c>
      <c r="G744" s="248" t="s">
        <v>184</v>
      </c>
      <c r="H744" s="249">
        <v>766.99000000000001</v>
      </c>
      <c r="I744" s="250"/>
      <c r="J744" s="251">
        <f>ROUND(I744*H744,2)</f>
        <v>0</v>
      </c>
      <c r="K744" s="252"/>
      <c r="L744" s="43"/>
      <c r="M744" s="253" t="s">
        <v>1</v>
      </c>
      <c r="N744" s="254" t="s">
        <v>40</v>
      </c>
      <c r="O744" s="93"/>
      <c r="P744" s="255">
        <f>O744*H744</f>
        <v>0</v>
      </c>
      <c r="Q744" s="255">
        <v>0</v>
      </c>
      <c r="R744" s="255">
        <f>Q744*H744</f>
        <v>0</v>
      </c>
      <c r="S744" s="255">
        <v>0</v>
      </c>
      <c r="T744" s="256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57" t="s">
        <v>200</v>
      </c>
      <c r="AT744" s="257" t="s">
        <v>175</v>
      </c>
      <c r="AU744" s="257" t="s">
        <v>84</v>
      </c>
      <c r="AY744" s="17" t="s">
        <v>172</v>
      </c>
      <c r="BE744" s="145">
        <f>IF(N744="základní",J744,0)</f>
        <v>0</v>
      </c>
      <c r="BF744" s="145">
        <f>IF(N744="snížená",J744,0)</f>
        <v>0</v>
      </c>
      <c r="BG744" s="145">
        <f>IF(N744="zákl. přenesená",J744,0)</f>
        <v>0</v>
      </c>
      <c r="BH744" s="145">
        <f>IF(N744="sníž. přenesená",J744,0)</f>
        <v>0</v>
      </c>
      <c r="BI744" s="145">
        <f>IF(N744="nulová",J744,0)</f>
        <v>0</v>
      </c>
      <c r="BJ744" s="17" t="s">
        <v>82</v>
      </c>
      <c r="BK744" s="145">
        <f>ROUND(I744*H744,2)</f>
        <v>0</v>
      </c>
      <c r="BL744" s="17" t="s">
        <v>200</v>
      </c>
      <c r="BM744" s="257" t="s">
        <v>1088</v>
      </c>
    </row>
    <row r="745" s="15" customFormat="1">
      <c r="A745" s="15"/>
      <c r="B745" s="299"/>
      <c r="C745" s="300"/>
      <c r="D745" s="260" t="s">
        <v>180</v>
      </c>
      <c r="E745" s="301" t="s">
        <v>1</v>
      </c>
      <c r="F745" s="302" t="s">
        <v>1089</v>
      </c>
      <c r="G745" s="300"/>
      <c r="H745" s="301" t="s">
        <v>1</v>
      </c>
      <c r="I745" s="303"/>
      <c r="J745" s="300"/>
      <c r="K745" s="300"/>
      <c r="L745" s="304"/>
      <c r="M745" s="305"/>
      <c r="N745" s="306"/>
      <c r="O745" s="306"/>
      <c r="P745" s="306"/>
      <c r="Q745" s="306"/>
      <c r="R745" s="306"/>
      <c r="S745" s="306"/>
      <c r="T745" s="307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308" t="s">
        <v>180</v>
      </c>
      <c r="AU745" s="308" t="s">
        <v>84</v>
      </c>
      <c r="AV745" s="15" t="s">
        <v>82</v>
      </c>
      <c r="AW745" s="15" t="s">
        <v>30</v>
      </c>
      <c r="AX745" s="15" t="s">
        <v>75</v>
      </c>
      <c r="AY745" s="308" t="s">
        <v>172</v>
      </c>
    </row>
    <row r="746" s="13" customFormat="1">
      <c r="A746" s="13"/>
      <c r="B746" s="258"/>
      <c r="C746" s="259"/>
      <c r="D746" s="260" t="s">
        <v>180</v>
      </c>
      <c r="E746" s="261" t="s">
        <v>1</v>
      </c>
      <c r="F746" s="262" t="s">
        <v>889</v>
      </c>
      <c r="G746" s="259"/>
      <c r="H746" s="263">
        <v>255.16999999999999</v>
      </c>
      <c r="I746" s="264"/>
      <c r="J746" s="259"/>
      <c r="K746" s="259"/>
      <c r="L746" s="265"/>
      <c r="M746" s="266"/>
      <c r="N746" s="267"/>
      <c r="O746" s="267"/>
      <c r="P746" s="267"/>
      <c r="Q746" s="267"/>
      <c r="R746" s="267"/>
      <c r="S746" s="267"/>
      <c r="T746" s="268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9" t="s">
        <v>180</v>
      </c>
      <c r="AU746" s="269" t="s">
        <v>84</v>
      </c>
      <c r="AV746" s="13" t="s">
        <v>84</v>
      </c>
      <c r="AW746" s="13" t="s">
        <v>30</v>
      </c>
      <c r="AX746" s="13" t="s">
        <v>75</v>
      </c>
      <c r="AY746" s="269" t="s">
        <v>172</v>
      </c>
    </row>
    <row r="747" s="13" customFormat="1">
      <c r="A747" s="13"/>
      <c r="B747" s="258"/>
      <c r="C747" s="259"/>
      <c r="D747" s="260" t="s">
        <v>180</v>
      </c>
      <c r="E747" s="261" t="s">
        <v>1</v>
      </c>
      <c r="F747" s="262" t="s">
        <v>1074</v>
      </c>
      <c r="G747" s="259"/>
      <c r="H747" s="263">
        <v>138.86000000000001</v>
      </c>
      <c r="I747" s="264"/>
      <c r="J747" s="259"/>
      <c r="K747" s="259"/>
      <c r="L747" s="265"/>
      <c r="M747" s="266"/>
      <c r="N747" s="267"/>
      <c r="O747" s="267"/>
      <c r="P747" s="267"/>
      <c r="Q747" s="267"/>
      <c r="R747" s="267"/>
      <c r="S747" s="267"/>
      <c r="T747" s="268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9" t="s">
        <v>180</v>
      </c>
      <c r="AU747" s="269" t="s">
        <v>84</v>
      </c>
      <c r="AV747" s="13" t="s">
        <v>84</v>
      </c>
      <c r="AW747" s="13" t="s">
        <v>30</v>
      </c>
      <c r="AX747" s="13" t="s">
        <v>75</v>
      </c>
      <c r="AY747" s="269" t="s">
        <v>172</v>
      </c>
    </row>
    <row r="748" s="15" customFormat="1">
      <c r="A748" s="15"/>
      <c r="B748" s="299"/>
      <c r="C748" s="300"/>
      <c r="D748" s="260" t="s">
        <v>180</v>
      </c>
      <c r="E748" s="301" t="s">
        <v>1</v>
      </c>
      <c r="F748" s="302" t="s">
        <v>1090</v>
      </c>
      <c r="G748" s="300"/>
      <c r="H748" s="301" t="s">
        <v>1</v>
      </c>
      <c r="I748" s="303"/>
      <c r="J748" s="300"/>
      <c r="K748" s="300"/>
      <c r="L748" s="304"/>
      <c r="M748" s="305"/>
      <c r="N748" s="306"/>
      <c r="O748" s="306"/>
      <c r="P748" s="306"/>
      <c r="Q748" s="306"/>
      <c r="R748" s="306"/>
      <c r="S748" s="306"/>
      <c r="T748" s="307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308" t="s">
        <v>180</v>
      </c>
      <c r="AU748" s="308" t="s">
        <v>84</v>
      </c>
      <c r="AV748" s="15" t="s">
        <v>82</v>
      </c>
      <c r="AW748" s="15" t="s">
        <v>30</v>
      </c>
      <c r="AX748" s="15" t="s">
        <v>75</v>
      </c>
      <c r="AY748" s="308" t="s">
        <v>172</v>
      </c>
    </row>
    <row r="749" s="13" customFormat="1">
      <c r="A749" s="13"/>
      <c r="B749" s="258"/>
      <c r="C749" s="259"/>
      <c r="D749" s="260" t="s">
        <v>180</v>
      </c>
      <c r="E749" s="261" t="s">
        <v>1</v>
      </c>
      <c r="F749" s="262" t="s">
        <v>971</v>
      </c>
      <c r="G749" s="259"/>
      <c r="H749" s="263">
        <v>12.970000000000001</v>
      </c>
      <c r="I749" s="264"/>
      <c r="J749" s="259"/>
      <c r="K749" s="259"/>
      <c r="L749" s="265"/>
      <c r="M749" s="266"/>
      <c r="N749" s="267"/>
      <c r="O749" s="267"/>
      <c r="P749" s="267"/>
      <c r="Q749" s="267"/>
      <c r="R749" s="267"/>
      <c r="S749" s="267"/>
      <c r="T749" s="268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9" t="s">
        <v>180</v>
      </c>
      <c r="AU749" s="269" t="s">
        <v>84</v>
      </c>
      <c r="AV749" s="13" t="s">
        <v>84</v>
      </c>
      <c r="AW749" s="13" t="s">
        <v>30</v>
      </c>
      <c r="AX749" s="13" t="s">
        <v>75</v>
      </c>
      <c r="AY749" s="269" t="s">
        <v>172</v>
      </c>
    </row>
    <row r="750" s="15" customFormat="1">
      <c r="A750" s="15"/>
      <c r="B750" s="299"/>
      <c r="C750" s="300"/>
      <c r="D750" s="260" t="s">
        <v>180</v>
      </c>
      <c r="E750" s="301" t="s">
        <v>1</v>
      </c>
      <c r="F750" s="302" t="s">
        <v>1091</v>
      </c>
      <c r="G750" s="300"/>
      <c r="H750" s="301" t="s">
        <v>1</v>
      </c>
      <c r="I750" s="303"/>
      <c r="J750" s="300"/>
      <c r="K750" s="300"/>
      <c r="L750" s="304"/>
      <c r="M750" s="305"/>
      <c r="N750" s="306"/>
      <c r="O750" s="306"/>
      <c r="P750" s="306"/>
      <c r="Q750" s="306"/>
      <c r="R750" s="306"/>
      <c r="S750" s="306"/>
      <c r="T750" s="307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308" t="s">
        <v>180</v>
      </c>
      <c r="AU750" s="308" t="s">
        <v>84</v>
      </c>
      <c r="AV750" s="15" t="s">
        <v>82</v>
      </c>
      <c r="AW750" s="15" t="s">
        <v>30</v>
      </c>
      <c r="AX750" s="15" t="s">
        <v>75</v>
      </c>
      <c r="AY750" s="308" t="s">
        <v>172</v>
      </c>
    </row>
    <row r="751" s="13" customFormat="1">
      <c r="A751" s="13"/>
      <c r="B751" s="258"/>
      <c r="C751" s="259"/>
      <c r="D751" s="260" t="s">
        <v>180</v>
      </c>
      <c r="E751" s="261" t="s">
        <v>1</v>
      </c>
      <c r="F751" s="262" t="s">
        <v>1092</v>
      </c>
      <c r="G751" s="259"/>
      <c r="H751" s="263">
        <v>157.88999999999999</v>
      </c>
      <c r="I751" s="264"/>
      <c r="J751" s="259"/>
      <c r="K751" s="259"/>
      <c r="L751" s="265"/>
      <c r="M751" s="266"/>
      <c r="N751" s="267"/>
      <c r="O751" s="267"/>
      <c r="P751" s="267"/>
      <c r="Q751" s="267"/>
      <c r="R751" s="267"/>
      <c r="S751" s="267"/>
      <c r="T751" s="268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9" t="s">
        <v>180</v>
      </c>
      <c r="AU751" s="269" t="s">
        <v>84</v>
      </c>
      <c r="AV751" s="13" t="s">
        <v>84</v>
      </c>
      <c r="AW751" s="13" t="s">
        <v>30</v>
      </c>
      <c r="AX751" s="13" t="s">
        <v>75</v>
      </c>
      <c r="AY751" s="269" t="s">
        <v>172</v>
      </c>
    </row>
    <row r="752" s="15" customFormat="1">
      <c r="A752" s="15"/>
      <c r="B752" s="299"/>
      <c r="C752" s="300"/>
      <c r="D752" s="260" t="s">
        <v>180</v>
      </c>
      <c r="E752" s="301" t="s">
        <v>1</v>
      </c>
      <c r="F752" s="302" t="s">
        <v>753</v>
      </c>
      <c r="G752" s="300"/>
      <c r="H752" s="301" t="s">
        <v>1</v>
      </c>
      <c r="I752" s="303"/>
      <c r="J752" s="300"/>
      <c r="K752" s="300"/>
      <c r="L752" s="304"/>
      <c r="M752" s="305"/>
      <c r="N752" s="306"/>
      <c r="O752" s="306"/>
      <c r="P752" s="306"/>
      <c r="Q752" s="306"/>
      <c r="R752" s="306"/>
      <c r="S752" s="306"/>
      <c r="T752" s="307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308" t="s">
        <v>180</v>
      </c>
      <c r="AU752" s="308" t="s">
        <v>84</v>
      </c>
      <c r="AV752" s="15" t="s">
        <v>82</v>
      </c>
      <c r="AW752" s="15" t="s">
        <v>30</v>
      </c>
      <c r="AX752" s="15" t="s">
        <v>75</v>
      </c>
      <c r="AY752" s="308" t="s">
        <v>172</v>
      </c>
    </row>
    <row r="753" s="13" customFormat="1">
      <c r="A753" s="13"/>
      <c r="B753" s="258"/>
      <c r="C753" s="259"/>
      <c r="D753" s="260" t="s">
        <v>180</v>
      </c>
      <c r="E753" s="261" t="s">
        <v>1</v>
      </c>
      <c r="F753" s="262" t="s">
        <v>823</v>
      </c>
      <c r="G753" s="259"/>
      <c r="H753" s="263">
        <v>67.170000000000002</v>
      </c>
      <c r="I753" s="264"/>
      <c r="J753" s="259"/>
      <c r="K753" s="259"/>
      <c r="L753" s="265"/>
      <c r="M753" s="266"/>
      <c r="N753" s="267"/>
      <c r="O753" s="267"/>
      <c r="P753" s="267"/>
      <c r="Q753" s="267"/>
      <c r="R753" s="267"/>
      <c r="S753" s="267"/>
      <c r="T753" s="268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9" t="s">
        <v>180</v>
      </c>
      <c r="AU753" s="269" t="s">
        <v>84</v>
      </c>
      <c r="AV753" s="13" t="s">
        <v>84</v>
      </c>
      <c r="AW753" s="13" t="s">
        <v>30</v>
      </c>
      <c r="AX753" s="13" t="s">
        <v>75</v>
      </c>
      <c r="AY753" s="269" t="s">
        <v>172</v>
      </c>
    </row>
    <row r="754" s="15" customFormat="1">
      <c r="A754" s="15"/>
      <c r="B754" s="299"/>
      <c r="C754" s="300"/>
      <c r="D754" s="260" t="s">
        <v>180</v>
      </c>
      <c r="E754" s="301" t="s">
        <v>1</v>
      </c>
      <c r="F754" s="302" t="s">
        <v>789</v>
      </c>
      <c r="G754" s="300"/>
      <c r="H754" s="301" t="s">
        <v>1</v>
      </c>
      <c r="I754" s="303"/>
      <c r="J754" s="300"/>
      <c r="K754" s="300"/>
      <c r="L754" s="304"/>
      <c r="M754" s="305"/>
      <c r="N754" s="306"/>
      <c r="O754" s="306"/>
      <c r="P754" s="306"/>
      <c r="Q754" s="306"/>
      <c r="R754" s="306"/>
      <c r="S754" s="306"/>
      <c r="T754" s="307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308" t="s">
        <v>180</v>
      </c>
      <c r="AU754" s="308" t="s">
        <v>84</v>
      </c>
      <c r="AV754" s="15" t="s">
        <v>82</v>
      </c>
      <c r="AW754" s="15" t="s">
        <v>30</v>
      </c>
      <c r="AX754" s="15" t="s">
        <v>75</v>
      </c>
      <c r="AY754" s="308" t="s">
        <v>172</v>
      </c>
    </row>
    <row r="755" s="13" customFormat="1">
      <c r="A755" s="13"/>
      <c r="B755" s="258"/>
      <c r="C755" s="259"/>
      <c r="D755" s="260" t="s">
        <v>180</v>
      </c>
      <c r="E755" s="261" t="s">
        <v>1</v>
      </c>
      <c r="F755" s="262" t="s">
        <v>824</v>
      </c>
      <c r="G755" s="259"/>
      <c r="H755" s="263">
        <v>70.569999999999993</v>
      </c>
      <c r="I755" s="264"/>
      <c r="J755" s="259"/>
      <c r="K755" s="259"/>
      <c r="L755" s="265"/>
      <c r="M755" s="266"/>
      <c r="N755" s="267"/>
      <c r="O755" s="267"/>
      <c r="P755" s="267"/>
      <c r="Q755" s="267"/>
      <c r="R755" s="267"/>
      <c r="S755" s="267"/>
      <c r="T755" s="268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9" t="s">
        <v>180</v>
      </c>
      <c r="AU755" s="269" t="s">
        <v>84</v>
      </c>
      <c r="AV755" s="13" t="s">
        <v>84</v>
      </c>
      <c r="AW755" s="13" t="s">
        <v>30</v>
      </c>
      <c r="AX755" s="13" t="s">
        <v>75</v>
      </c>
      <c r="AY755" s="269" t="s">
        <v>172</v>
      </c>
    </row>
    <row r="756" s="15" customFormat="1">
      <c r="A756" s="15"/>
      <c r="B756" s="299"/>
      <c r="C756" s="300"/>
      <c r="D756" s="260" t="s">
        <v>180</v>
      </c>
      <c r="E756" s="301" t="s">
        <v>1</v>
      </c>
      <c r="F756" s="302" t="s">
        <v>1093</v>
      </c>
      <c r="G756" s="300"/>
      <c r="H756" s="301" t="s">
        <v>1</v>
      </c>
      <c r="I756" s="303"/>
      <c r="J756" s="300"/>
      <c r="K756" s="300"/>
      <c r="L756" s="304"/>
      <c r="M756" s="305"/>
      <c r="N756" s="306"/>
      <c r="O756" s="306"/>
      <c r="P756" s="306"/>
      <c r="Q756" s="306"/>
      <c r="R756" s="306"/>
      <c r="S756" s="306"/>
      <c r="T756" s="307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308" t="s">
        <v>180</v>
      </c>
      <c r="AU756" s="308" t="s">
        <v>84</v>
      </c>
      <c r="AV756" s="15" t="s">
        <v>82</v>
      </c>
      <c r="AW756" s="15" t="s">
        <v>30</v>
      </c>
      <c r="AX756" s="15" t="s">
        <v>75</v>
      </c>
      <c r="AY756" s="308" t="s">
        <v>172</v>
      </c>
    </row>
    <row r="757" s="13" customFormat="1">
      <c r="A757" s="13"/>
      <c r="B757" s="258"/>
      <c r="C757" s="259"/>
      <c r="D757" s="260" t="s">
        <v>180</v>
      </c>
      <c r="E757" s="261" t="s">
        <v>1</v>
      </c>
      <c r="F757" s="262" t="s">
        <v>1094</v>
      </c>
      <c r="G757" s="259"/>
      <c r="H757" s="263">
        <v>64.359999999999999</v>
      </c>
      <c r="I757" s="264"/>
      <c r="J757" s="259"/>
      <c r="K757" s="259"/>
      <c r="L757" s="265"/>
      <c r="M757" s="266"/>
      <c r="N757" s="267"/>
      <c r="O757" s="267"/>
      <c r="P757" s="267"/>
      <c r="Q757" s="267"/>
      <c r="R757" s="267"/>
      <c r="S757" s="267"/>
      <c r="T757" s="268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9" t="s">
        <v>180</v>
      </c>
      <c r="AU757" s="269" t="s">
        <v>84</v>
      </c>
      <c r="AV757" s="13" t="s">
        <v>84</v>
      </c>
      <c r="AW757" s="13" t="s">
        <v>30</v>
      </c>
      <c r="AX757" s="13" t="s">
        <v>75</v>
      </c>
      <c r="AY757" s="269" t="s">
        <v>172</v>
      </c>
    </row>
    <row r="758" s="14" customFormat="1">
      <c r="A758" s="14"/>
      <c r="B758" s="270"/>
      <c r="C758" s="271"/>
      <c r="D758" s="260" t="s">
        <v>180</v>
      </c>
      <c r="E758" s="272" t="s">
        <v>1</v>
      </c>
      <c r="F758" s="273" t="s">
        <v>181</v>
      </c>
      <c r="G758" s="271"/>
      <c r="H758" s="274">
        <v>766.9899999999999</v>
      </c>
      <c r="I758" s="275"/>
      <c r="J758" s="271"/>
      <c r="K758" s="271"/>
      <c r="L758" s="276"/>
      <c r="M758" s="277"/>
      <c r="N758" s="278"/>
      <c r="O758" s="278"/>
      <c r="P758" s="278"/>
      <c r="Q758" s="278"/>
      <c r="R758" s="278"/>
      <c r="S758" s="278"/>
      <c r="T758" s="279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80" t="s">
        <v>180</v>
      </c>
      <c r="AU758" s="280" t="s">
        <v>84</v>
      </c>
      <c r="AV758" s="14" t="s">
        <v>179</v>
      </c>
      <c r="AW758" s="14" t="s">
        <v>30</v>
      </c>
      <c r="AX758" s="14" t="s">
        <v>82</v>
      </c>
      <c r="AY758" s="280" t="s">
        <v>172</v>
      </c>
    </row>
    <row r="759" s="2" customFormat="1" ht="24.15" customHeight="1">
      <c r="A759" s="40"/>
      <c r="B759" s="41"/>
      <c r="C759" s="245" t="s">
        <v>492</v>
      </c>
      <c r="D759" s="245" t="s">
        <v>175</v>
      </c>
      <c r="E759" s="246" t="s">
        <v>1095</v>
      </c>
      <c r="F759" s="247" t="s">
        <v>1096</v>
      </c>
      <c r="G759" s="248" t="s">
        <v>184</v>
      </c>
      <c r="H759" s="249">
        <v>766.99000000000001</v>
      </c>
      <c r="I759" s="250"/>
      <c r="J759" s="251">
        <f>ROUND(I759*H759,2)</f>
        <v>0</v>
      </c>
      <c r="K759" s="252"/>
      <c r="L759" s="43"/>
      <c r="M759" s="253" t="s">
        <v>1</v>
      </c>
      <c r="N759" s="254" t="s">
        <v>40</v>
      </c>
      <c r="O759" s="93"/>
      <c r="P759" s="255">
        <f>O759*H759</f>
        <v>0</v>
      </c>
      <c r="Q759" s="255">
        <v>0</v>
      </c>
      <c r="R759" s="255">
        <f>Q759*H759</f>
        <v>0</v>
      </c>
      <c r="S759" s="255">
        <v>0</v>
      </c>
      <c r="T759" s="256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57" t="s">
        <v>200</v>
      </c>
      <c r="AT759" s="257" t="s">
        <v>175</v>
      </c>
      <c r="AU759" s="257" t="s">
        <v>84</v>
      </c>
      <c r="AY759" s="17" t="s">
        <v>172</v>
      </c>
      <c r="BE759" s="145">
        <f>IF(N759="základní",J759,0)</f>
        <v>0</v>
      </c>
      <c r="BF759" s="145">
        <f>IF(N759="snížená",J759,0)</f>
        <v>0</v>
      </c>
      <c r="BG759" s="145">
        <f>IF(N759="zákl. přenesená",J759,0)</f>
        <v>0</v>
      </c>
      <c r="BH759" s="145">
        <f>IF(N759="sníž. přenesená",J759,0)</f>
        <v>0</v>
      </c>
      <c r="BI759" s="145">
        <f>IF(N759="nulová",J759,0)</f>
        <v>0</v>
      </c>
      <c r="BJ759" s="17" t="s">
        <v>82</v>
      </c>
      <c r="BK759" s="145">
        <f>ROUND(I759*H759,2)</f>
        <v>0</v>
      </c>
      <c r="BL759" s="17" t="s">
        <v>200</v>
      </c>
      <c r="BM759" s="257" t="s">
        <v>1097</v>
      </c>
    </row>
    <row r="760" s="15" customFormat="1">
      <c r="A760" s="15"/>
      <c r="B760" s="299"/>
      <c r="C760" s="300"/>
      <c r="D760" s="260" t="s">
        <v>180</v>
      </c>
      <c r="E760" s="301" t="s">
        <v>1</v>
      </c>
      <c r="F760" s="302" t="s">
        <v>1089</v>
      </c>
      <c r="G760" s="300"/>
      <c r="H760" s="301" t="s">
        <v>1</v>
      </c>
      <c r="I760" s="303"/>
      <c r="J760" s="300"/>
      <c r="K760" s="300"/>
      <c r="L760" s="304"/>
      <c r="M760" s="305"/>
      <c r="N760" s="306"/>
      <c r="O760" s="306"/>
      <c r="P760" s="306"/>
      <c r="Q760" s="306"/>
      <c r="R760" s="306"/>
      <c r="S760" s="306"/>
      <c r="T760" s="307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308" t="s">
        <v>180</v>
      </c>
      <c r="AU760" s="308" t="s">
        <v>84</v>
      </c>
      <c r="AV760" s="15" t="s">
        <v>82</v>
      </c>
      <c r="AW760" s="15" t="s">
        <v>30</v>
      </c>
      <c r="AX760" s="15" t="s">
        <v>75</v>
      </c>
      <c r="AY760" s="308" t="s">
        <v>172</v>
      </c>
    </row>
    <row r="761" s="13" customFormat="1">
      <c r="A761" s="13"/>
      <c r="B761" s="258"/>
      <c r="C761" s="259"/>
      <c r="D761" s="260" t="s">
        <v>180</v>
      </c>
      <c r="E761" s="261" t="s">
        <v>1</v>
      </c>
      <c r="F761" s="262" t="s">
        <v>889</v>
      </c>
      <c r="G761" s="259"/>
      <c r="H761" s="263">
        <v>255.16999999999999</v>
      </c>
      <c r="I761" s="264"/>
      <c r="J761" s="259"/>
      <c r="K761" s="259"/>
      <c r="L761" s="265"/>
      <c r="M761" s="266"/>
      <c r="N761" s="267"/>
      <c r="O761" s="267"/>
      <c r="P761" s="267"/>
      <c r="Q761" s="267"/>
      <c r="R761" s="267"/>
      <c r="S761" s="267"/>
      <c r="T761" s="268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9" t="s">
        <v>180</v>
      </c>
      <c r="AU761" s="269" t="s">
        <v>84</v>
      </c>
      <c r="AV761" s="13" t="s">
        <v>84</v>
      </c>
      <c r="AW761" s="13" t="s">
        <v>30</v>
      </c>
      <c r="AX761" s="13" t="s">
        <v>75</v>
      </c>
      <c r="AY761" s="269" t="s">
        <v>172</v>
      </c>
    </row>
    <row r="762" s="13" customFormat="1">
      <c r="A762" s="13"/>
      <c r="B762" s="258"/>
      <c r="C762" s="259"/>
      <c r="D762" s="260" t="s">
        <v>180</v>
      </c>
      <c r="E762" s="261" t="s">
        <v>1</v>
      </c>
      <c r="F762" s="262" t="s">
        <v>1074</v>
      </c>
      <c r="G762" s="259"/>
      <c r="H762" s="263">
        <v>138.86000000000001</v>
      </c>
      <c r="I762" s="264"/>
      <c r="J762" s="259"/>
      <c r="K762" s="259"/>
      <c r="L762" s="265"/>
      <c r="M762" s="266"/>
      <c r="N762" s="267"/>
      <c r="O762" s="267"/>
      <c r="P762" s="267"/>
      <c r="Q762" s="267"/>
      <c r="R762" s="267"/>
      <c r="S762" s="267"/>
      <c r="T762" s="26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9" t="s">
        <v>180</v>
      </c>
      <c r="AU762" s="269" t="s">
        <v>84</v>
      </c>
      <c r="AV762" s="13" t="s">
        <v>84</v>
      </c>
      <c r="AW762" s="13" t="s">
        <v>30</v>
      </c>
      <c r="AX762" s="13" t="s">
        <v>75</v>
      </c>
      <c r="AY762" s="269" t="s">
        <v>172</v>
      </c>
    </row>
    <row r="763" s="15" customFormat="1">
      <c r="A763" s="15"/>
      <c r="B763" s="299"/>
      <c r="C763" s="300"/>
      <c r="D763" s="260" t="s">
        <v>180</v>
      </c>
      <c r="E763" s="301" t="s">
        <v>1</v>
      </c>
      <c r="F763" s="302" t="s">
        <v>970</v>
      </c>
      <c r="G763" s="300"/>
      <c r="H763" s="301" t="s">
        <v>1</v>
      </c>
      <c r="I763" s="303"/>
      <c r="J763" s="300"/>
      <c r="K763" s="300"/>
      <c r="L763" s="304"/>
      <c r="M763" s="305"/>
      <c r="N763" s="306"/>
      <c r="O763" s="306"/>
      <c r="P763" s="306"/>
      <c r="Q763" s="306"/>
      <c r="R763" s="306"/>
      <c r="S763" s="306"/>
      <c r="T763" s="307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308" t="s">
        <v>180</v>
      </c>
      <c r="AU763" s="308" t="s">
        <v>84</v>
      </c>
      <c r="AV763" s="15" t="s">
        <v>82</v>
      </c>
      <c r="AW763" s="15" t="s">
        <v>30</v>
      </c>
      <c r="AX763" s="15" t="s">
        <v>75</v>
      </c>
      <c r="AY763" s="308" t="s">
        <v>172</v>
      </c>
    </row>
    <row r="764" s="13" customFormat="1">
      <c r="A764" s="13"/>
      <c r="B764" s="258"/>
      <c r="C764" s="259"/>
      <c r="D764" s="260" t="s">
        <v>180</v>
      </c>
      <c r="E764" s="261" t="s">
        <v>1</v>
      </c>
      <c r="F764" s="262" t="s">
        <v>971</v>
      </c>
      <c r="G764" s="259"/>
      <c r="H764" s="263">
        <v>12.970000000000001</v>
      </c>
      <c r="I764" s="264"/>
      <c r="J764" s="259"/>
      <c r="K764" s="259"/>
      <c r="L764" s="265"/>
      <c r="M764" s="266"/>
      <c r="N764" s="267"/>
      <c r="O764" s="267"/>
      <c r="P764" s="267"/>
      <c r="Q764" s="267"/>
      <c r="R764" s="267"/>
      <c r="S764" s="267"/>
      <c r="T764" s="26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9" t="s">
        <v>180</v>
      </c>
      <c r="AU764" s="269" t="s">
        <v>84</v>
      </c>
      <c r="AV764" s="13" t="s">
        <v>84</v>
      </c>
      <c r="AW764" s="13" t="s">
        <v>30</v>
      </c>
      <c r="AX764" s="13" t="s">
        <v>75</v>
      </c>
      <c r="AY764" s="269" t="s">
        <v>172</v>
      </c>
    </row>
    <row r="765" s="15" customFormat="1">
      <c r="A765" s="15"/>
      <c r="B765" s="299"/>
      <c r="C765" s="300"/>
      <c r="D765" s="260" t="s">
        <v>180</v>
      </c>
      <c r="E765" s="301" t="s">
        <v>1</v>
      </c>
      <c r="F765" s="302" t="s">
        <v>1091</v>
      </c>
      <c r="G765" s="300"/>
      <c r="H765" s="301" t="s">
        <v>1</v>
      </c>
      <c r="I765" s="303"/>
      <c r="J765" s="300"/>
      <c r="K765" s="300"/>
      <c r="L765" s="304"/>
      <c r="M765" s="305"/>
      <c r="N765" s="306"/>
      <c r="O765" s="306"/>
      <c r="P765" s="306"/>
      <c r="Q765" s="306"/>
      <c r="R765" s="306"/>
      <c r="S765" s="306"/>
      <c r="T765" s="307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308" t="s">
        <v>180</v>
      </c>
      <c r="AU765" s="308" t="s">
        <v>84</v>
      </c>
      <c r="AV765" s="15" t="s">
        <v>82</v>
      </c>
      <c r="AW765" s="15" t="s">
        <v>30</v>
      </c>
      <c r="AX765" s="15" t="s">
        <v>75</v>
      </c>
      <c r="AY765" s="308" t="s">
        <v>172</v>
      </c>
    </row>
    <row r="766" s="13" customFormat="1">
      <c r="A766" s="13"/>
      <c r="B766" s="258"/>
      <c r="C766" s="259"/>
      <c r="D766" s="260" t="s">
        <v>180</v>
      </c>
      <c r="E766" s="261" t="s">
        <v>1</v>
      </c>
      <c r="F766" s="262" t="s">
        <v>1092</v>
      </c>
      <c r="G766" s="259"/>
      <c r="H766" s="263">
        <v>157.88999999999999</v>
      </c>
      <c r="I766" s="264"/>
      <c r="J766" s="259"/>
      <c r="K766" s="259"/>
      <c r="L766" s="265"/>
      <c r="M766" s="266"/>
      <c r="N766" s="267"/>
      <c r="O766" s="267"/>
      <c r="P766" s="267"/>
      <c r="Q766" s="267"/>
      <c r="R766" s="267"/>
      <c r="S766" s="267"/>
      <c r="T766" s="26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9" t="s">
        <v>180</v>
      </c>
      <c r="AU766" s="269" t="s">
        <v>84</v>
      </c>
      <c r="AV766" s="13" t="s">
        <v>84</v>
      </c>
      <c r="AW766" s="13" t="s">
        <v>30</v>
      </c>
      <c r="AX766" s="13" t="s">
        <v>75</v>
      </c>
      <c r="AY766" s="269" t="s">
        <v>172</v>
      </c>
    </row>
    <row r="767" s="15" customFormat="1">
      <c r="A767" s="15"/>
      <c r="B767" s="299"/>
      <c r="C767" s="300"/>
      <c r="D767" s="260" t="s">
        <v>180</v>
      </c>
      <c r="E767" s="301" t="s">
        <v>1</v>
      </c>
      <c r="F767" s="302" t="s">
        <v>1093</v>
      </c>
      <c r="G767" s="300"/>
      <c r="H767" s="301" t="s">
        <v>1</v>
      </c>
      <c r="I767" s="303"/>
      <c r="J767" s="300"/>
      <c r="K767" s="300"/>
      <c r="L767" s="304"/>
      <c r="M767" s="305"/>
      <c r="N767" s="306"/>
      <c r="O767" s="306"/>
      <c r="P767" s="306"/>
      <c r="Q767" s="306"/>
      <c r="R767" s="306"/>
      <c r="S767" s="306"/>
      <c r="T767" s="307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308" t="s">
        <v>180</v>
      </c>
      <c r="AU767" s="308" t="s">
        <v>84</v>
      </c>
      <c r="AV767" s="15" t="s">
        <v>82</v>
      </c>
      <c r="AW767" s="15" t="s">
        <v>30</v>
      </c>
      <c r="AX767" s="15" t="s">
        <v>75</v>
      </c>
      <c r="AY767" s="308" t="s">
        <v>172</v>
      </c>
    </row>
    <row r="768" s="13" customFormat="1">
      <c r="A768" s="13"/>
      <c r="B768" s="258"/>
      <c r="C768" s="259"/>
      <c r="D768" s="260" t="s">
        <v>180</v>
      </c>
      <c r="E768" s="261" t="s">
        <v>1</v>
      </c>
      <c r="F768" s="262" t="s">
        <v>1094</v>
      </c>
      <c r="G768" s="259"/>
      <c r="H768" s="263">
        <v>64.359999999999999</v>
      </c>
      <c r="I768" s="264"/>
      <c r="J768" s="259"/>
      <c r="K768" s="259"/>
      <c r="L768" s="265"/>
      <c r="M768" s="266"/>
      <c r="N768" s="267"/>
      <c r="O768" s="267"/>
      <c r="P768" s="267"/>
      <c r="Q768" s="267"/>
      <c r="R768" s="267"/>
      <c r="S768" s="267"/>
      <c r="T768" s="26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9" t="s">
        <v>180</v>
      </c>
      <c r="AU768" s="269" t="s">
        <v>84</v>
      </c>
      <c r="AV768" s="13" t="s">
        <v>84</v>
      </c>
      <c r="AW768" s="13" t="s">
        <v>30</v>
      </c>
      <c r="AX768" s="13" t="s">
        <v>75</v>
      </c>
      <c r="AY768" s="269" t="s">
        <v>172</v>
      </c>
    </row>
    <row r="769" s="15" customFormat="1">
      <c r="A769" s="15"/>
      <c r="B769" s="299"/>
      <c r="C769" s="300"/>
      <c r="D769" s="260" t="s">
        <v>180</v>
      </c>
      <c r="E769" s="301" t="s">
        <v>1</v>
      </c>
      <c r="F769" s="302" t="s">
        <v>753</v>
      </c>
      <c r="G769" s="300"/>
      <c r="H769" s="301" t="s">
        <v>1</v>
      </c>
      <c r="I769" s="303"/>
      <c r="J769" s="300"/>
      <c r="K769" s="300"/>
      <c r="L769" s="304"/>
      <c r="M769" s="305"/>
      <c r="N769" s="306"/>
      <c r="O769" s="306"/>
      <c r="P769" s="306"/>
      <c r="Q769" s="306"/>
      <c r="R769" s="306"/>
      <c r="S769" s="306"/>
      <c r="T769" s="307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308" t="s">
        <v>180</v>
      </c>
      <c r="AU769" s="308" t="s">
        <v>84</v>
      </c>
      <c r="AV769" s="15" t="s">
        <v>82</v>
      </c>
      <c r="AW769" s="15" t="s">
        <v>30</v>
      </c>
      <c r="AX769" s="15" t="s">
        <v>75</v>
      </c>
      <c r="AY769" s="308" t="s">
        <v>172</v>
      </c>
    </row>
    <row r="770" s="13" customFormat="1">
      <c r="A770" s="13"/>
      <c r="B770" s="258"/>
      <c r="C770" s="259"/>
      <c r="D770" s="260" t="s">
        <v>180</v>
      </c>
      <c r="E770" s="261" t="s">
        <v>1</v>
      </c>
      <c r="F770" s="262" t="s">
        <v>823</v>
      </c>
      <c r="G770" s="259"/>
      <c r="H770" s="263">
        <v>67.170000000000002</v>
      </c>
      <c r="I770" s="264"/>
      <c r="J770" s="259"/>
      <c r="K770" s="259"/>
      <c r="L770" s="265"/>
      <c r="M770" s="266"/>
      <c r="N770" s="267"/>
      <c r="O770" s="267"/>
      <c r="P770" s="267"/>
      <c r="Q770" s="267"/>
      <c r="R770" s="267"/>
      <c r="S770" s="267"/>
      <c r="T770" s="268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9" t="s">
        <v>180</v>
      </c>
      <c r="AU770" s="269" t="s">
        <v>84</v>
      </c>
      <c r="AV770" s="13" t="s">
        <v>84</v>
      </c>
      <c r="AW770" s="13" t="s">
        <v>30</v>
      </c>
      <c r="AX770" s="13" t="s">
        <v>75</v>
      </c>
      <c r="AY770" s="269" t="s">
        <v>172</v>
      </c>
    </row>
    <row r="771" s="15" customFormat="1">
      <c r="A771" s="15"/>
      <c r="B771" s="299"/>
      <c r="C771" s="300"/>
      <c r="D771" s="260" t="s">
        <v>180</v>
      </c>
      <c r="E771" s="301" t="s">
        <v>1</v>
      </c>
      <c r="F771" s="302" t="s">
        <v>789</v>
      </c>
      <c r="G771" s="300"/>
      <c r="H771" s="301" t="s">
        <v>1</v>
      </c>
      <c r="I771" s="303"/>
      <c r="J771" s="300"/>
      <c r="K771" s="300"/>
      <c r="L771" s="304"/>
      <c r="M771" s="305"/>
      <c r="N771" s="306"/>
      <c r="O771" s="306"/>
      <c r="P771" s="306"/>
      <c r="Q771" s="306"/>
      <c r="R771" s="306"/>
      <c r="S771" s="306"/>
      <c r="T771" s="307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308" t="s">
        <v>180</v>
      </c>
      <c r="AU771" s="308" t="s">
        <v>84</v>
      </c>
      <c r="AV771" s="15" t="s">
        <v>82</v>
      </c>
      <c r="AW771" s="15" t="s">
        <v>30</v>
      </c>
      <c r="AX771" s="15" t="s">
        <v>75</v>
      </c>
      <c r="AY771" s="308" t="s">
        <v>172</v>
      </c>
    </row>
    <row r="772" s="13" customFormat="1">
      <c r="A772" s="13"/>
      <c r="B772" s="258"/>
      <c r="C772" s="259"/>
      <c r="D772" s="260" t="s">
        <v>180</v>
      </c>
      <c r="E772" s="261" t="s">
        <v>1</v>
      </c>
      <c r="F772" s="262" t="s">
        <v>824</v>
      </c>
      <c r="G772" s="259"/>
      <c r="H772" s="263">
        <v>70.569999999999993</v>
      </c>
      <c r="I772" s="264"/>
      <c r="J772" s="259"/>
      <c r="K772" s="259"/>
      <c r="L772" s="265"/>
      <c r="M772" s="266"/>
      <c r="N772" s="267"/>
      <c r="O772" s="267"/>
      <c r="P772" s="267"/>
      <c r="Q772" s="267"/>
      <c r="R772" s="267"/>
      <c r="S772" s="267"/>
      <c r="T772" s="26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69" t="s">
        <v>180</v>
      </c>
      <c r="AU772" s="269" t="s">
        <v>84</v>
      </c>
      <c r="AV772" s="13" t="s">
        <v>84</v>
      </c>
      <c r="AW772" s="13" t="s">
        <v>30</v>
      </c>
      <c r="AX772" s="13" t="s">
        <v>75</v>
      </c>
      <c r="AY772" s="269" t="s">
        <v>172</v>
      </c>
    </row>
    <row r="773" s="14" customFormat="1">
      <c r="A773" s="14"/>
      <c r="B773" s="270"/>
      <c r="C773" s="271"/>
      <c r="D773" s="260" t="s">
        <v>180</v>
      </c>
      <c r="E773" s="272" t="s">
        <v>1</v>
      </c>
      <c r="F773" s="273" t="s">
        <v>181</v>
      </c>
      <c r="G773" s="271"/>
      <c r="H773" s="274">
        <v>766.99000000000001</v>
      </c>
      <c r="I773" s="275"/>
      <c r="J773" s="271"/>
      <c r="K773" s="271"/>
      <c r="L773" s="276"/>
      <c r="M773" s="277"/>
      <c r="N773" s="278"/>
      <c r="O773" s="278"/>
      <c r="P773" s="278"/>
      <c r="Q773" s="278"/>
      <c r="R773" s="278"/>
      <c r="S773" s="278"/>
      <c r="T773" s="279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80" t="s">
        <v>180</v>
      </c>
      <c r="AU773" s="280" t="s">
        <v>84</v>
      </c>
      <c r="AV773" s="14" t="s">
        <v>179</v>
      </c>
      <c r="AW773" s="14" t="s">
        <v>30</v>
      </c>
      <c r="AX773" s="14" t="s">
        <v>82</v>
      </c>
      <c r="AY773" s="280" t="s">
        <v>172</v>
      </c>
    </row>
    <row r="774" s="2" customFormat="1" ht="24.15" customHeight="1">
      <c r="A774" s="40"/>
      <c r="B774" s="41"/>
      <c r="C774" s="245" t="s">
        <v>1098</v>
      </c>
      <c r="D774" s="245" t="s">
        <v>175</v>
      </c>
      <c r="E774" s="246" t="s">
        <v>1099</v>
      </c>
      <c r="F774" s="247" t="s">
        <v>1100</v>
      </c>
      <c r="G774" s="248" t="s">
        <v>184</v>
      </c>
      <c r="H774" s="249">
        <v>386.37</v>
      </c>
      <c r="I774" s="250"/>
      <c r="J774" s="251">
        <f>ROUND(I774*H774,2)</f>
        <v>0</v>
      </c>
      <c r="K774" s="252"/>
      <c r="L774" s="43"/>
      <c r="M774" s="253" t="s">
        <v>1</v>
      </c>
      <c r="N774" s="254" t="s">
        <v>40</v>
      </c>
      <c r="O774" s="93"/>
      <c r="P774" s="255">
        <f>O774*H774</f>
        <v>0</v>
      </c>
      <c r="Q774" s="255">
        <v>0</v>
      </c>
      <c r="R774" s="255">
        <f>Q774*H774</f>
        <v>0</v>
      </c>
      <c r="S774" s="255">
        <v>0</v>
      </c>
      <c r="T774" s="256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57" t="s">
        <v>200</v>
      </c>
      <c r="AT774" s="257" t="s">
        <v>175</v>
      </c>
      <c r="AU774" s="257" t="s">
        <v>84</v>
      </c>
      <c r="AY774" s="17" t="s">
        <v>172</v>
      </c>
      <c r="BE774" s="145">
        <f>IF(N774="základní",J774,0)</f>
        <v>0</v>
      </c>
      <c r="BF774" s="145">
        <f>IF(N774="snížená",J774,0)</f>
        <v>0</v>
      </c>
      <c r="BG774" s="145">
        <f>IF(N774="zákl. přenesená",J774,0)</f>
        <v>0</v>
      </c>
      <c r="BH774" s="145">
        <f>IF(N774="sníž. přenesená",J774,0)</f>
        <v>0</v>
      </c>
      <c r="BI774" s="145">
        <f>IF(N774="nulová",J774,0)</f>
        <v>0</v>
      </c>
      <c r="BJ774" s="17" t="s">
        <v>82</v>
      </c>
      <c r="BK774" s="145">
        <f>ROUND(I774*H774,2)</f>
        <v>0</v>
      </c>
      <c r="BL774" s="17" t="s">
        <v>200</v>
      </c>
      <c r="BM774" s="257" t="s">
        <v>979</v>
      </c>
    </row>
    <row r="775" s="15" customFormat="1">
      <c r="A775" s="15"/>
      <c r="B775" s="299"/>
      <c r="C775" s="300"/>
      <c r="D775" s="260" t="s">
        <v>180</v>
      </c>
      <c r="E775" s="301" t="s">
        <v>1</v>
      </c>
      <c r="F775" s="302" t="s">
        <v>1090</v>
      </c>
      <c r="G775" s="300"/>
      <c r="H775" s="301" t="s">
        <v>1</v>
      </c>
      <c r="I775" s="303"/>
      <c r="J775" s="300"/>
      <c r="K775" s="300"/>
      <c r="L775" s="304"/>
      <c r="M775" s="305"/>
      <c r="N775" s="306"/>
      <c r="O775" s="306"/>
      <c r="P775" s="306"/>
      <c r="Q775" s="306"/>
      <c r="R775" s="306"/>
      <c r="S775" s="306"/>
      <c r="T775" s="307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308" t="s">
        <v>180</v>
      </c>
      <c r="AU775" s="308" t="s">
        <v>84</v>
      </c>
      <c r="AV775" s="15" t="s">
        <v>82</v>
      </c>
      <c r="AW775" s="15" t="s">
        <v>30</v>
      </c>
      <c r="AX775" s="15" t="s">
        <v>75</v>
      </c>
      <c r="AY775" s="308" t="s">
        <v>172</v>
      </c>
    </row>
    <row r="776" s="13" customFormat="1">
      <c r="A776" s="13"/>
      <c r="B776" s="258"/>
      <c r="C776" s="259"/>
      <c r="D776" s="260" t="s">
        <v>180</v>
      </c>
      <c r="E776" s="261" t="s">
        <v>1</v>
      </c>
      <c r="F776" s="262" t="s">
        <v>971</v>
      </c>
      <c r="G776" s="259"/>
      <c r="H776" s="263">
        <v>12.970000000000001</v>
      </c>
      <c r="I776" s="264"/>
      <c r="J776" s="259"/>
      <c r="K776" s="259"/>
      <c r="L776" s="265"/>
      <c r="M776" s="266"/>
      <c r="N776" s="267"/>
      <c r="O776" s="267"/>
      <c r="P776" s="267"/>
      <c r="Q776" s="267"/>
      <c r="R776" s="267"/>
      <c r="S776" s="267"/>
      <c r="T776" s="26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9" t="s">
        <v>180</v>
      </c>
      <c r="AU776" s="269" t="s">
        <v>84</v>
      </c>
      <c r="AV776" s="13" t="s">
        <v>84</v>
      </c>
      <c r="AW776" s="13" t="s">
        <v>30</v>
      </c>
      <c r="AX776" s="13" t="s">
        <v>75</v>
      </c>
      <c r="AY776" s="269" t="s">
        <v>172</v>
      </c>
    </row>
    <row r="777" s="15" customFormat="1">
      <c r="A777" s="15"/>
      <c r="B777" s="299"/>
      <c r="C777" s="300"/>
      <c r="D777" s="260" t="s">
        <v>180</v>
      </c>
      <c r="E777" s="301" t="s">
        <v>1</v>
      </c>
      <c r="F777" s="302" t="s">
        <v>1091</v>
      </c>
      <c r="G777" s="300"/>
      <c r="H777" s="301" t="s">
        <v>1</v>
      </c>
      <c r="I777" s="303"/>
      <c r="J777" s="300"/>
      <c r="K777" s="300"/>
      <c r="L777" s="304"/>
      <c r="M777" s="305"/>
      <c r="N777" s="306"/>
      <c r="O777" s="306"/>
      <c r="P777" s="306"/>
      <c r="Q777" s="306"/>
      <c r="R777" s="306"/>
      <c r="S777" s="306"/>
      <c r="T777" s="307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308" t="s">
        <v>180</v>
      </c>
      <c r="AU777" s="308" t="s">
        <v>84</v>
      </c>
      <c r="AV777" s="15" t="s">
        <v>82</v>
      </c>
      <c r="AW777" s="15" t="s">
        <v>30</v>
      </c>
      <c r="AX777" s="15" t="s">
        <v>75</v>
      </c>
      <c r="AY777" s="308" t="s">
        <v>172</v>
      </c>
    </row>
    <row r="778" s="13" customFormat="1">
      <c r="A778" s="13"/>
      <c r="B778" s="258"/>
      <c r="C778" s="259"/>
      <c r="D778" s="260" t="s">
        <v>180</v>
      </c>
      <c r="E778" s="261" t="s">
        <v>1</v>
      </c>
      <c r="F778" s="262" t="s">
        <v>1092</v>
      </c>
      <c r="G778" s="259"/>
      <c r="H778" s="263">
        <v>157.88999999999999</v>
      </c>
      <c r="I778" s="264"/>
      <c r="J778" s="259"/>
      <c r="K778" s="259"/>
      <c r="L778" s="265"/>
      <c r="M778" s="266"/>
      <c r="N778" s="267"/>
      <c r="O778" s="267"/>
      <c r="P778" s="267"/>
      <c r="Q778" s="267"/>
      <c r="R778" s="267"/>
      <c r="S778" s="267"/>
      <c r="T778" s="268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9" t="s">
        <v>180</v>
      </c>
      <c r="AU778" s="269" t="s">
        <v>84</v>
      </c>
      <c r="AV778" s="13" t="s">
        <v>84</v>
      </c>
      <c r="AW778" s="13" t="s">
        <v>30</v>
      </c>
      <c r="AX778" s="13" t="s">
        <v>75</v>
      </c>
      <c r="AY778" s="269" t="s">
        <v>172</v>
      </c>
    </row>
    <row r="779" s="15" customFormat="1">
      <c r="A779" s="15"/>
      <c r="B779" s="299"/>
      <c r="C779" s="300"/>
      <c r="D779" s="260" t="s">
        <v>180</v>
      </c>
      <c r="E779" s="301" t="s">
        <v>1</v>
      </c>
      <c r="F779" s="302" t="s">
        <v>1101</v>
      </c>
      <c r="G779" s="300"/>
      <c r="H779" s="301" t="s">
        <v>1</v>
      </c>
      <c r="I779" s="303"/>
      <c r="J779" s="300"/>
      <c r="K779" s="300"/>
      <c r="L779" s="304"/>
      <c r="M779" s="305"/>
      <c r="N779" s="306"/>
      <c r="O779" s="306"/>
      <c r="P779" s="306"/>
      <c r="Q779" s="306"/>
      <c r="R779" s="306"/>
      <c r="S779" s="306"/>
      <c r="T779" s="307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308" t="s">
        <v>180</v>
      </c>
      <c r="AU779" s="308" t="s">
        <v>84</v>
      </c>
      <c r="AV779" s="15" t="s">
        <v>82</v>
      </c>
      <c r="AW779" s="15" t="s">
        <v>30</v>
      </c>
      <c r="AX779" s="15" t="s">
        <v>75</v>
      </c>
      <c r="AY779" s="308" t="s">
        <v>172</v>
      </c>
    </row>
    <row r="780" s="13" customFormat="1">
      <c r="A780" s="13"/>
      <c r="B780" s="258"/>
      <c r="C780" s="259"/>
      <c r="D780" s="260" t="s">
        <v>180</v>
      </c>
      <c r="E780" s="261" t="s">
        <v>1</v>
      </c>
      <c r="F780" s="262" t="s">
        <v>1102</v>
      </c>
      <c r="G780" s="259"/>
      <c r="H780" s="263">
        <v>13.41</v>
      </c>
      <c r="I780" s="264"/>
      <c r="J780" s="259"/>
      <c r="K780" s="259"/>
      <c r="L780" s="265"/>
      <c r="M780" s="266"/>
      <c r="N780" s="267"/>
      <c r="O780" s="267"/>
      <c r="P780" s="267"/>
      <c r="Q780" s="267"/>
      <c r="R780" s="267"/>
      <c r="S780" s="267"/>
      <c r="T780" s="268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9" t="s">
        <v>180</v>
      </c>
      <c r="AU780" s="269" t="s">
        <v>84</v>
      </c>
      <c r="AV780" s="13" t="s">
        <v>84</v>
      </c>
      <c r="AW780" s="13" t="s">
        <v>30</v>
      </c>
      <c r="AX780" s="13" t="s">
        <v>75</v>
      </c>
      <c r="AY780" s="269" t="s">
        <v>172</v>
      </c>
    </row>
    <row r="781" s="15" customFormat="1">
      <c r="A781" s="15"/>
      <c r="B781" s="299"/>
      <c r="C781" s="300"/>
      <c r="D781" s="260" t="s">
        <v>180</v>
      </c>
      <c r="E781" s="301" t="s">
        <v>1</v>
      </c>
      <c r="F781" s="302" t="s">
        <v>1093</v>
      </c>
      <c r="G781" s="300"/>
      <c r="H781" s="301" t="s">
        <v>1</v>
      </c>
      <c r="I781" s="303"/>
      <c r="J781" s="300"/>
      <c r="K781" s="300"/>
      <c r="L781" s="304"/>
      <c r="M781" s="305"/>
      <c r="N781" s="306"/>
      <c r="O781" s="306"/>
      <c r="P781" s="306"/>
      <c r="Q781" s="306"/>
      <c r="R781" s="306"/>
      <c r="S781" s="306"/>
      <c r="T781" s="307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308" t="s">
        <v>180</v>
      </c>
      <c r="AU781" s="308" t="s">
        <v>84</v>
      </c>
      <c r="AV781" s="15" t="s">
        <v>82</v>
      </c>
      <c r="AW781" s="15" t="s">
        <v>30</v>
      </c>
      <c r="AX781" s="15" t="s">
        <v>75</v>
      </c>
      <c r="AY781" s="308" t="s">
        <v>172</v>
      </c>
    </row>
    <row r="782" s="13" customFormat="1">
      <c r="A782" s="13"/>
      <c r="B782" s="258"/>
      <c r="C782" s="259"/>
      <c r="D782" s="260" t="s">
        <v>180</v>
      </c>
      <c r="E782" s="261" t="s">
        <v>1</v>
      </c>
      <c r="F782" s="262" t="s">
        <v>1094</v>
      </c>
      <c r="G782" s="259"/>
      <c r="H782" s="263">
        <v>64.359999999999999</v>
      </c>
      <c r="I782" s="264"/>
      <c r="J782" s="259"/>
      <c r="K782" s="259"/>
      <c r="L782" s="265"/>
      <c r="M782" s="266"/>
      <c r="N782" s="267"/>
      <c r="O782" s="267"/>
      <c r="P782" s="267"/>
      <c r="Q782" s="267"/>
      <c r="R782" s="267"/>
      <c r="S782" s="267"/>
      <c r="T782" s="26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9" t="s">
        <v>180</v>
      </c>
      <c r="AU782" s="269" t="s">
        <v>84</v>
      </c>
      <c r="AV782" s="13" t="s">
        <v>84</v>
      </c>
      <c r="AW782" s="13" t="s">
        <v>30</v>
      </c>
      <c r="AX782" s="13" t="s">
        <v>75</v>
      </c>
      <c r="AY782" s="269" t="s">
        <v>172</v>
      </c>
    </row>
    <row r="783" s="15" customFormat="1">
      <c r="A783" s="15"/>
      <c r="B783" s="299"/>
      <c r="C783" s="300"/>
      <c r="D783" s="260" t="s">
        <v>180</v>
      </c>
      <c r="E783" s="301" t="s">
        <v>1</v>
      </c>
      <c r="F783" s="302" t="s">
        <v>753</v>
      </c>
      <c r="G783" s="300"/>
      <c r="H783" s="301" t="s">
        <v>1</v>
      </c>
      <c r="I783" s="303"/>
      <c r="J783" s="300"/>
      <c r="K783" s="300"/>
      <c r="L783" s="304"/>
      <c r="M783" s="305"/>
      <c r="N783" s="306"/>
      <c r="O783" s="306"/>
      <c r="P783" s="306"/>
      <c r="Q783" s="306"/>
      <c r="R783" s="306"/>
      <c r="S783" s="306"/>
      <c r="T783" s="307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308" t="s">
        <v>180</v>
      </c>
      <c r="AU783" s="308" t="s">
        <v>84</v>
      </c>
      <c r="AV783" s="15" t="s">
        <v>82</v>
      </c>
      <c r="AW783" s="15" t="s">
        <v>30</v>
      </c>
      <c r="AX783" s="15" t="s">
        <v>75</v>
      </c>
      <c r="AY783" s="308" t="s">
        <v>172</v>
      </c>
    </row>
    <row r="784" s="13" customFormat="1">
      <c r="A784" s="13"/>
      <c r="B784" s="258"/>
      <c r="C784" s="259"/>
      <c r="D784" s="260" t="s">
        <v>180</v>
      </c>
      <c r="E784" s="261" t="s">
        <v>1</v>
      </c>
      <c r="F784" s="262" t="s">
        <v>823</v>
      </c>
      <c r="G784" s="259"/>
      <c r="H784" s="263">
        <v>67.170000000000002</v>
      </c>
      <c r="I784" s="264"/>
      <c r="J784" s="259"/>
      <c r="K784" s="259"/>
      <c r="L784" s="265"/>
      <c r="M784" s="266"/>
      <c r="N784" s="267"/>
      <c r="O784" s="267"/>
      <c r="P784" s="267"/>
      <c r="Q784" s="267"/>
      <c r="R784" s="267"/>
      <c r="S784" s="267"/>
      <c r="T784" s="268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9" t="s">
        <v>180</v>
      </c>
      <c r="AU784" s="269" t="s">
        <v>84</v>
      </c>
      <c r="AV784" s="13" t="s">
        <v>84</v>
      </c>
      <c r="AW784" s="13" t="s">
        <v>30</v>
      </c>
      <c r="AX784" s="13" t="s">
        <v>75</v>
      </c>
      <c r="AY784" s="269" t="s">
        <v>172</v>
      </c>
    </row>
    <row r="785" s="15" customFormat="1">
      <c r="A785" s="15"/>
      <c r="B785" s="299"/>
      <c r="C785" s="300"/>
      <c r="D785" s="260" t="s">
        <v>180</v>
      </c>
      <c r="E785" s="301" t="s">
        <v>1</v>
      </c>
      <c r="F785" s="302" t="s">
        <v>789</v>
      </c>
      <c r="G785" s="300"/>
      <c r="H785" s="301" t="s">
        <v>1</v>
      </c>
      <c r="I785" s="303"/>
      <c r="J785" s="300"/>
      <c r="K785" s="300"/>
      <c r="L785" s="304"/>
      <c r="M785" s="305"/>
      <c r="N785" s="306"/>
      <c r="O785" s="306"/>
      <c r="P785" s="306"/>
      <c r="Q785" s="306"/>
      <c r="R785" s="306"/>
      <c r="S785" s="306"/>
      <c r="T785" s="307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308" t="s">
        <v>180</v>
      </c>
      <c r="AU785" s="308" t="s">
        <v>84</v>
      </c>
      <c r="AV785" s="15" t="s">
        <v>82</v>
      </c>
      <c r="AW785" s="15" t="s">
        <v>30</v>
      </c>
      <c r="AX785" s="15" t="s">
        <v>75</v>
      </c>
      <c r="AY785" s="308" t="s">
        <v>172</v>
      </c>
    </row>
    <row r="786" s="13" customFormat="1">
      <c r="A786" s="13"/>
      <c r="B786" s="258"/>
      <c r="C786" s="259"/>
      <c r="D786" s="260" t="s">
        <v>180</v>
      </c>
      <c r="E786" s="261" t="s">
        <v>1</v>
      </c>
      <c r="F786" s="262" t="s">
        <v>824</v>
      </c>
      <c r="G786" s="259"/>
      <c r="H786" s="263">
        <v>70.569999999999993</v>
      </c>
      <c r="I786" s="264"/>
      <c r="J786" s="259"/>
      <c r="K786" s="259"/>
      <c r="L786" s="265"/>
      <c r="M786" s="266"/>
      <c r="N786" s="267"/>
      <c r="O786" s="267"/>
      <c r="P786" s="267"/>
      <c r="Q786" s="267"/>
      <c r="R786" s="267"/>
      <c r="S786" s="267"/>
      <c r="T786" s="268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9" t="s">
        <v>180</v>
      </c>
      <c r="AU786" s="269" t="s">
        <v>84</v>
      </c>
      <c r="AV786" s="13" t="s">
        <v>84</v>
      </c>
      <c r="AW786" s="13" t="s">
        <v>30</v>
      </c>
      <c r="AX786" s="13" t="s">
        <v>75</v>
      </c>
      <c r="AY786" s="269" t="s">
        <v>172</v>
      </c>
    </row>
    <row r="787" s="14" customFormat="1">
      <c r="A787" s="14"/>
      <c r="B787" s="270"/>
      <c r="C787" s="271"/>
      <c r="D787" s="260" t="s">
        <v>180</v>
      </c>
      <c r="E787" s="272" t="s">
        <v>1</v>
      </c>
      <c r="F787" s="273" t="s">
        <v>181</v>
      </c>
      <c r="G787" s="271"/>
      <c r="H787" s="274">
        <v>386.37</v>
      </c>
      <c r="I787" s="275"/>
      <c r="J787" s="271"/>
      <c r="K787" s="271"/>
      <c r="L787" s="276"/>
      <c r="M787" s="277"/>
      <c r="N787" s="278"/>
      <c r="O787" s="278"/>
      <c r="P787" s="278"/>
      <c r="Q787" s="278"/>
      <c r="R787" s="278"/>
      <c r="S787" s="278"/>
      <c r="T787" s="279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80" t="s">
        <v>180</v>
      </c>
      <c r="AU787" s="280" t="s">
        <v>84</v>
      </c>
      <c r="AV787" s="14" t="s">
        <v>179</v>
      </c>
      <c r="AW787" s="14" t="s">
        <v>30</v>
      </c>
      <c r="AX787" s="14" t="s">
        <v>82</v>
      </c>
      <c r="AY787" s="280" t="s">
        <v>172</v>
      </c>
    </row>
    <row r="788" s="2" customFormat="1" ht="37.8" customHeight="1">
      <c r="A788" s="40"/>
      <c r="B788" s="41"/>
      <c r="C788" s="245" t="s">
        <v>1103</v>
      </c>
      <c r="D788" s="245" t="s">
        <v>175</v>
      </c>
      <c r="E788" s="246" t="s">
        <v>1104</v>
      </c>
      <c r="F788" s="247" t="s">
        <v>1105</v>
      </c>
      <c r="G788" s="248" t="s">
        <v>184</v>
      </c>
      <c r="H788" s="249">
        <v>609.10000000000002</v>
      </c>
      <c r="I788" s="250"/>
      <c r="J788" s="251">
        <f>ROUND(I788*H788,2)</f>
        <v>0</v>
      </c>
      <c r="K788" s="252"/>
      <c r="L788" s="43"/>
      <c r="M788" s="253" t="s">
        <v>1</v>
      </c>
      <c r="N788" s="254" t="s">
        <v>40</v>
      </c>
      <c r="O788" s="93"/>
      <c r="P788" s="255">
        <f>O788*H788</f>
        <v>0</v>
      </c>
      <c r="Q788" s="255">
        <v>0</v>
      </c>
      <c r="R788" s="255">
        <f>Q788*H788</f>
        <v>0</v>
      </c>
      <c r="S788" s="255">
        <v>0</v>
      </c>
      <c r="T788" s="256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57" t="s">
        <v>200</v>
      </c>
      <c r="AT788" s="257" t="s">
        <v>175</v>
      </c>
      <c r="AU788" s="257" t="s">
        <v>84</v>
      </c>
      <c r="AY788" s="17" t="s">
        <v>172</v>
      </c>
      <c r="BE788" s="145">
        <f>IF(N788="základní",J788,0)</f>
        <v>0</v>
      </c>
      <c r="BF788" s="145">
        <f>IF(N788="snížená",J788,0)</f>
        <v>0</v>
      </c>
      <c r="BG788" s="145">
        <f>IF(N788="zákl. přenesená",J788,0)</f>
        <v>0</v>
      </c>
      <c r="BH788" s="145">
        <f>IF(N788="sníž. přenesená",J788,0)</f>
        <v>0</v>
      </c>
      <c r="BI788" s="145">
        <f>IF(N788="nulová",J788,0)</f>
        <v>0</v>
      </c>
      <c r="BJ788" s="17" t="s">
        <v>82</v>
      </c>
      <c r="BK788" s="145">
        <f>ROUND(I788*H788,2)</f>
        <v>0</v>
      </c>
      <c r="BL788" s="17" t="s">
        <v>200</v>
      </c>
      <c r="BM788" s="257" t="s">
        <v>988</v>
      </c>
    </row>
    <row r="789" s="15" customFormat="1">
      <c r="A789" s="15"/>
      <c r="B789" s="299"/>
      <c r="C789" s="300"/>
      <c r="D789" s="260" t="s">
        <v>180</v>
      </c>
      <c r="E789" s="301" t="s">
        <v>1</v>
      </c>
      <c r="F789" s="302" t="s">
        <v>1089</v>
      </c>
      <c r="G789" s="300"/>
      <c r="H789" s="301" t="s">
        <v>1</v>
      </c>
      <c r="I789" s="303"/>
      <c r="J789" s="300"/>
      <c r="K789" s="300"/>
      <c r="L789" s="304"/>
      <c r="M789" s="305"/>
      <c r="N789" s="306"/>
      <c r="O789" s="306"/>
      <c r="P789" s="306"/>
      <c r="Q789" s="306"/>
      <c r="R789" s="306"/>
      <c r="S789" s="306"/>
      <c r="T789" s="307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308" t="s">
        <v>180</v>
      </c>
      <c r="AU789" s="308" t="s">
        <v>84</v>
      </c>
      <c r="AV789" s="15" t="s">
        <v>82</v>
      </c>
      <c r="AW789" s="15" t="s">
        <v>30</v>
      </c>
      <c r="AX789" s="15" t="s">
        <v>75</v>
      </c>
      <c r="AY789" s="308" t="s">
        <v>172</v>
      </c>
    </row>
    <row r="790" s="13" customFormat="1">
      <c r="A790" s="13"/>
      <c r="B790" s="258"/>
      <c r="C790" s="259"/>
      <c r="D790" s="260" t="s">
        <v>180</v>
      </c>
      <c r="E790" s="261" t="s">
        <v>1</v>
      </c>
      <c r="F790" s="262" t="s">
        <v>889</v>
      </c>
      <c r="G790" s="259"/>
      <c r="H790" s="263">
        <v>255.16999999999999</v>
      </c>
      <c r="I790" s="264"/>
      <c r="J790" s="259"/>
      <c r="K790" s="259"/>
      <c r="L790" s="265"/>
      <c r="M790" s="266"/>
      <c r="N790" s="267"/>
      <c r="O790" s="267"/>
      <c r="P790" s="267"/>
      <c r="Q790" s="267"/>
      <c r="R790" s="267"/>
      <c r="S790" s="267"/>
      <c r="T790" s="268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9" t="s">
        <v>180</v>
      </c>
      <c r="AU790" s="269" t="s">
        <v>84</v>
      </c>
      <c r="AV790" s="13" t="s">
        <v>84</v>
      </c>
      <c r="AW790" s="13" t="s">
        <v>30</v>
      </c>
      <c r="AX790" s="13" t="s">
        <v>75</v>
      </c>
      <c r="AY790" s="269" t="s">
        <v>172</v>
      </c>
    </row>
    <row r="791" s="13" customFormat="1">
      <c r="A791" s="13"/>
      <c r="B791" s="258"/>
      <c r="C791" s="259"/>
      <c r="D791" s="260" t="s">
        <v>180</v>
      </c>
      <c r="E791" s="261" t="s">
        <v>1</v>
      </c>
      <c r="F791" s="262" t="s">
        <v>1074</v>
      </c>
      <c r="G791" s="259"/>
      <c r="H791" s="263">
        <v>138.86000000000001</v>
      </c>
      <c r="I791" s="264"/>
      <c r="J791" s="259"/>
      <c r="K791" s="259"/>
      <c r="L791" s="265"/>
      <c r="M791" s="266"/>
      <c r="N791" s="267"/>
      <c r="O791" s="267"/>
      <c r="P791" s="267"/>
      <c r="Q791" s="267"/>
      <c r="R791" s="267"/>
      <c r="S791" s="267"/>
      <c r="T791" s="268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69" t="s">
        <v>180</v>
      </c>
      <c r="AU791" s="269" t="s">
        <v>84</v>
      </c>
      <c r="AV791" s="13" t="s">
        <v>84</v>
      </c>
      <c r="AW791" s="13" t="s">
        <v>30</v>
      </c>
      <c r="AX791" s="13" t="s">
        <v>75</v>
      </c>
      <c r="AY791" s="269" t="s">
        <v>172</v>
      </c>
    </row>
    <row r="792" s="15" customFormat="1">
      <c r="A792" s="15"/>
      <c r="B792" s="299"/>
      <c r="C792" s="300"/>
      <c r="D792" s="260" t="s">
        <v>180</v>
      </c>
      <c r="E792" s="301" t="s">
        <v>1</v>
      </c>
      <c r="F792" s="302" t="s">
        <v>970</v>
      </c>
      <c r="G792" s="300"/>
      <c r="H792" s="301" t="s">
        <v>1</v>
      </c>
      <c r="I792" s="303"/>
      <c r="J792" s="300"/>
      <c r="K792" s="300"/>
      <c r="L792" s="304"/>
      <c r="M792" s="305"/>
      <c r="N792" s="306"/>
      <c r="O792" s="306"/>
      <c r="P792" s="306"/>
      <c r="Q792" s="306"/>
      <c r="R792" s="306"/>
      <c r="S792" s="306"/>
      <c r="T792" s="307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308" t="s">
        <v>180</v>
      </c>
      <c r="AU792" s="308" t="s">
        <v>84</v>
      </c>
      <c r="AV792" s="15" t="s">
        <v>82</v>
      </c>
      <c r="AW792" s="15" t="s">
        <v>30</v>
      </c>
      <c r="AX792" s="15" t="s">
        <v>75</v>
      </c>
      <c r="AY792" s="308" t="s">
        <v>172</v>
      </c>
    </row>
    <row r="793" s="13" customFormat="1">
      <c r="A793" s="13"/>
      <c r="B793" s="258"/>
      <c r="C793" s="259"/>
      <c r="D793" s="260" t="s">
        <v>180</v>
      </c>
      <c r="E793" s="261" t="s">
        <v>1</v>
      </c>
      <c r="F793" s="262" t="s">
        <v>971</v>
      </c>
      <c r="G793" s="259"/>
      <c r="H793" s="263">
        <v>12.970000000000001</v>
      </c>
      <c r="I793" s="264"/>
      <c r="J793" s="259"/>
      <c r="K793" s="259"/>
      <c r="L793" s="265"/>
      <c r="M793" s="266"/>
      <c r="N793" s="267"/>
      <c r="O793" s="267"/>
      <c r="P793" s="267"/>
      <c r="Q793" s="267"/>
      <c r="R793" s="267"/>
      <c r="S793" s="267"/>
      <c r="T793" s="268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9" t="s">
        <v>180</v>
      </c>
      <c r="AU793" s="269" t="s">
        <v>84</v>
      </c>
      <c r="AV793" s="13" t="s">
        <v>84</v>
      </c>
      <c r="AW793" s="13" t="s">
        <v>30</v>
      </c>
      <c r="AX793" s="13" t="s">
        <v>75</v>
      </c>
      <c r="AY793" s="269" t="s">
        <v>172</v>
      </c>
    </row>
    <row r="794" s="15" customFormat="1">
      <c r="A794" s="15"/>
      <c r="B794" s="299"/>
      <c r="C794" s="300"/>
      <c r="D794" s="260" t="s">
        <v>180</v>
      </c>
      <c r="E794" s="301" t="s">
        <v>1</v>
      </c>
      <c r="F794" s="302" t="s">
        <v>1093</v>
      </c>
      <c r="G794" s="300"/>
      <c r="H794" s="301" t="s">
        <v>1</v>
      </c>
      <c r="I794" s="303"/>
      <c r="J794" s="300"/>
      <c r="K794" s="300"/>
      <c r="L794" s="304"/>
      <c r="M794" s="305"/>
      <c r="N794" s="306"/>
      <c r="O794" s="306"/>
      <c r="P794" s="306"/>
      <c r="Q794" s="306"/>
      <c r="R794" s="306"/>
      <c r="S794" s="306"/>
      <c r="T794" s="307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308" t="s">
        <v>180</v>
      </c>
      <c r="AU794" s="308" t="s">
        <v>84</v>
      </c>
      <c r="AV794" s="15" t="s">
        <v>82</v>
      </c>
      <c r="AW794" s="15" t="s">
        <v>30</v>
      </c>
      <c r="AX794" s="15" t="s">
        <v>75</v>
      </c>
      <c r="AY794" s="308" t="s">
        <v>172</v>
      </c>
    </row>
    <row r="795" s="13" customFormat="1">
      <c r="A795" s="13"/>
      <c r="B795" s="258"/>
      <c r="C795" s="259"/>
      <c r="D795" s="260" t="s">
        <v>180</v>
      </c>
      <c r="E795" s="261" t="s">
        <v>1</v>
      </c>
      <c r="F795" s="262" t="s">
        <v>1094</v>
      </c>
      <c r="G795" s="259"/>
      <c r="H795" s="263">
        <v>64.359999999999999</v>
      </c>
      <c r="I795" s="264"/>
      <c r="J795" s="259"/>
      <c r="K795" s="259"/>
      <c r="L795" s="265"/>
      <c r="M795" s="266"/>
      <c r="N795" s="267"/>
      <c r="O795" s="267"/>
      <c r="P795" s="267"/>
      <c r="Q795" s="267"/>
      <c r="R795" s="267"/>
      <c r="S795" s="267"/>
      <c r="T795" s="268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9" t="s">
        <v>180</v>
      </c>
      <c r="AU795" s="269" t="s">
        <v>84</v>
      </c>
      <c r="AV795" s="13" t="s">
        <v>84</v>
      </c>
      <c r="AW795" s="13" t="s">
        <v>30</v>
      </c>
      <c r="AX795" s="13" t="s">
        <v>75</v>
      </c>
      <c r="AY795" s="269" t="s">
        <v>172</v>
      </c>
    </row>
    <row r="796" s="15" customFormat="1">
      <c r="A796" s="15"/>
      <c r="B796" s="299"/>
      <c r="C796" s="300"/>
      <c r="D796" s="260" t="s">
        <v>180</v>
      </c>
      <c r="E796" s="301" t="s">
        <v>1</v>
      </c>
      <c r="F796" s="302" t="s">
        <v>753</v>
      </c>
      <c r="G796" s="300"/>
      <c r="H796" s="301" t="s">
        <v>1</v>
      </c>
      <c r="I796" s="303"/>
      <c r="J796" s="300"/>
      <c r="K796" s="300"/>
      <c r="L796" s="304"/>
      <c r="M796" s="305"/>
      <c r="N796" s="306"/>
      <c r="O796" s="306"/>
      <c r="P796" s="306"/>
      <c r="Q796" s="306"/>
      <c r="R796" s="306"/>
      <c r="S796" s="306"/>
      <c r="T796" s="307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308" t="s">
        <v>180</v>
      </c>
      <c r="AU796" s="308" t="s">
        <v>84</v>
      </c>
      <c r="AV796" s="15" t="s">
        <v>82</v>
      </c>
      <c r="AW796" s="15" t="s">
        <v>30</v>
      </c>
      <c r="AX796" s="15" t="s">
        <v>75</v>
      </c>
      <c r="AY796" s="308" t="s">
        <v>172</v>
      </c>
    </row>
    <row r="797" s="13" customFormat="1">
      <c r="A797" s="13"/>
      <c r="B797" s="258"/>
      <c r="C797" s="259"/>
      <c r="D797" s="260" t="s">
        <v>180</v>
      </c>
      <c r="E797" s="261" t="s">
        <v>1</v>
      </c>
      <c r="F797" s="262" t="s">
        <v>823</v>
      </c>
      <c r="G797" s="259"/>
      <c r="H797" s="263">
        <v>67.170000000000002</v>
      </c>
      <c r="I797" s="264"/>
      <c r="J797" s="259"/>
      <c r="K797" s="259"/>
      <c r="L797" s="265"/>
      <c r="M797" s="266"/>
      <c r="N797" s="267"/>
      <c r="O797" s="267"/>
      <c r="P797" s="267"/>
      <c r="Q797" s="267"/>
      <c r="R797" s="267"/>
      <c r="S797" s="267"/>
      <c r="T797" s="26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9" t="s">
        <v>180</v>
      </c>
      <c r="AU797" s="269" t="s">
        <v>84</v>
      </c>
      <c r="AV797" s="13" t="s">
        <v>84</v>
      </c>
      <c r="AW797" s="13" t="s">
        <v>30</v>
      </c>
      <c r="AX797" s="13" t="s">
        <v>75</v>
      </c>
      <c r="AY797" s="269" t="s">
        <v>172</v>
      </c>
    </row>
    <row r="798" s="15" customFormat="1">
      <c r="A798" s="15"/>
      <c r="B798" s="299"/>
      <c r="C798" s="300"/>
      <c r="D798" s="260" t="s">
        <v>180</v>
      </c>
      <c r="E798" s="301" t="s">
        <v>1</v>
      </c>
      <c r="F798" s="302" t="s">
        <v>789</v>
      </c>
      <c r="G798" s="300"/>
      <c r="H798" s="301" t="s">
        <v>1</v>
      </c>
      <c r="I798" s="303"/>
      <c r="J798" s="300"/>
      <c r="K798" s="300"/>
      <c r="L798" s="304"/>
      <c r="M798" s="305"/>
      <c r="N798" s="306"/>
      <c r="O798" s="306"/>
      <c r="P798" s="306"/>
      <c r="Q798" s="306"/>
      <c r="R798" s="306"/>
      <c r="S798" s="306"/>
      <c r="T798" s="307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308" t="s">
        <v>180</v>
      </c>
      <c r="AU798" s="308" t="s">
        <v>84</v>
      </c>
      <c r="AV798" s="15" t="s">
        <v>82</v>
      </c>
      <c r="AW798" s="15" t="s">
        <v>30</v>
      </c>
      <c r="AX798" s="15" t="s">
        <v>75</v>
      </c>
      <c r="AY798" s="308" t="s">
        <v>172</v>
      </c>
    </row>
    <row r="799" s="13" customFormat="1">
      <c r="A799" s="13"/>
      <c r="B799" s="258"/>
      <c r="C799" s="259"/>
      <c r="D799" s="260" t="s">
        <v>180</v>
      </c>
      <c r="E799" s="261" t="s">
        <v>1</v>
      </c>
      <c r="F799" s="262" t="s">
        <v>824</v>
      </c>
      <c r="G799" s="259"/>
      <c r="H799" s="263">
        <v>70.569999999999993</v>
      </c>
      <c r="I799" s="264"/>
      <c r="J799" s="259"/>
      <c r="K799" s="259"/>
      <c r="L799" s="265"/>
      <c r="M799" s="266"/>
      <c r="N799" s="267"/>
      <c r="O799" s="267"/>
      <c r="P799" s="267"/>
      <c r="Q799" s="267"/>
      <c r="R799" s="267"/>
      <c r="S799" s="267"/>
      <c r="T799" s="268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9" t="s">
        <v>180</v>
      </c>
      <c r="AU799" s="269" t="s">
        <v>84</v>
      </c>
      <c r="AV799" s="13" t="s">
        <v>84</v>
      </c>
      <c r="AW799" s="13" t="s">
        <v>30</v>
      </c>
      <c r="AX799" s="13" t="s">
        <v>75</v>
      </c>
      <c r="AY799" s="269" t="s">
        <v>172</v>
      </c>
    </row>
    <row r="800" s="14" customFormat="1">
      <c r="A800" s="14"/>
      <c r="B800" s="270"/>
      <c r="C800" s="271"/>
      <c r="D800" s="260" t="s">
        <v>180</v>
      </c>
      <c r="E800" s="272" t="s">
        <v>1</v>
      </c>
      <c r="F800" s="273" t="s">
        <v>181</v>
      </c>
      <c r="G800" s="271"/>
      <c r="H800" s="274">
        <v>609.09999999999991</v>
      </c>
      <c r="I800" s="275"/>
      <c r="J800" s="271"/>
      <c r="K800" s="271"/>
      <c r="L800" s="276"/>
      <c r="M800" s="277"/>
      <c r="N800" s="278"/>
      <c r="O800" s="278"/>
      <c r="P800" s="278"/>
      <c r="Q800" s="278"/>
      <c r="R800" s="278"/>
      <c r="S800" s="278"/>
      <c r="T800" s="279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80" t="s">
        <v>180</v>
      </c>
      <c r="AU800" s="280" t="s">
        <v>84</v>
      </c>
      <c r="AV800" s="14" t="s">
        <v>179</v>
      </c>
      <c r="AW800" s="14" t="s">
        <v>30</v>
      </c>
      <c r="AX800" s="14" t="s">
        <v>82</v>
      </c>
      <c r="AY800" s="280" t="s">
        <v>172</v>
      </c>
    </row>
    <row r="801" s="2" customFormat="1" ht="37.8" customHeight="1">
      <c r="A801" s="40"/>
      <c r="B801" s="41"/>
      <c r="C801" s="281" t="s">
        <v>628</v>
      </c>
      <c r="D801" s="281" t="s">
        <v>207</v>
      </c>
      <c r="E801" s="282" t="s">
        <v>1106</v>
      </c>
      <c r="F801" s="283" t="s">
        <v>1107</v>
      </c>
      <c r="G801" s="284" t="s">
        <v>184</v>
      </c>
      <c r="H801" s="285">
        <v>670.00999999999999</v>
      </c>
      <c r="I801" s="286"/>
      <c r="J801" s="287">
        <f>ROUND(I801*H801,2)</f>
        <v>0</v>
      </c>
      <c r="K801" s="288"/>
      <c r="L801" s="289"/>
      <c r="M801" s="290" t="s">
        <v>1</v>
      </c>
      <c r="N801" s="291" t="s">
        <v>40</v>
      </c>
      <c r="O801" s="93"/>
      <c r="P801" s="255">
        <f>O801*H801</f>
        <v>0</v>
      </c>
      <c r="Q801" s="255">
        <v>0</v>
      </c>
      <c r="R801" s="255">
        <f>Q801*H801</f>
        <v>0</v>
      </c>
      <c r="S801" s="255">
        <v>0</v>
      </c>
      <c r="T801" s="256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57" t="s">
        <v>210</v>
      </c>
      <c r="AT801" s="257" t="s">
        <v>207</v>
      </c>
      <c r="AU801" s="257" t="s">
        <v>84</v>
      </c>
      <c r="AY801" s="17" t="s">
        <v>172</v>
      </c>
      <c r="BE801" s="145">
        <f>IF(N801="základní",J801,0)</f>
        <v>0</v>
      </c>
      <c r="BF801" s="145">
        <f>IF(N801="snížená",J801,0)</f>
        <v>0</v>
      </c>
      <c r="BG801" s="145">
        <f>IF(N801="zákl. přenesená",J801,0)</f>
        <v>0</v>
      </c>
      <c r="BH801" s="145">
        <f>IF(N801="sníž. přenesená",J801,0)</f>
        <v>0</v>
      </c>
      <c r="BI801" s="145">
        <f>IF(N801="nulová",J801,0)</f>
        <v>0</v>
      </c>
      <c r="BJ801" s="17" t="s">
        <v>82</v>
      </c>
      <c r="BK801" s="145">
        <f>ROUND(I801*H801,2)</f>
        <v>0</v>
      </c>
      <c r="BL801" s="17" t="s">
        <v>200</v>
      </c>
      <c r="BM801" s="257" t="s">
        <v>992</v>
      </c>
    </row>
    <row r="802" s="13" customFormat="1">
      <c r="A802" s="13"/>
      <c r="B802" s="258"/>
      <c r="C802" s="259"/>
      <c r="D802" s="260" t="s">
        <v>180</v>
      </c>
      <c r="E802" s="261" t="s">
        <v>1</v>
      </c>
      <c r="F802" s="262" t="s">
        <v>1108</v>
      </c>
      <c r="G802" s="259"/>
      <c r="H802" s="263">
        <v>670.00999999999999</v>
      </c>
      <c r="I802" s="264"/>
      <c r="J802" s="259"/>
      <c r="K802" s="259"/>
      <c r="L802" s="265"/>
      <c r="M802" s="266"/>
      <c r="N802" s="267"/>
      <c r="O802" s="267"/>
      <c r="P802" s="267"/>
      <c r="Q802" s="267"/>
      <c r="R802" s="267"/>
      <c r="S802" s="267"/>
      <c r="T802" s="268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9" t="s">
        <v>180</v>
      </c>
      <c r="AU802" s="269" t="s">
        <v>84</v>
      </c>
      <c r="AV802" s="13" t="s">
        <v>84</v>
      </c>
      <c r="AW802" s="13" t="s">
        <v>30</v>
      </c>
      <c r="AX802" s="13" t="s">
        <v>75</v>
      </c>
      <c r="AY802" s="269" t="s">
        <v>172</v>
      </c>
    </row>
    <row r="803" s="14" customFormat="1">
      <c r="A803" s="14"/>
      <c r="B803" s="270"/>
      <c r="C803" s="271"/>
      <c r="D803" s="260" t="s">
        <v>180</v>
      </c>
      <c r="E803" s="272" t="s">
        <v>1</v>
      </c>
      <c r="F803" s="273" t="s">
        <v>181</v>
      </c>
      <c r="G803" s="271"/>
      <c r="H803" s="274">
        <v>670.00999999999999</v>
      </c>
      <c r="I803" s="275"/>
      <c r="J803" s="271"/>
      <c r="K803" s="271"/>
      <c r="L803" s="276"/>
      <c r="M803" s="277"/>
      <c r="N803" s="278"/>
      <c r="O803" s="278"/>
      <c r="P803" s="278"/>
      <c r="Q803" s="278"/>
      <c r="R803" s="278"/>
      <c r="S803" s="278"/>
      <c r="T803" s="27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80" t="s">
        <v>180</v>
      </c>
      <c r="AU803" s="280" t="s">
        <v>84</v>
      </c>
      <c r="AV803" s="14" t="s">
        <v>179</v>
      </c>
      <c r="AW803" s="14" t="s">
        <v>30</v>
      </c>
      <c r="AX803" s="14" t="s">
        <v>82</v>
      </c>
      <c r="AY803" s="280" t="s">
        <v>172</v>
      </c>
    </row>
    <row r="804" s="2" customFormat="1" ht="24.15" customHeight="1">
      <c r="A804" s="40"/>
      <c r="B804" s="41"/>
      <c r="C804" s="245" t="s">
        <v>686</v>
      </c>
      <c r="D804" s="245" t="s">
        <v>175</v>
      </c>
      <c r="E804" s="246" t="s">
        <v>1109</v>
      </c>
      <c r="F804" s="247" t="s">
        <v>1110</v>
      </c>
      <c r="G804" s="248" t="s">
        <v>184</v>
      </c>
      <c r="H804" s="249">
        <v>12.970000000000001</v>
      </c>
      <c r="I804" s="250"/>
      <c r="J804" s="251">
        <f>ROUND(I804*H804,2)</f>
        <v>0</v>
      </c>
      <c r="K804" s="252"/>
      <c r="L804" s="43"/>
      <c r="M804" s="253" t="s">
        <v>1</v>
      </c>
      <c r="N804" s="254" t="s">
        <v>40</v>
      </c>
      <c r="O804" s="93"/>
      <c r="P804" s="255">
        <f>O804*H804</f>
        <v>0</v>
      </c>
      <c r="Q804" s="255">
        <v>0</v>
      </c>
      <c r="R804" s="255">
        <f>Q804*H804</f>
        <v>0</v>
      </c>
      <c r="S804" s="255">
        <v>0</v>
      </c>
      <c r="T804" s="256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57" t="s">
        <v>200</v>
      </c>
      <c r="AT804" s="257" t="s">
        <v>175</v>
      </c>
      <c r="AU804" s="257" t="s">
        <v>84</v>
      </c>
      <c r="AY804" s="17" t="s">
        <v>172</v>
      </c>
      <c r="BE804" s="145">
        <f>IF(N804="základní",J804,0)</f>
        <v>0</v>
      </c>
      <c r="BF804" s="145">
        <f>IF(N804="snížená",J804,0)</f>
        <v>0</v>
      </c>
      <c r="BG804" s="145">
        <f>IF(N804="zákl. přenesená",J804,0)</f>
        <v>0</v>
      </c>
      <c r="BH804" s="145">
        <f>IF(N804="sníž. přenesená",J804,0)</f>
        <v>0</v>
      </c>
      <c r="BI804" s="145">
        <f>IF(N804="nulová",J804,0)</f>
        <v>0</v>
      </c>
      <c r="BJ804" s="17" t="s">
        <v>82</v>
      </c>
      <c r="BK804" s="145">
        <f>ROUND(I804*H804,2)</f>
        <v>0</v>
      </c>
      <c r="BL804" s="17" t="s">
        <v>200</v>
      </c>
      <c r="BM804" s="257" t="s">
        <v>1030</v>
      </c>
    </row>
    <row r="805" s="15" customFormat="1">
      <c r="A805" s="15"/>
      <c r="B805" s="299"/>
      <c r="C805" s="300"/>
      <c r="D805" s="260" t="s">
        <v>180</v>
      </c>
      <c r="E805" s="301" t="s">
        <v>1</v>
      </c>
      <c r="F805" s="302" t="s">
        <v>970</v>
      </c>
      <c r="G805" s="300"/>
      <c r="H805" s="301" t="s">
        <v>1</v>
      </c>
      <c r="I805" s="303"/>
      <c r="J805" s="300"/>
      <c r="K805" s="300"/>
      <c r="L805" s="304"/>
      <c r="M805" s="305"/>
      <c r="N805" s="306"/>
      <c r="O805" s="306"/>
      <c r="P805" s="306"/>
      <c r="Q805" s="306"/>
      <c r="R805" s="306"/>
      <c r="S805" s="306"/>
      <c r="T805" s="307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308" t="s">
        <v>180</v>
      </c>
      <c r="AU805" s="308" t="s">
        <v>84</v>
      </c>
      <c r="AV805" s="15" t="s">
        <v>82</v>
      </c>
      <c r="AW805" s="15" t="s">
        <v>30</v>
      </c>
      <c r="AX805" s="15" t="s">
        <v>75</v>
      </c>
      <c r="AY805" s="308" t="s">
        <v>172</v>
      </c>
    </row>
    <row r="806" s="13" customFormat="1">
      <c r="A806" s="13"/>
      <c r="B806" s="258"/>
      <c r="C806" s="259"/>
      <c r="D806" s="260" t="s">
        <v>180</v>
      </c>
      <c r="E806" s="261" t="s">
        <v>1</v>
      </c>
      <c r="F806" s="262" t="s">
        <v>971</v>
      </c>
      <c r="G806" s="259"/>
      <c r="H806" s="263">
        <v>12.970000000000001</v>
      </c>
      <c r="I806" s="264"/>
      <c r="J806" s="259"/>
      <c r="K806" s="259"/>
      <c r="L806" s="265"/>
      <c r="M806" s="266"/>
      <c r="N806" s="267"/>
      <c r="O806" s="267"/>
      <c r="P806" s="267"/>
      <c r="Q806" s="267"/>
      <c r="R806" s="267"/>
      <c r="S806" s="267"/>
      <c r="T806" s="268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9" t="s">
        <v>180</v>
      </c>
      <c r="AU806" s="269" t="s">
        <v>84</v>
      </c>
      <c r="AV806" s="13" t="s">
        <v>84</v>
      </c>
      <c r="AW806" s="13" t="s">
        <v>30</v>
      </c>
      <c r="AX806" s="13" t="s">
        <v>75</v>
      </c>
      <c r="AY806" s="269" t="s">
        <v>172</v>
      </c>
    </row>
    <row r="807" s="14" customFormat="1">
      <c r="A807" s="14"/>
      <c r="B807" s="270"/>
      <c r="C807" s="271"/>
      <c r="D807" s="260" t="s">
        <v>180</v>
      </c>
      <c r="E807" s="272" t="s">
        <v>1</v>
      </c>
      <c r="F807" s="273" t="s">
        <v>181</v>
      </c>
      <c r="G807" s="271"/>
      <c r="H807" s="274">
        <v>12.970000000000001</v>
      </c>
      <c r="I807" s="275"/>
      <c r="J807" s="271"/>
      <c r="K807" s="271"/>
      <c r="L807" s="276"/>
      <c r="M807" s="277"/>
      <c r="N807" s="278"/>
      <c r="O807" s="278"/>
      <c r="P807" s="278"/>
      <c r="Q807" s="278"/>
      <c r="R807" s="278"/>
      <c r="S807" s="278"/>
      <c r="T807" s="279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80" t="s">
        <v>180</v>
      </c>
      <c r="AU807" s="280" t="s">
        <v>84</v>
      </c>
      <c r="AV807" s="14" t="s">
        <v>179</v>
      </c>
      <c r="AW807" s="14" t="s">
        <v>30</v>
      </c>
      <c r="AX807" s="14" t="s">
        <v>82</v>
      </c>
      <c r="AY807" s="280" t="s">
        <v>172</v>
      </c>
    </row>
    <row r="808" s="2" customFormat="1" ht="16.5" customHeight="1">
      <c r="A808" s="40"/>
      <c r="B808" s="41"/>
      <c r="C808" s="245" t="s">
        <v>497</v>
      </c>
      <c r="D808" s="245" t="s">
        <v>175</v>
      </c>
      <c r="E808" s="246" t="s">
        <v>1111</v>
      </c>
      <c r="F808" s="247" t="s">
        <v>1112</v>
      </c>
      <c r="G808" s="248" t="s">
        <v>273</v>
      </c>
      <c r="H808" s="249">
        <v>54</v>
      </c>
      <c r="I808" s="250"/>
      <c r="J808" s="251">
        <f>ROUND(I808*H808,2)</f>
        <v>0</v>
      </c>
      <c r="K808" s="252"/>
      <c r="L808" s="43"/>
      <c r="M808" s="253" t="s">
        <v>1</v>
      </c>
      <c r="N808" s="254" t="s">
        <v>40</v>
      </c>
      <c r="O808" s="93"/>
      <c r="P808" s="255">
        <f>O808*H808</f>
        <v>0</v>
      </c>
      <c r="Q808" s="255">
        <v>0</v>
      </c>
      <c r="R808" s="255">
        <f>Q808*H808</f>
        <v>0</v>
      </c>
      <c r="S808" s="255">
        <v>0</v>
      </c>
      <c r="T808" s="256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57" t="s">
        <v>200</v>
      </c>
      <c r="AT808" s="257" t="s">
        <v>175</v>
      </c>
      <c r="AU808" s="257" t="s">
        <v>84</v>
      </c>
      <c r="AY808" s="17" t="s">
        <v>172</v>
      </c>
      <c r="BE808" s="145">
        <f>IF(N808="základní",J808,0)</f>
        <v>0</v>
      </c>
      <c r="BF808" s="145">
        <f>IF(N808="snížená",J808,0)</f>
        <v>0</v>
      </c>
      <c r="BG808" s="145">
        <f>IF(N808="zákl. přenesená",J808,0)</f>
        <v>0</v>
      </c>
      <c r="BH808" s="145">
        <f>IF(N808="sníž. přenesená",J808,0)</f>
        <v>0</v>
      </c>
      <c r="BI808" s="145">
        <f>IF(N808="nulová",J808,0)</f>
        <v>0</v>
      </c>
      <c r="BJ808" s="17" t="s">
        <v>82</v>
      </c>
      <c r="BK808" s="145">
        <f>ROUND(I808*H808,2)</f>
        <v>0</v>
      </c>
      <c r="BL808" s="17" t="s">
        <v>200</v>
      </c>
      <c r="BM808" s="257" t="s">
        <v>1062</v>
      </c>
    </row>
    <row r="809" s="15" customFormat="1">
      <c r="A809" s="15"/>
      <c r="B809" s="299"/>
      <c r="C809" s="300"/>
      <c r="D809" s="260" t="s">
        <v>180</v>
      </c>
      <c r="E809" s="301" t="s">
        <v>1</v>
      </c>
      <c r="F809" s="302" t="s">
        <v>736</v>
      </c>
      <c r="G809" s="300"/>
      <c r="H809" s="301" t="s">
        <v>1</v>
      </c>
      <c r="I809" s="303"/>
      <c r="J809" s="300"/>
      <c r="K809" s="300"/>
      <c r="L809" s="304"/>
      <c r="M809" s="305"/>
      <c r="N809" s="306"/>
      <c r="O809" s="306"/>
      <c r="P809" s="306"/>
      <c r="Q809" s="306"/>
      <c r="R809" s="306"/>
      <c r="S809" s="306"/>
      <c r="T809" s="307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308" t="s">
        <v>180</v>
      </c>
      <c r="AU809" s="308" t="s">
        <v>84</v>
      </c>
      <c r="AV809" s="15" t="s">
        <v>82</v>
      </c>
      <c r="AW809" s="15" t="s">
        <v>30</v>
      </c>
      <c r="AX809" s="15" t="s">
        <v>75</v>
      </c>
      <c r="AY809" s="308" t="s">
        <v>172</v>
      </c>
    </row>
    <row r="810" s="13" customFormat="1">
      <c r="A810" s="13"/>
      <c r="B810" s="258"/>
      <c r="C810" s="259"/>
      <c r="D810" s="260" t="s">
        <v>180</v>
      </c>
      <c r="E810" s="261" t="s">
        <v>1</v>
      </c>
      <c r="F810" s="262" t="s">
        <v>1113</v>
      </c>
      <c r="G810" s="259"/>
      <c r="H810" s="263">
        <v>54</v>
      </c>
      <c r="I810" s="264"/>
      <c r="J810" s="259"/>
      <c r="K810" s="259"/>
      <c r="L810" s="265"/>
      <c r="M810" s="266"/>
      <c r="N810" s="267"/>
      <c r="O810" s="267"/>
      <c r="P810" s="267"/>
      <c r="Q810" s="267"/>
      <c r="R810" s="267"/>
      <c r="S810" s="267"/>
      <c r="T810" s="268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69" t="s">
        <v>180</v>
      </c>
      <c r="AU810" s="269" t="s">
        <v>84</v>
      </c>
      <c r="AV810" s="13" t="s">
        <v>84</v>
      </c>
      <c r="AW810" s="13" t="s">
        <v>30</v>
      </c>
      <c r="AX810" s="13" t="s">
        <v>75</v>
      </c>
      <c r="AY810" s="269" t="s">
        <v>172</v>
      </c>
    </row>
    <row r="811" s="14" customFormat="1">
      <c r="A811" s="14"/>
      <c r="B811" s="270"/>
      <c r="C811" s="271"/>
      <c r="D811" s="260" t="s">
        <v>180</v>
      </c>
      <c r="E811" s="272" t="s">
        <v>1</v>
      </c>
      <c r="F811" s="273" t="s">
        <v>181</v>
      </c>
      <c r="G811" s="271"/>
      <c r="H811" s="274">
        <v>54</v>
      </c>
      <c r="I811" s="275"/>
      <c r="J811" s="271"/>
      <c r="K811" s="271"/>
      <c r="L811" s="276"/>
      <c r="M811" s="277"/>
      <c r="N811" s="278"/>
      <c r="O811" s="278"/>
      <c r="P811" s="278"/>
      <c r="Q811" s="278"/>
      <c r="R811" s="278"/>
      <c r="S811" s="278"/>
      <c r="T811" s="279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80" t="s">
        <v>180</v>
      </c>
      <c r="AU811" s="280" t="s">
        <v>84</v>
      </c>
      <c r="AV811" s="14" t="s">
        <v>179</v>
      </c>
      <c r="AW811" s="14" t="s">
        <v>30</v>
      </c>
      <c r="AX811" s="14" t="s">
        <v>82</v>
      </c>
      <c r="AY811" s="280" t="s">
        <v>172</v>
      </c>
    </row>
    <row r="812" s="2" customFormat="1" ht="24.15" customHeight="1">
      <c r="A812" s="40"/>
      <c r="B812" s="41"/>
      <c r="C812" s="245" t="s">
        <v>648</v>
      </c>
      <c r="D812" s="245" t="s">
        <v>175</v>
      </c>
      <c r="E812" s="246" t="s">
        <v>1114</v>
      </c>
      <c r="F812" s="247" t="s">
        <v>1115</v>
      </c>
      <c r="G812" s="248" t="s">
        <v>283</v>
      </c>
      <c r="H812" s="295"/>
      <c r="I812" s="250"/>
      <c r="J812" s="251">
        <f>ROUND(I812*H812,2)</f>
        <v>0</v>
      </c>
      <c r="K812" s="252"/>
      <c r="L812" s="43"/>
      <c r="M812" s="253" t="s">
        <v>1</v>
      </c>
      <c r="N812" s="254" t="s">
        <v>40</v>
      </c>
      <c r="O812" s="93"/>
      <c r="P812" s="255">
        <f>O812*H812</f>
        <v>0</v>
      </c>
      <c r="Q812" s="255">
        <v>0</v>
      </c>
      <c r="R812" s="255">
        <f>Q812*H812</f>
        <v>0</v>
      </c>
      <c r="S812" s="255">
        <v>0</v>
      </c>
      <c r="T812" s="256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57" t="s">
        <v>200</v>
      </c>
      <c r="AT812" s="257" t="s">
        <v>175</v>
      </c>
      <c r="AU812" s="257" t="s">
        <v>84</v>
      </c>
      <c r="AY812" s="17" t="s">
        <v>172</v>
      </c>
      <c r="BE812" s="145">
        <f>IF(N812="základní",J812,0)</f>
        <v>0</v>
      </c>
      <c r="BF812" s="145">
        <f>IF(N812="snížená",J812,0)</f>
        <v>0</v>
      </c>
      <c r="BG812" s="145">
        <f>IF(N812="zákl. přenesená",J812,0)</f>
        <v>0</v>
      </c>
      <c r="BH812" s="145">
        <f>IF(N812="sníž. přenesená",J812,0)</f>
        <v>0</v>
      </c>
      <c r="BI812" s="145">
        <f>IF(N812="nulová",J812,0)</f>
        <v>0</v>
      </c>
      <c r="BJ812" s="17" t="s">
        <v>82</v>
      </c>
      <c r="BK812" s="145">
        <f>ROUND(I812*H812,2)</f>
        <v>0</v>
      </c>
      <c r="BL812" s="17" t="s">
        <v>200</v>
      </c>
      <c r="BM812" s="257" t="s">
        <v>1116</v>
      </c>
    </row>
    <row r="813" s="12" customFormat="1" ht="22.8" customHeight="1">
      <c r="A813" s="12"/>
      <c r="B813" s="229"/>
      <c r="C813" s="230"/>
      <c r="D813" s="231" t="s">
        <v>74</v>
      </c>
      <c r="E813" s="243" t="s">
        <v>1117</v>
      </c>
      <c r="F813" s="243" t="s">
        <v>1118</v>
      </c>
      <c r="G813" s="230"/>
      <c r="H813" s="230"/>
      <c r="I813" s="233"/>
      <c r="J813" s="244">
        <f>BK813</f>
        <v>0</v>
      </c>
      <c r="K813" s="230"/>
      <c r="L813" s="235"/>
      <c r="M813" s="236"/>
      <c r="N813" s="237"/>
      <c r="O813" s="237"/>
      <c r="P813" s="238">
        <f>SUM(P814:P865)</f>
        <v>0</v>
      </c>
      <c r="Q813" s="237"/>
      <c r="R813" s="238">
        <f>SUM(R814:R865)</f>
        <v>0</v>
      </c>
      <c r="S813" s="237"/>
      <c r="T813" s="239">
        <f>SUM(T814:T865)</f>
        <v>0</v>
      </c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R813" s="240" t="s">
        <v>84</v>
      </c>
      <c r="AT813" s="241" t="s">
        <v>74</v>
      </c>
      <c r="AU813" s="241" t="s">
        <v>82</v>
      </c>
      <c r="AY813" s="240" t="s">
        <v>172</v>
      </c>
      <c r="BK813" s="242">
        <f>SUM(BK814:BK865)</f>
        <v>0</v>
      </c>
    </row>
    <row r="814" s="2" customFormat="1" ht="24.15" customHeight="1">
      <c r="A814" s="40"/>
      <c r="B814" s="41"/>
      <c r="C814" s="245" t="s">
        <v>1119</v>
      </c>
      <c r="D814" s="245" t="s">
        <v>175</v>
      </c>
      <c r="E814" s="246" t="s">
        <v>1120</v>
      </c>
      <c r="F814" s="247" t="s">
        <v>1121</v>
      </c>
      <c r="G814" s="248" t="s">
        <v>273</v>
      </c>
      <c r="H814" s="249">
        <v>13.726000000000001</v>
      </c>
      <c r="I814" s="250"/>
      <c r="J814" s="251">
        <f>ROUND(I814*H814,2)</f>
        <v>0</v>
      </c>
      <c r="K814" s="252"/>
      <c r="L814" s="43"/>
      <c r="M814" s="253" t="s">
        <v>1</v>
      </c>
      <c r="N814" s="254" t="s">
        <v>40</v>
      </c>
      <c r="O814" s="93"/>
      <c r="P814" s="255">
        <f>O814*H814</f>
        <v>0</v>
      </c>
      <c r="Q814" s="255">
        <v>0</v>
      </c>
      <c r="R814" s="255">
        <f>Q814*H814</f>
        <v>0</v>
      </c>
      <c r="S814" s="255">
        <v>0</v>
      </c>
      <c r="T814" s="256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57" t="s">
        <v>200</v>
      </c>
      <c r="AT814" s="257" t="s">
        <v>175</v>
      </c>
      <c r="AU814" s="257" t="s">
        <v>84</v>
      </c>
      <c r="AY814" s="17" t="s">
        <v>172</v>
      </c>
      <c r="BE814" s="145">
        <f>IF(N814="základní",J814,0)</f>
        <v>0</v>
      </c>
      <c r="BF814" s="145">
        <f>IF(N814="snížená",J814,0)</f>
        <v>0</v>
      </c>
      <c r="BG814" s="145">
        <f>IF(N814="zákl. přenesená",J814,0)</f>
        <v>0</v>
      </c>
      <c r="BH814" s="145">
        <f>IF(N814="sníž. přenesená",J814,0)</f>
        <v>0</v>
      </c>
      <c r="BI814" s="145">
        <f>IF(N814="nulová",J814,0)</f>
        <v>0</v>
      </c>
      <c r="BJ814" s="17" t="s">
        <v>82</v>
      </c>
      <c r="BK814" s="145">
        <f>ROUND(I814*H814,2)</f>
        <v>0</v>
      </c>
      <c r="BL814" s="17" t="s">
        <v>200</v>
      </c>
      <c r="BM814" s="257" t="s">
        <v>1122</v>
      </c>
    </row>
    <row r="815" s="15" customFormat="1">
      <c r="A815" s="15"/>
      <c r="B815" s="299"/>
      <c r="C815" s="300"/>
      <c r="D815" s="260" t="s">
        <v>180</v>
      </c>
      <c r="E815" s="301" t="s">
        <v>1</v>
      </c>
      <c r="F815" s="302" t="s">
        <v>736</v>
      </c>
      <c r="G815" s="300"/>
      <c r="H815" s="301" t="s">
        <v>1</v>
      </c>
      <c r="I815" s="303"/>
      <c r="J815" s="300"/>
      <c r="K815" s="300"/>
      <c r="L815" s="304"/>
      <c r="M815" s="305"/>
      <c r="N815" s="306"/>
      <c r="O815" s="306"/>
      <c r="P815" s="306"/>
      <c r="Q815" s="306"/>
      <c r="R815" s="306"/>
      <c r="S815" s="306"/>
      <c r="T815" s="307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308" t="s">
        <v>180</v>
      </c>
      <c r="AU815" s="308" t="s">
        <v>84</v>
      </c>
      <c r="AV815" s="15" t="s">
        <v>82</v>
      </c>
      <c r="AW815" s="15" t="s">
        <v>30</v>
      </c>
      <c r="AX815" s="15" t="s">
        <v>75</v>
      </c>
      <c r="AY815" s="308" t="s">
        <v>172</v>
      </c>
    </row>
    <row r="816" s="13" customFormat="1">
      <c r="A816" s="13"/>
      <c r="B816" s="258"/>
      <c r="C816" s="259"/>
      <c r="D816" s="260" t="s">
        <v>180</v>
      </c>
      <c r="E816" s="261" t="s">
        <v>1</v>
      </c>
      <c r="F816" s="262" t="s">
        <v>1123</v>
      </c>
      <c r="G816" s="259"/>
      <c r="H816" s="263">
        <v>13.726000000000001</v>
      </c>
      <c r="I816" s="264"/>
      <c r="J816" s="259"/>
      <c r="K816" s="259"/>
      <c r="L816" s="265"/>
      <c r="M816" s="266"/>
      <c r="N816" s="267"/>
      <c r="O816" s="267"/>
      <c r="P816" s="267"/>
      <c r="Q816" s="267"/>
      <c r="R816" s="267"/>
      <c r="S816" s="267"/>
      <c r="T816" s="268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9" t="s">
        <v>180</v>
      </c>
      <c r="AU816" s="269" t="s">
        <v>84</v>
      </c>
      <c r="AV816" s="13" t="s">
        <v>84</v>
      </c>
      <c r="AW816" s="13" t="s">
        <v>30</v>
      </c>
      <c r="AX816" s="13" t="s">
        <v>75</v>
      </c>
      <c r="AY816" s="269" t="s">
        <v>172</v>
      </c>
    </row>
    <row r="817" s="14" customFormat="1">
      <c r="A817" s="14"/>
      <c r="B817" s="270"/>
      <c r="C817" s="271"/>
      <c r="D817" s="260" t="s">
        <v>180</v>
      </c>
      <c r="E817" s="272" t="s">
        <v>1</v>
      </c>
      <c r="F817" s="273" t="s">
        <v>181</v>
      </c>
      <c r="G817" s="271"/>
      <c r="H817" s="274">
        <v>13.726000000000001</v>
      </c>
      <c r="I817" s="275"/>
      <c r="J817" s="271"/>
      <c r="K817" s="271"/>
      <c r="L817" s="276"/>
      <c r="M817" s="277"/>
      <c r="N817" s="278"/>
      <c r="O817" s="278"/>
      <c r="P817" s="278"/>
      <c r="Q817" s="278"/>
      <c r="R817" s="278"/>
      <c r="S817" s="278"/>
      <c r="T817" s="279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80" t="s">
        <v>180</v>
      </c>
      <c r="AU817" s="280" t="s">
        <v>84</v>
      </c>
      <c r="AV817" s="14" t="s">
        <v>179</v>
      </c>
      <c r="AW817" s="14" t="s">
        <v>30</v>
      </c>
      <c r="AX817" s="14" t="s">
        <v>82</v>
      </c>
      <c r="AY817" s="280" t="s">
        <v>172</v>
      </c>
    </row>
    <row r="818" s="2" customFormat="1" ht="24.15" customHeight="1">
      <c r="A818" s="40"/>
      <c r="B818" s="41"/>
      <c r="C818" s="245" t="s">
        <v>1124</v>
      </c>
      <c r="D818" s="245" t="s">
        <v>175</v>
      </c>
      <c r="E818" s="246" t="s">
        <v>1125</v>
      </c>
      <c r="F818" s="247" t="s">
        <v>1126</v>
      </c>
      <c r="G818" s="248" t="s">
        <v>273</v>
      </c>
      <c r="H818" s="249">
        <v>11.720000000000001</v>
      </c>
      <c r="I818" s="250"/>
      <c r="J818" s="251">
        <f>ROUND(I818*H818,2)</f>
        <v>0</v>
      </c>
      <c r="K818" s="252"/>
      <c r="L818" s="43"/>
      <c r="M818" s="253" t="s">
        <v>1</v>
      </c>
      <c r="N818" s="254" t="s">
        <v>40</v>
      </c>
      <c r="O818" s="93"/>
      <c r="P818" s="255">
        <f>O818*H818</f>
        <v>0</v>
      </c>
      <c r="Q818" s="255">
        <v>0</v>
      </c>
      <c r="R818" s="255">
        <f>Q818*H818</f>
        <v>0</v>
      </c>
      <c r="S818" s="255">
        <v>0</v>
      </c>
      <c r="T818" s="256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57" t="s">
        <v>200</v>
      </c>
      <c r="AT818" s="257" t="s">
        <v>175</v>
      </c>
      <c r="AU818" s="257" t="s">
        <v>84</v>
      </c>
      <c r="AY818" s="17" t="s">
        <v>172</v>
      </c>
      <c r="BE818" s="145">
        <f>IF(N818="základní",J818,0)</f>
        <v>0</v>
      </c>
      <c r="BF818" s="145">
        <f>IF(N818="snížená",J818,0)</f>
        <v>0</v>
      </c>
      <c r="BG818" s="145">
        <f>IF(N818="zákl. přenesená",J818,0)</f>
        <v>0</v>
      </c>
      <c r="BH818" s="145">
        <f>IF(N818="sníž. přenesená",J818,0)</f>
        <v>0</v>
      </c>
      <c r="BI818" s="145">
        <f>IF(N818="nulová",J818,0)</f>
        <v>0</v>
      </c>
      <c r="BJ818" s="17" t="s">
        <v>82</v>
      </c>
      <c r="BK818" s="145">
        <f>ROUND(I818*H818,2)</f>
        <v>0</v>
      </c>
      <c r="BL818" s="17" t="s">
        <v>200</v>
      </c>
      <c r="BM818" s="257" t="s">
        <v>1127</v>
      </c>
    </row>
    <row r="819" s="15" customFormat="1">
      <c r="A819" s="15"/>
      <c r="B819" s="299"/>
      <c r="C819" s="300"/>
      <c r="D819" s="260" t="s">
        <v>180</v>
      </c>
      <c r="E819" s="301" t="s">
        <v>1</v>
      </c>
      <c r="F819" s="302" t="s">
        <v>736</v>
      </c>
      <c r="G819" s="300"/>
      <c r="H819" s="301" t="s">
        <v>1</v>
      </c>
      <c r="I819" s="303"/>
      <c r="J819" s="300"/>
      <c r="K819" s="300"/>
      <c r="L819" s="304"/>
      <c r="M819" s="305"/>
      <c r="N819" s="306"/>
      <c r="O819" s="306"/>
      <c r="P819" s="306"/>
      <c r="Q819" s="306"/>
      <c r="R819" s="306"/>
      <c r="S819" s="306"/>
      <c r="T819" s="307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308" t="s">
        <v>180</v>
      </c>
      <c r="AU819" s="308" t="s">
        <v>84</v>
      </c>
      <c r="AV819" s="15" t="s">
        <v>82</v>
      </c>
      <c r="AW819" s="15" t="s">
        <v>30</v>
      </c>
      <c r="AX819" s="15" t="s">
        <v>75</v>
      </c>
      <c r="AY819" s="308" t="s">
        <v>172</v>
      </c>
    </row>
    <row r="820" s="13" customFormat="1">
      <c r="A820" s="13"/>
      <c r="B820" s="258"/>
      <c r="C820" s="259"/>
      <c r="D820" s="260" t="s">
        <v>180</v>
      </c>
      <c r="E820" s="261" t="s">
        <v>1</v>
      </c>
      <c r="F820" s="262" t="s">
        <v>1128</v>
      </c>
      <c r="G820" s="259"/>
      <c r="H820" s="263">
        <v>11.720000000000001</v>
      </c>
      <c r="I820" s="264"/>
      <c r="J820" s="259"/>
      <c r="K820" s="259"/>
      <c r="L820" s="265"/>
      <c r="M820" s="266"/>
      <c r="N820" s="267"/>
      <c r="O820" s="267"/>
      <c r="P820" s="267"/>
      <c r="Q820" s="267"/>
      <c r="R820" s="267"/>
      <c r="S820" s="267"/>
      <c r="T820" s="268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9" t="s">
        <v>180</v>
      </c>
      <c r="AU820" s="269" t="s">
        <v>84</v>
      </c>
      <c r="AV820" s="13" t="s">
        <v>84</v>
      </c>
      <c r="AW820" s="13" t="s">
        <v>30</v>
      </c>
      <c r="AX820" s="13" t="s">
        <v>75</v>
      </c>
      <c r="AY820" s="269" t="s">
        <v>172</v>
      </c>
    </row>
    <row r="821" s="14" customFormat="1">
      <c r="A821" s="14"/>
      <c r="B821" s="270"/>
      <c r="C821" s="271"/>
      <c r="D821" s="260" t="s">
        <v>180</v>
      </c>
      <c r="E821" s="272" t="s">
        <v>1</v>
      </c>
      <c r="F821" s="273" t="s">
        <v>181</v>
      </c>
      <c r="G821" s="271"/>
      <c r="H821" s="274">
        <v>11.720000000000001</v>
      </c>
      <c r="I821" s="275"/>
      <c r="J821" s="271"/>
      <c r="K821" s="271"/>
      <c r="L821" s="276"/>
      <c r="M821" s="277"/>
      <c r="N821" s="278"/>
      <c r="O821" s="278"/>
      <c r="P821" s="278"/>
      <c r="Q821" s="278"/>
      <c r="R821" s="278"/>
      <c r="S821" s="278"/>
      <c r="T821" s="279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80" t="s">
        <v>180</v>
      </c>
      <c r="AU821" s="280" t="s">
        <v>84</v>
      </c>
      <c r="AV821" s="14" t="s">
        <v>179</v>
      </c>
      <c r="AW821" s="14" t="s">
        <v>30</v>
      </c>
      <c r="AX821" s="14" t="s">
        <v>82</v>
      </c>
      <c r="AY821" s="280" t="s">
        <v>172</v>
      </c>
    </row>
    <row r="822" s="2" customFormat="1" ht="21.75" customHeight="1">
      <c r="A822" s="40"/>
      <c r="B822" s="41"/>
      <c r="C822" s="281" t="s">
        <v>693</v>
      </c>
      <c r="D822" s="281" t="s">
        <v>207</v>
      </c>
      <c r="E822" s="282" t="s">
        <v>1129</v>
      </c>
      <c r="F822" s="283" t="s">
        <v>1130</v>
      </c>
      <c r="G822" s="284" t="s">
        <v>184</v>
      </c>
      <c r="H822" s="285">
        <v>4.0789999999999997</v>
      </c>
      <c r="I822" s="286"/>
      <c r="J822" s="287">
        <f>ROUND(I822*H822,2)</f>
        <v>0</v>
      </c>
      <c r="K822" s="288"/>
      <c r="L822" s="289"/>
      <c r="M822" s="290" t="s">
        <v>1</v>
      </c>
      <c r="N822" s="291" t="s">
        <v>40</v>
      </c>
      <c r="O822" s="93"/>
      <c r="P822" s="255">
        <f>O822*H822</f>
        <v>0</v>
      </c>
      <c r="Q822" s="255">
        <v>0</v>
      </c>
      <c r="R822" s="255">
        <f>Q822*H822</f>
        <v>0</v>
      </c>
      <c r="S822" s="255">
        <v>0</v>
      </c>
      <c r="T822" s="256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57" t="s">
        <v>210</v>
      </c>
      <c r="AT822" s="257" t="s">
        <v>207</v>
      </c>
      <c r="AU822" s="257" t="s">
        <v>84</v>
      </c>
      <c r="AY822" s="17" t="s">
        <v>172</v>
      </c>
      <c r="BE822" s="145">
        <f>IF(N822="základní",J822,0)</f>
        <v>0</v>
      </c>
      <c r="BF822" s="145">
        <f>IF(N822="snížená",J822,0)</f>
        <v>0</v>
      </c>
      <c r="BG822" s="145">
        <f>IF(N822="zákl. přenesená",J822,0)</f>
        <v>0</v>
      </c>
      <c r="BH822" s="145">
        <f>IF(N822="sníž. přenesená",J822,0)</f>
        <v>0</v>
      </c>
      <c r="BI822" s="145">
        <f>IF(N822="nulová",J822,0)</f>
        <v>0</v>
      </c>
      <c r="BJ822" s="17" t="s">
        <v>82</v>
      </c>
      <c r="BK822" s="145">
        <f>ROUND(I822*H822,2)</f>
        <v>0</v>
      </c>
      <c r="BL822" s="17" t="s">
        <v>200</v>
      </c>
      <c r="BM822" s="257" t="s">
        <v>1131</v>
      </c>
    </row>
    <row r="823" s="13" customFormat="1">
      <c r="A823" s="13"/>
      <c r="B823" s="258"/>
      <c r="C823" s="259"/>
      <c r="D823" s="260" t="s">
        <v>180</v>
      </c>
      <c r="E823" s="261" t="s">
        <v>1</v>
      </c>
      <c r="F823" s="262" t="s">
        <v>1132</v>
      </c>
      <c r="G823" s="259"/>
      <c r="H823" s="263">
        <v>3.516</v>
      </c>
      <c r="I823" s="264"/>
      <c r="J823" s="259"/>
      <c r="K823" s="259"/>
      <c r="L823" s="265"/>
      <c r="M823" s="266"/>
      <c r="N823" s="267"/>
      <c r="O823" s="267"/>
      <c r="P823" s="267"/>
      <c r="Q823" s="267"/>
      <c r="R823" s="267"/>
      <c r="S823" s="267"/>
      <c r="T823" s="268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9" t="s">
        <v>180</v>
      </c>
      <c r="AU823" s="269" t="s">
        <v>84</v>
      </c>
      <c r="AV823" s="13" t="s">
        <v>84</v>
      </c>
      <c r="AW823" s="13" t="s">
        <v>30</v>
      </c>
      <c r="AX823" s="13" t="s">
        <v>75</v>
      </c>
      <c r="AY823" s="269" t="s">
        <v>172</v>
      </c>
    </row>
    <row r="824" s="14" customFormat="1">
      <c r="A824" s="14"/>
      <c r="B824" s="270"/>
      <c r="C824" s="271"/>
      <c r="D824" s="260" t="s">
        <v>180</v>
      </c>
      <c r="E824" s="272" t="s">
        <v>1</v>
      </c>
      <c r="F824" s="273" t="s">
        <v>181</v>
      </c>
      <c r="G824" s="271"/>
      <c r="H824" s="274">
        <v>3.516</v>
      </c>
      <c r="I824" s="275"/>
      <c r="J824" s="271"/>
      <c r="K824" s="271"/>
      <c r="L824" s="276"/>
      <c r="M824" s="277"/>
      <c r="N824" s="278"/>
      <c r="O824" s="278"/>
      <c r="P824" s="278"/>
      <c r="Q824" s="278"/>
      <c r="R824" s="278"/>
      <c r="S824" s="278"/>
      <c r="T824" s="279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80" t="s">
        <v>180</v>
      </c>
      <c r="AU824" s="280" t="s">
        <v>84</v>
      </c>
      <c r="AV824" s="14" t="s">
        <v>179</v>
      </c>
      <c r="AW824" s="14" t="s">
        <v>30</v>
      </c>
      <c r="AX824" s="14" t="s">
        <v>75</v>
      </c>
      <c r="AY824" s="280" t="s">
        <v>172</v>
      </c>
    </row>
    <row r="825" s="13" customFormat="1">
      <c r="A825" s="13"/>
      <c r="B825" s="258"/>
      <c r="C825" s="259"/>
      <c r="D825" s="260" t="s">
        <v>180</v>
      </c>
      <c r="E825" s="261" t="s">
        <v>1</v>
      </c>
      <c r="F825" s="262" t="s">
        <v>1133</v>
      </c>
      <c r="G825" s="259"/>
      <c r="H825" s="263">
        <v>4.0789999999999997</v>
      </c>
      <c r="I825" s="264"/>
      <c r="J825" s="259"/>
      <c r="K825" s="259"/>
      <c r="L825" s="265"/>
      <c r="M825" s="266"/>
      <c r="N825" s="267"/>
      <c r="O825" s="267"/>
      <c r="P825" s="267"/>
      <c r="Q825" s="267"/>
      <c r="R825" s="267"/>
      <c r="S825" s="267"/>
      <c r="T825" s="268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9" t="s">
        <v>180</v>
      </c>
      <c r="AU825" s="269" t="s">
        <v>84</v>
      </c>
      <c r="AV825" s="13" t="s">
        <v>84</v>
      </c>
      <c r="AW825" s="13" t="s">
        <v>30</v>
      </c>
      <c r="AX825" s="13" t="s">
        <v>75</v>
      </c>
      <c r="AY825" s="269" t="s">
        <v>172</v>
      </c>
    </row>
    <row r="826" s="14" customFormat="1">
      <c r="A826" s="14"/>
      <c r="B826" s="270"/>
      <c r="C826" s="271"/>
      <c r="D826" s="260" t="s">
        <v>180</v>
      </c>
      <c r="E826" s="272" t="s">
        <v>1</v>
      </c>
      <c r="F826" s="273" t="s">
        <v>181</v>
      </c>
      <c r="G826" s="271"/>
      <c r="H826" s="274">
        <v>4.0789999999999997</v>
      </c>
      <c r="I826" s="275"/>
      <c r="J826" s="271"/>
      <c r="K826" s="271"/>
      <c r="L826" s="276"/>
      <c r="M826" s="277"/>
      <c r="N826" s="278"/>
      <c r="O826" s="278"/>
      <c r="P826" s="278"/>
      <c r="Q826" s="278"/>
      <c r="R826" s="278"/>
      <c r="S826" s="278"/>
      <c r="T826" s="279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80" t="s">
        <v>180</v>
      </c>
      <c r="AU826" s="280" t="s">
        <v>84</v>
      </c>
      <c r="AV826" s="14" t="s">
        <v>179</v>
      </c>
      <c r="AW826" s="14" t="s">
        <v>30</v>
      </c>
      <c r="AX826" s="14" t="s">
        <v>82</v>
      </c>
      <c r="AY826" s="280" t="s">
        <v>172</v>
      </c>
    </row>
    <row r="827" s="2" customFormat="1" ht="21.75" customHeight="1">
      <c r="A827" s="40"/>
      <c r="B827" s="41"/>
      <c r="C827" s="281" t="s">
        <v>1134</v>
      </c>
      <c r="D827" s="281" t="s">
        <v>207</v>
      </c>
      <c r="E827" s="282" t="s">
        <v>1135</v>
      </c>
      <c r="F827" s="283" t="s">
        <v>1136</v>
      </c>
      <c r="G827" s="284" t="s">
        <v>184</v>
      </c>
      <c r="H827" s="285">
        <v>2.8900000000000001</v>
      </c>
      <c r="I827" s="286"/>
      <c r="J827" s="287">
        <f>ROUND(I827*H827,2)</f>
        <v>0</v>
      </c>
      <c r="K827" s="288"/>
      <c r="L827" s="289"/>
      <c r="M827" s="290" t="s">
        <v>1</v>
      </c>
      <c r="N827" s="291" t="s">
        <v>40</v>
      </c>
      <c r="O827" s="93"/>
      <c r="P827" s="255">
        <f>O827*H827</f>
        <v>0</v>
      </c>
      <c r="Q827" s="255">
        <v>0</v>
      </c>
      <c r="R827" s="255">
        <f>Q827*H827</f>
        <v>0</v>
      </c>
      <c r="S827" s="255">
        <v>0</v>
      </c>
      <c r="T827" s="256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57" t="s">
        <v>210</v>
      </c>
      <c r="AT827" s="257" t="s">
        <v>207</v>
      </c>
      <c r="AU827" s="257" t="s">
        <v>84</v>
      </c>
      <c r="AY827" s="17" t="s">
        <v>172</v>
      </c>
      <c r="BE827" s="145">
        <f>IF(N827="základní",J827,0)</f>
        <v>0</v>
      </c>
      <c r="BF827" s="145">
        <f>IF(N827="snížená",J827,0)</f>
        <v>0</v>
      </c>
      <c r="BG827" s="145">
        <f>IF(N827="zákl. přenesená",J827,0)</f>
        <v>0</v>
      </c>
      <c r="BH827" s="145">
        <f>IF(N827="sníž. přenesená",J827,0)</f>
        <v>0</v>
      </c>
      <c r="BI827" s="145">
        <f>IF(N827="nulová",J827,0)</f>
        <v>0</v>
      </c>
      <c r="BJ827" s="17" t="s">
        <v>82</v>
      </c>
      <c r="BK827" s="145">
        <f>ROUND(I827*H827,2)</f>
        <v>0</v>
      </c>
      <c r="BL827" s="17" t="s">
        <v>200</v>
      </c>
      <c r="BM827" s="257" t="s">
        <v>967</v>
      </c>
    </row>
    <row r="828" s="2" customFormat="1" ht="24.15" customHeight="1">
      <c r="A828" s="40"/>
      <c r="B828" s="41"/>
      <c r="C828" s="245" t="s">
        <v>1012</v>
      </c>
      <c r="D828" s="245" t="s">
        <v>175</v>
      </c>
      <c r="E828" s="246" t="s">
        <v>1137</v>
      </c>
      <c r="F828" s="247" t="s">
        <v>1138</v>
      </c>
      <c r="G828" s="248" t="s">
        <v>273</v>
      </c>
      <c r="H828" s="249">
        <v>66.450000000000003</v>
      </c>
      <c r="I828" s="250"/>
      <c r="J828" s="251">
        <f>ROUND(I828*H828,2)</f>
        <v>0</v>
      </c>
      <c r="K828" s="252"/>
      <c r="L828" s="43"/>
      <c r="M828" s="253" t="s">
        <v>1</v>
      </c>
      <c r="N828" s="254" t="s">
        <v>40</v>
      </c>
      <c r="O828" s="93"/>
      <c r="P828" s="255">
        <f>O828*H828</f>
        <v>0</v>
      </c>
      <c r="Q828" s="255">
        <v>0</v>
      </c>
      <c r="R828" s="255">
        <f>Q828*H828</f>
        <v>0</v>
      </c>
      <c r="S828" s="255">
        <v>0</v>
      </c>
      <c r="T828" s="256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57" t="s">
        <v>200</v>
      </c>
      <c r="AT828" s="257" t="s">
        <v>175</v>
      </c>
      <c r="AU828" s="257" t="s">
        <v>84</v>
      </c>
      <c r="AY828" s="17" t="s">
        <v>172</v>
      </c>
      <c r="BE828" s="145">
        <f>IF(N828="základní",J828,0)</f>
        <v>0</v>
      </c>
      <c r="BF828" s="145">
        <f>IF(N828="snížená",J828,0)</f>
        <v>0</v>
      </c>
      <c r="BG828" s="145">
        <f>IF(N828="zákl. přenesená",J828,0)</f>
        <v>0</v>
      </c>
      <c r="BH828" s="145">
        <f>IF(N828="sníž. přenesená",J828,0)</f>
        <v>0</v>
      </c>
      <c r="BI828" s="145">
        <f>IF(N828="nulová",J828,0)</f>
        <v>0</v>
      </c>
      <c r="BJ828" s="17" t="s">
        <v>82</v>
      </c>
      <c r="BK828" s="145">
        <f>ROUND(I828*H828,2)</f>
        <v>0</v>
      </c>
      <c r="BL828" s="17" t="s">
        <v>200</v>
      </c>
      <c r="BM828" s="257" t="s">
        <v>1001</v>
      </c>
    </row>
    <row r="829" s="15" customFormat="1">
      <c r="A829" s="15"/>
      <c r="B829" s="299"/>
      <c r="C829" s="300"/>
      <c r="D829" s="260" t="s">
        <v>180</v>
      </c>
      <c r="E829" s="301" t="s">
        <v>1</v>
      </c>
      <c r="F829" s="302" t="s">
        <v>736</v>
      </c>
      <c r="G829" s="300"/>
      <c r="H829" s="301" t="s">
        <v>1</v>
      </c>
      <c r="I829" s="303"/>
      <c r="J829" s="300"/>
      <c r="K829" s="300"/>
      <c r="L829" s="304"/>
      <c r="M829" s="305"/>
      <c r="N829" s="306"/>
      <c r="O829" s="306"/>
      <c r="P829" s="306"/>
      <c r="Q829" s="306"/>
      <c r="R829" s="306"/>
      <c r="S829" s="306"/>
      <c r="T829" s="307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308" t="s">
        <v>180</v>
      </c>
      <c r="AU829" s="308" t="s">
        <v>84</v>
      </c>
      <c r="AV829" s="15" t="s">
        <v>82</v>
      </c>
      <c r="AW829" s="15" t="s">
        <v>30</v>
      </c>
      <c r="AX829" s="15" t="s">
        <v>75</v>
      </c>
      <c r="AY829" s="308" t="s">
        <v>172</v>
      </c>
    </row>
    <row r="830" s="13" customFormat="1">
      <c r="A830" s="13"/>
      <c r="B830" s="258"/>
      <c r="C830" s="259"/>
      <c r="D830" s="260" t="s">
        <v>180</v>
      </c>
      <c r="E830" s="261" t="s">
        <v>1</v>
      </c>
      <c r="F830" s="262" t="s">
        <v>1139</v>
      </c>
      <c r="G830" s="259"/>
      <c r="H830" s="263">
        <v>66.450000000000003</v>
      </c>
      <c r="I830" s="264"/>
      <c r="J830" s="259"/>
      <c r="K830" s="259"/>
      <c r="L830" s="265"/>
      <c r="M830" s="266"/>
      <c r="N830" s="267"/>
      <c r="O830" s="267"/>
      <c r="P830" s="267"/>
      <c r="Q830" s="267"/>
      <c r="R830" s="267"/>
      <c r="S830" s="267"/>
      <c r="T830" s="268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9" t="s">
        <v>180</v>
      </c>
      <c r="AU830" s="269" t="s">
        <v>84</v>
      </c>
      <c r="AV830" s="13" t="s">
        <v>84</v>
      </c>
      <c r="AW830" s="13" t="s">
        <v>30</v>
      </c>
      <c r="AX830" s="13" t="s">
        <v>75</v>
      </c>
      <c r="AY830" s="269" t="s">
        <v>172</v>
      </c>
    </row>
    <row r="831" s="14" customFormat="1">
      <c r="A831" s="14"/>
      <c r="B831" s="270"/>
      <c r="C831" s="271"/>
      <c r="D831" s="260" t="s">
        <v>180</v>
      </c>
      <c r="E831" s="272" t="s">
        <v>1</v>
      </c>
      <c r="F831" s="273" t="s">
        <v>181</v>
      </c>
      <c r="G831" s="271"/>
      <c r="H831" s="274">
        <v>66.450000000000003</v>
      </c>
      <c r="I831" s="275"/>
      <c r="J831" s="271"/>
      <c r="K831" s="271"/>
      <c r="L831" s="276"/>
      <c r="M831" s="277"/>
      <c r="N831" s="278"/>
      <c r="O831" s="278"/>
      <c r="P831" s="278"/>
      <c r="Q831" s="278"/>
      <c r="R831" s="278"/>
      <c r="S831" s="278"/>
      <c r="T831" s="279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80" t="s">
        <v>180</v>
      </c>
      <c r="AU831" s="280" t="s">
        <v>84</v>
      </c>
      <c r="AV831" s="14" t="s">
        <v>179</v>
      </c>
      <c r="AW831" s="14" t="s">
        <v>30</v>
      </c>
      <c r="AX831" s="14" t="s">
        <v>82</v>
      </c>
      <c r="AY831" s="280" t="s">
        <v>172</v>
      </c>
    </row>
    <row r="832" s="2" customFormat="1" ht="16.5" customHeight="1">
      <c r="A832" s="40"/>
      <c r="B832" s="41"/>
      <c r="C832" s="281" t="s">
        <v>1140</v>
      </c>
      <c r="D832" s="281" t="s">
        <v>207</v>
      </c>
      <c r="E832" s="282" t="s">
        <v>1141</v>
      </c>
      <c r="F832" s="283" t="s">
        <v>1142</v>
      </c>
      <c r="G832" s="284" t="s">
        <v>273</v>
      </c>
      <c r="H832" s="285">
        <v>69.108000000000004</v>
      </c>
      <c r="I832" s="286"/>
      <c r="J832" s="287">
        <f>ROUND(I832*H832,2)</f>
        <v>0</v>
      </c>
      <c r="K832" s="288"/>
      <c r="L832" s="289"/>
      <c r="M832" s="290" t="s">
        <v>1</v>
      </c>
      <c r="N832" s="291" t="s">
        <v>40</v>
      </c>
      <c r="O832" s="93"/>
      <c r="P832" s="255">
        <f>O832*H832</f>
        <v>0</v>
      </c>
      <c r="Q832" s="255">
        <v>0</v>
      </c>
      <c r="R832" s="255">
        <f>Q832*H832</f>
        <v>0</v>
      </c>
      <c r="S832" s="255">
        <v>0</v>
      </c>
      <c r="T832" s="256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57" t="s">
        <v>210</v>
      </c>
      <c r="AT832" s="257" t="s">
        <v>207</v>
      </c>
      <c r="AU832" s="257" t="s">
        <v>84</v>
      </c>
      <c r="AY832" s="17" t="s">
        <v>172</v>
      </c>
      <c r="BE832" s="145">
        <f>IF(N832="základní",J832,0)</f>
        <v>0</v>
      </c>
      <c r="BF832" s="145">
        <f>IF(N832="snížená",J832,0)</f>
        <v>0</v>
      </c>
      <c r="BG832" s="145">
        <f>IF(N832="zákl. přenesená",J832,0)</f>
        <v>0</v>
      </c>
      <c r="BH832" s="145">
        <f>IF(N832="sníž. přenesená",J832,0)</f>
        <v>0</v>
      </c>
      <c r="BI832" s="145">
        <f>IF(N832="nulová",J832,0)</f>
        <v>0</v>
      </c>
      <c r="BJ832" s="17" t="s">
        <v>82</v>
      </c>
      <c r="BK832" s="145">
        <f>ROUND(I832*H832,2)</f>
        <v>0</v>
      </c>
      <c r="BL832" s="17" t="s">
        <v>200</v>
      </c>
      <c r="BM832" s="257" t="s">
        <v>1005</v>
      </c>
    </row>
    <row r="833" s="13" customFormat="1">
      <c r="A833" s="13"/>
      <c r="B833" s="258"/>
      <c r="C833" s="259"/>
      <c r="D833" s="260" t="s">
        <v>180</v>
      </c>
      <c r="E833" s="261" t="s">
        <v>1</v>
      </c>
      <c r="F833" s="262" t="s">
        <v>1143</v>
      </c>
      <c r="G833" s="259"/>
      <c r="H833" s="263">
        <v>69.108000000000004</v>
      </c>
      <c r="I833" s="264"/>
      <c r="J833" s="259"/>
      <c r="K833" s="259"/>
      <c r="L833" s="265"/>
      <c r="M833" s="266"/>
      <c r="N833" s="267"/>
      <c r="O833" s="267"/>
      <c r="P833" s="267"/>
      <c r="Q833" s="267"/>
      <c r="R833" s="267"/>
      <c r="S833" s="267"/>
      <c r="T833" s="268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9" t="s">
        <v>180</v>
      </c>
      <c r="AU833" s="269" t="s">
        <v>84</v>
      </c>
      <c r="AV833" s="13" t="s">
        <v>84</v>
      </c>
      <c r="AW833" s="13" t="s">
        <v>30</v>
      </c>
      <c r="AX833" s="13" t="s">
        <v>75</v>
      </c>
      <c r="AY833" s="269" t="s">
        <v>172</v>
      </c>
    </row>
    <row r="834" s="14" customFormat="1">
      <c r="A834" s="14"/>
      <c r="B834" s="270"/>
      <c r="C834" s="271"/>
      <c r="D834" s="260" t="s">
        <v>180</v>
      </c>
      <c r="E834" s="272" t="s">
        <v>1</v>
      </c>
      <c r="F834" s="273" t="s">
        <v>181</v>
      </c>
      <c r="G834" s="271"/>
      <c r="H834" s="274">
        <v>69.108000000000004</v>
      </c>
      <c r="I834" s="275"/>
      <c r="J834" s="271"/>
      <c r="K834" s="271"/>
      <c r="L834" s="276"/>
      <c r="M834" s="277"/>
      <c r="N834" s="278"/>
      <c r="O834" s="278"/>
      <c r="P834" s="278"/>
      <c r="Q834" s="278"/>
      <c r="R834" s="278"/>
      <c r="S834" s="278"/>
      <c r="T834" s="27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80" t="s">
        <v>180</v>
      </c>
      <c r="AU834" s="280" t="s">
        <v>84</v>
      </c>
      <c r="AV834" s="14" t="s">
        <v>179</v>
      </c>
      <c r="AW834" s="14" t="s">
        <v>30</v>
      </c>
      <c r="AX834" s="14" t="s">
        <v>82</v>
      </c>
      <c r="AY834" s="280" t="s">
        <v>172</v>
      </c>
    </row>
    <row r="835" s="2" customFormat="1" ht="24.15" customHeight="1">
      <c r="A835" s="40"/>
      <c r="B835" s="41"/>
      <c r="C835" s="245" t="s">
        <v>697</v>
      </c>
      <c r="D835" s="245" t="s">
        <v>175</v>
      </c>
      <c r="E835" s="246" t="s">
        <v>1144</v>
      </c>
      <c r="F835" s="247" t="s">
        <v>1145</v>
      </c>
      <c r="G835" s="248" t="s">
        <v>184</v>
      </c>
      <c r="H835" s="249">
        <v>125.38</v>
      </c>
      <c r="I835" s="250"/>
      <c r="J835" s="251">
        <f>ROUND(I835*H835,2)</f>
        <v>0</v>
      </c>
      <c r="K835" s="252"/>
      <c r="L835" s="43"/>
      <c r="M835" s="253" t="s">
        <v>1</v>
      </c>
      <c r="N835" s="254" t="s">
        <v>40</v>
      </c>
      <c r="O835" s="93"/>
      <c r="P835" s="255">
        <f>O835*H835</f>
        <v>0</v>
      </c>
      <c r="Q835" s="255">
        <v>0</v>
      </c>
      <c r="R835" s="255">
        <f>Q835*H835</f>
        <v>0</v>
      </c>
      <c r="S835" s="255">
        <v>0</v>
      </c>
      <c r="T835" s="256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57" t="s">
        <v>200</v>
      </c>
      <c r="AT835" s="257" t="s">
        <v>175</v>
      </c>
      <c r="AU835" s="257" t="s">
        <v>84</v>
      </c>
      <c r="AY835" s="17" t="s">
        <v>172</v>
      </c>
      <c r="BE835" s="145">
        <f>IF(N835="základní",J835,0)</f>
        <v>0</v>
      </c>
      <c r="BF835" s="145">
        <f>IF(N835="snížená",J835,0)</f>
        <v>0</v>
      </c>
      <c r="BG835" s="145">
        <f>IF(N835="zákl. přenesená",J835,0)</f>
        <v>0</v>
      </c>
      <c r="BH835" s="145">
        <f>IF(N835="sníž. přenesená",J835,0)</f>
        <v>0</v>
      </c>
      <c r="BI835" s="145">
        <f>IF(N835="nulová",J835,0)</f>
        <v>0</v>
      </c>
      <c r="BJ835" s="17" t="s">
        <v>82</v>
      </c>
      <c r="BK835" s="145">
        <f>ROUND(I835*H835,2)</f>
        <v>0</v>
      </c>
      <c r="BL835" s="17" t="s">
        <v>200</v>
      </c>
      <c r="BM835" s="257" t="s">
        <v>1134</v>
      </c>
    </row>
    <row r="836" s="15" customFormat="1">
      <c r="A836" s="15"/>
      <c r="B836" s="299"/>
      <c r="C836" s="300"/>
      <c r="D836" s="260" t="s">
        <v>180</v>
      </c>
      <c r="E836" s="301" t="s">
        <v>1</v>
      </c>
      <c r="F836" s="302" t="s">
        <v>736</v>
      </c>
      <c r="G836" s="300"/>
      <c r="H836" s="301" t="s">
        <v>1</v>
      </c>
      <c r="I836" s="303"/>
      <c r="J836" s="300"/>
      <c r="K836" s="300"/>
      <c r="L836" s="304"/>
      <c r="M836" s="305"/>
      <c r="N836" s="306"/>
      <c r="O836" s="306"/>
      <c r="P836" s="306"/>
      <c r="Q836" s="306"/>
      <c r="R836" s="306"/>
      <c r="S836" s="306"/>
      <c r="T836" s="307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308" t="s">
        <v>180</v>
      </c>
      <c r="AU836" s="308" t="s">
        <v>84</v>
      </c>
      <c r="AV836" s="15" t="s">
        <v>82</v>
      </c>
      <c r="AW836" s="15" t="s">
        <v>30</v>
      </c>
      <c r="AX836" s="15" t="s">
        <v>75</v>
      </c>
      <c r="AY836" s="308" t="s">
        <v>172</v>
      </c>
    </row>
    <row r="837" s="13" customFormat="1">
      <c r="A837" s="13"/>
      <c r="B837" s="258"/>
      <c r="C837" s="259"/>
      <c r="D837" s="260" t="s">
        <v>180</v>
      </c>
      <c r="E837" s="261" t="s">
        <v>1</v>
      </c>
      <c r="F837" s="262" t="s">
        <v>1146</v>
      </c>
      <c r="G837" s="259"/>
      <c r="H837" s="263">
        <v>125.38</v>
      </c>
      <c r="I837" s="264"/>
      <c r="J837" s="259"/>
      <c r="K837" s="259"/>
      <c r="L837" s="265"/>
      <c r="M837" s="266"/>
      <c r="N837" s="267"/>
      <c r="O837" s="267"/>
      <c r="P837" s="267"/>
      <c r="Q837" s="267"/>
      <c r="R837" s="267"/>
      <c r="S837" s="267"/>
      <c r="T837" s="268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9" t="s">
        <v>180</v>
      </c>
      <c r="AU837" s="269" t="s">
        <v>84</v>
      </c>
      <c r="AV837" s="13" t="s">
        <v>84</v>
      </c>
      <c r="AW837" s="13" t="s">
        <v>30</v>
      </c>
      <c r="AX837" s="13" t="s">
        <v>75</v>
      </c>
      <c r="AY837" s="269" t="s">
        <v>172</v>
      </c>
    </row>
    <row r="838" s="14" customFormat="1">
      <c r="A838" s="14"/>
      <c r="B838" s="270"/>
      <c r="C838" s="271"/>
      <c r="D838" s="260" t="s">
        <v>180</v>
      </c>
      <c r="E838" s="272" t="s">
        <v>1</v>
      </c>
      <c r="F838" s="273" t="s">
        <v>181</v>
      </c>
      <c r="G838" s="271"/>
      <c r="H838" s="274">
        <v>125.38</v>
      </c>
      <c r="I838" s="275"/>
      <c r="J838" s="271"/>
      <c r="K838" s="271"/>
      <c r="L838" s="276"/>
      <c r="M838" s="277"/>
      <c r="N838" s="278"/>
      <c r="O838" s="278"/>
      <c r="P838" s="278"/>
      <c r="Q838" s="278"/>
      <c r="R838" s="278"/>
      <c r="S838" s="278"/>
      <c r="T838" s="279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80" t="s">
        <v>180</v>
      </c>
      <c r="AU838" s="280" t="s">
        <v>84</v>
      </c>
      <c r="AV838" s="14" t="s">
        <v>179</v>
      </c>
      <c r="AW838" s="14" t="s">
        <v>30</v>
      </c>
      <c r="AX838" s="14" t="s">
        <v>82</v>
      </c>
      <c r="AY838" s="280" t="s">
        <v>172</v>
      </c>
    </row>
    <row r="839" s="2" customFormat="1" ht="21.75" customHeight="1">
      <c r="A839" s="40"/>
      <c r="B839" s="41"/>
      <c r="C839" s="281" t="s">
        <v>1147</v>
      </c>
      <c r="D839" s="281" t="s">
        <v>207</v>
      </c>
      <c r="E839" s="282" t="s">
        <v>1148</v>
      </c>
      <c r="F839" s="283" t="s">
        <v>1149</v>
      </c>
      <c r="G839" s="284" t="s">
        <v>184</v>
      </c>
      <c r="H839" s="285">
        <v>130.39500000000001</v>
      </c>
      <c r="I839" s="286"/>
      <c r="J839" s="287">
        <f>ROUND(I839*H839,2)</f>
        <v>0</v>
      </c>
      <c r="K839" s="288"/>
      <c r="L839" s="289"/>
      <c r="M839" s="290" t="s">
        <v>1</v>
      </c>
      <c r="N839" s="291" t="s">
        <v>40</v>
      </c>
      <c r="O839" s="93"/>
      <c r="P839" s="255">
        <f>O839*H839</f>
        <v>0</v>
      </c>
      <c r="Q839" s="255">
        <v>0</v>
      </c>
      <c r="R839" s="255">
        <f>Q839*H839</f>
        <v>0</v>
      </c>
      <c r="S839" s="255">
        <v>0</v>
      </c>
      <c r="T839" s="256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57" t="s">
        <v>210</v>
      </c>
      <c r="AT839" s="257" t="s">
        <v>207</v>
      </c>
      <c r="AU839" s="257" t="s">
        <v>84</v>
      </c>
      <c r="AY839" s="17" t="s">
        <v>172</v>
      </c>
      <c r="BE839" s="145">
        <f>IF(N839="základní",J839,0)</f>
        <v>0</v>
      </c>
      <c r="BF839" s="145">
        <f>IF(N839="snížená",J839,0)</f>
        <v>0</v>
      </c>
      <c r="BG839" s="145">
        <f>IF(N839="zákl. přenesená",J839,0)</f>
        <v>0</v>
      </c>
      <c r="BH839" s="145">
        <f>IF(N839="sníž. přenesená",J839,0)</f>
        <v>0</v>
      </c>
      <c r="BI839" s="145">
        <f>IF(N839="nulová",J839,0)</f>
        <v>0</v>
      </c>
      <c r="BJ839" s="17" t="s">
        <v>82</v>
      </c>
      <c r="BK839" s="145">
        <f>ROUND(I839*H839,2)</f>
        <v>0</v>
      </c>
      <c r="BL839" s="17" t="s">
        <v>200</v>
      </c>
      <c r="BM839" s="257" t="s">
        <v>1043</v>
      </c>
    </row>
    <row r="840" s="13" customFormat="1">
      <c r="A840" s="13"/>
      <c r="B840" s="258"/>
      <c r="C840" s="259"/>
      <c r="D840" s="260" t="s">
        <v>180</v>
      </c>
      <c r="E840" s="261" t="s">
        <v>1</v>
      </c>
      <c r="F840" s="262" t="s">
        <v>1150</v>
      </c>
      <c r="G840" s="259"/>
      <c r="H840" s="263">
        <v>130.39500000000001</v>
      </c>
      <c r="I840" s="264"/>
      <c r="J840" s="259"/>
      <c r="K840" s="259"/>
      <c r="L840" s="265"/>
      <c r="M840" s="266"/>
      <c r="N840" s="267"/>
      <c r="O840" s="267"/>
      <c r="P840" s="267"/>
      <c r="Q840" s="267"/>
      <c r="R840" s="267"/>
      <c r="S840" s="267"/>
      <c r="T840" s="268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9" t="s">
        <v>180</v>
      </c>
      <c r="AU840" s="269" t="s">
        <v>84</v>
      </c>
      <c r="AV840" s="13" t="s">
        <v>84</v>
      </c>
      <c r="AW840" s="13" t="s">
        <v>30</v>
      </c>
      <c r="AX840" s="13" t="s">
        <v>75</v>
      </c>
      <c r="AY840" s="269" t="s">
        <v>172</v>
      </c>
    </row>
    <row r="841" s="14" customFormat="1">
      <c r="A841" s="14"/>
      <c r="B841" s="270"/>
      <c r="C841" s="271"/>
      <c r="D841" s="260" t="s">
        <v>180</v>
      </c>
      <c r="E841" s="272" t="s">
        <v>1</v>
      </c>
      <c r="F841" s="273" t="s">
        <v>181</v>
      </c>
      <c r="G841" s="271"/>
      <c r="H841" s="274">
        <v>130.39500000000001</v>
      </c>
      <c r="I841" s="275"/>
      <c r="J841" s="271"/>
      <c r="K841" s="271"/>
      <c r="L841" s="276"/>
      <c r="M841" s="277"/>
      <c r="N841" s="278"/>
      <c r="O841" s="278"/>
      <c r="P841" s="278"/>
      <c r="Q841" s="278"/>
      <c r="R841" s="278"/>
      <c r="S841" s="278"/>
      <c r="T841" s="279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80" t="s">
        <v>180</v>
      </c>
      <c r="AU841" s="280" t="s">
        <v>84</v>
      </c>
      <c r="AV841" s="14" t="s">
        <v>179</v>
      </c>
      <c r="AW841" s="14" t="s">
        <v>30</v>
      </c>
      <c r="AX841" s="14" t="s">
        <v>82</v>
      </c>
      <c r="AY841" s="280" t="s">
        <v>172</v>
      </c>
    </row>
    <row r="842" s="2" customFormat="1" ht="16.5" customHeight="1">
      <c r="A842" s="40"/>
      <c r="B842" s="41"/>
      <c r="C842" s="245" t="s">
        <v>1151</v>
      </c>
      <c r="D842" s="245" t="s">
        <v>175</v>
      </c>
      <c r="E842" s="246" t="s">
        <v>1152</v>
      </c>
      <c r="F842" s="247" t="s">
        <v>1153</v>
      </c>
      <c r="G842" s="248" t="s">
        <v>184</v>
      </c>
      <c r="H842" s="249">
        <v>125.38</v>
      </c>
      <c r="I842" s="250"/>
      <c r="J842" s="251">
        <f>ROUND(I842*H842,2)</f>
        <v>0</v>
      </c>
      <c r="K842" s="252"/>
      <c r="L842" s="43"/>
      <c r="M842" s="253" t="s">
        <v>1</v>
      </c>
      <c r="N842" s="254" t="s">
        <v>40</v>
      </c>
      <c r="O842" s="93"/>
      <c r="P842" s="255">
        <f>O842*H842</f>
        <v>0</v>
      </c>
      <c r="Q842" s="255">
        <v>0</v>
      </c>
      <c r="R842" s="255">
        <f>Q842*H842</f>
        <v>0</v>
      </c>
      <c r="S842" s="255">
        <v>0</v>
      </c>
      <c r="T842" s="256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57" t="s">
        <v>200</v>
      </c>
      <c r="AT842" s="257" t="s">
        <v>175</v>
      </c>
      <c r="AU842" s="257" t="s">
        <v>84</v>
      </c>
      <c r="AY842" s="17" t="s">
        <v>172</v>
      </c>
      <c r="BE842" s="145">
        <f>IF(N842="základní",J842,0)</f>
        <v>0</v>
      </c>
      <c r="BF842" s="145">
        <f>IF(N842="snížená",J842,0)</f>
        <v>0</v>
      </c>
      <c r="BG842" s="145">
        <f>IF(N842="zákl. přenesená",J842,0)</f>
        <v>0</v>
      </c>
      <c r="BH842" s="145">
        <f>IF(N842="sníž. přenesená",J842,0)</f>
        <v>0</v>
      </c>
      <c r="BI842" s="145">
        <f>IF(N842="nulová",J842,0)</f>
        <v>0</v>
      </c>
      <c r="BJ842" s="17" t="s">
        <v>82</v>
      </c>
      <c r="BK842" s="145">
        <f>ROUND(I842*H842,2)</f>
        <v>0</v>
      </c>
      <c r="BL842" s="17" t="s">
        <v>200</v>
      </c>
      <c r="BM842" s="257" t="s">
        <v>1075</v>
      </c>
    </row>
    <row r="843" s="15" customFormat="1">
      <c r="A843" s="15"/>
      <c r="B843" s="299"/>
      <c r="C843" s="300"/>
      <c r="D843" s="260" t="s">
        <v>180</v>
      </c>
      <c r="E843" s="301" t="s">
        <v>1</v>
      </c>
      <c r="F843" s="302" t="s">
        <v>736</v>
      </c>
      <c r="G843" s="300"/>
      <c r="H843" s="301" t="s">
        <v>1</v>
      </c>
      <c r="I843" s="303"/>
      <c r="J843" s="300"/>
      <c r="K843" s="300"/>
      <c r="L843" s="304"/>
      <c r="M843" s="305"/>
      <c r="N843" s="306"/>
      <c r="O843" s="306"/>
      <c r="P843" s="306"/>
      <c r="Q843" s="306"/>
      <c r="R843" s="306"/>
      <c r="S843" s="306"/>
      <c r="T843" s="307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308" t="s">
        <v>180</v>
      </c>
      <c r="AU843" s="308" t="s">
        <v>84</v>
      </c>
      <c r="AV843" s="15" t="s">
        <v>82</v>
      </c>
      <c r="AW843" s="15" t="s">
        <v>30</v>
      </c>
      <c r="AX843" s="15" t="s">
        <v>75</v>
      </c>
      <c r="AY843" s="308" t="s">
        <v>172</v>
      </c>
    </row>
    <row r="844" s="13" customFormat="1">
      <c r="A844" s="13"/>
      <c r="B844" s="258"/>
      <c r="C844" s="259"/>
      <c r="D844" s="260" t="s">
        <v>180</v>
      </c>
      <c r="E844" s="261" t="s">
        <v>1</v>
      </c>
      <c r="F844" s="262" t="s">
        <v>1146</v>
      </c>
      <c r="G844" s="259"/>
      <c r="H844" s="263">
        <v>125.38</v>
      </c>
      <c r="I844" s="264"/>
      <c r="J844" s="259"/>
      <c r="K844" s="259"/>
      <c r="L844" s="265"/>
      <c r="M844" s="266"/>
      <c r="N844" s="267"/>
      <c r="O844" s="267"/>
      <c r="P844" s="267"/>
      <c r="Q844" s="267"/>
      <c r="R844" s="267"/>
      <c r="S844" s="267"/>
      <c r="T844" s="268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69" t="s">
        <v>180</v>
      </c>
      <c r="AU844" s="269" t="s">
        <v>84</v>
      </c>
      <c r="AV844" s="13" t="s">
        <v>84</v>
      </c>
      <c r="AW844" s="13" t="s">
        <v>30</v>
      </c>
      <c r="AX844" s="13" t="s">
        <v>75</v>
      </c>
      <c r="AY844" s="269" t="s">
        <v>172</v>
      </c>
    </row>
    <row r="845" s="14" customFormat="1">
      <c r="A845" s="14"/>
      <c r="B845" s="270"/>
      <c r="C845" s="271"/>
      <c r="D845" s="260" t="s">
        <v>180</v>
      </c>
      <c r="E845" s="272" t="s">
        <v>1</v>
      </c>
      <c r="F845" s="273" t="s">
        <v>181</v>
      </c>
      <c r="G845" s="271"/>
      <c r="H845" s="274">
        <v>125.38</v>
      </c>
      <c r="I845" s="275"/>
      <c r="J845" s="271"/>
      <c r="K845" s="271"/>
      <c r="L845" s="276"/>
      <c r="M845" s="277"/>
      <c r="N845" s="278"/>
      <c r="O845" s="278"/>
      <c r="P845" s="278"/>
      <c r="Q845" s="278"/>
      <c r="R845" s="278"/>
      <c r="S845" s="278"/>
      <c r="T845" s="279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80" t="s">
        <v>180</v>
      </c>
      <c r="AU845" s="280" t="s">
        <v>84</v>
      </c>
      <c r="AV845" s="14" t="s">
        <v>179</v>
      </c>
      <c r="AW845" s="14" t="s">
        <v>30</v>
      </c>
      <c r="AX845" s="14" t="s">
        <v>82</v>
      </c>
      <c r="AY845" s="280" t="s">
        <v>172</v>
      </c>
    </row>
    <row r="846" s="2" customFormat="1" ht="16.5" customHeight="1">
      <c r="A846" s="40"/>
      <c r="B846" s="41"/>
      <c r="C846" s="245" t="s">
        <v>1019</v>
      </c>
      <c r="D846" s="245" t="s">
        <v>175</v>
      </c>
      <c r="E846" s="246" t="s">
        <v>1154</v>
      </c>
      <c r="F846" s="247" t="s">
        <v>1155</v>
      </c>
      <c r="G846" s="248" t="s">
        <v>273</v>
      </c>
      <c r="H846" s="249">
        <v>438.82999999999998</v>
      </c>
      <c r="I846" s="250"/>
      <c r="J846" s="251">
        <f>ROUND(I846*H846,2)</f>
        <v>0</v>
      </c>
      <c r="K846" s="252"/>
      <c r="L846" s="43"/>
      <c r="M846" s="253" t="s">
        <v>1</v>
      </c>
      <c r="N846" s="254" t="s">
        <v>40</v>
      </c>
      <c r="O846" s="93"/>
      <c r="P846" s="255">
        <f>O846*H846</f>
        <v>0</v>
      </c>
      <c r="Q846" s="255">
        <v>0</v>
      </c>
      <c r="R846" s="255">
        <f>Q846*H846</f>
        <v>0</v>
      </c>
      <c r="S846" s="255">
        <v>0</v>
      </c>
      <c r="T846" s="256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57" t="s">
        <v>200</v>
      </c>
      <c r="AT846" s="257" t="s">
        <v>175</v>
      </c>
      <c r="AU846" s="257" t="s">
        <v>84</v>
      </c>
      <c r="AY846" s="17" t="s">
        <v>172</v>
      </c>
      <c r="BE846" s="145">
        <f>IF(N846="základní",J846,0)</f>
        <v>0</v>
      </c>
      <c r="BF846" s="145">
        <f>IF(N846="snížená",J846,0)</f>
        <v>0</v>
      </c>
      <c r="BG846" s="145">
        <f>IF(N846="zákl. přenesená",J846,0)</f>
        <v>0</v>
      </c>
      <c r="BH846" s="145">
        <f>IF(N846="sníž. přenesená",J846,0)</f>
        <v>0</v>
      </c>
      <c r="BI846" s="145">
        <f>IF(N846="nulová",J846,0)</f>
        <v>0</v>
      </c>
      <c r="BJ846" s="17" t="s">
        <v>82</v>
      </c>
      <c r="BK846" s="145">
        <f>ROUND(I846*H846,2)</f>
        <v>0</v>
      </c>
      <c r="BL846" s="17" t="s">
        <v>200</v>
      </c>
      <c r="BM846" s="257" t="s">
        <v>1156</v>
      </c>
    </row>
    <row r="847" s="15" customFormat="1">
      <c r="A847" s="15"/>
      <c r="B847" s="299"/>
      <c r="C847" s="300"/>
      <c r="D847" s="260" t="s">
        <v>180</v>
      </c>
      <c r="E847" s="301" t="s">
        <v>1</v>
      </c>
      <c r="F847" s="302" t="s">
        <v>736</v>
      </c>
      <c r="G847" s="300"/>
      <c r="H847" s="301" t="s">
        <v>1</v>
      </c>
      <c r="I847" s="303"/>
      <c r="J847" s="300"/>
      <c r="K847" s="300"/>
      <c r="L847" s="304"/>
      <c r="M847" s="305"/>
      <c r="N847" s="306"/>
      <c r="O847" s="306"/>
      <c r="P847" s="306"/>
      <c r="Q847" s="306"/>
      <c r="R847" s="306"/>
      <c r="S847" s="306"/>
      <c r="T847" s="307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308" t="s">
        <v>180</v>
      </c>
      <c r="AU847" s="308" t="s">
        <v>84</v>
      </c>
      <c r="AV847" s="15" t="s">
        <v>82</v>
      </c>
      <c r="AW847" s="15" t="s">
        <v>30</v>
      </c>
      <c r="AX847" s="15" t="s">
        <v>75</v>
      </c>
      <c r="AY847" s="308" t="s">
        <v>172</v>
      </c>
    </row>
    <row r="848" s="13" customFormat="1">
      <c r="A848" s="13"/>
      <c r="B848" s="258"/>
      <c r="C848" s="259"/>
      <c r="D848" s="260" t="s">
        <v>180</v>
      </c>
      <c r="E848" s="261" t="s">
        <v>1</v>
      </c>
      <c r="F848" s="262" t="s">
        <v>1157</v>
      </c>
      <c r="G848" s="259"/>
      <c r="H848" s="263">
        <v>438.82999999999998</v>
      </c>
      <c r="I848" s="264"/>
      <c r="J848" s="259"/>
      <c r="K848" s="259"/>
      <c r="L848" s="265"/>
      <c r="M848" s="266"/>
      <c r="N848" s="267"/>
      <c r="O848" s="267"/>
      <c r="P848" s="267"/>
      <c r="Q848" s="267"/>
      <c r="R848" s="267"/>
      <c r="S848" s="267"/>
      <c r="T848" s="268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69" t="s">
        <v>180</v>
      </c>
      <c r="AU848" s="269" t="s">
        <v>84</v>
      </c>
      <c r="AV848" s="13" t="s">
        <v>84</v>
      </c>
      <c r="AW848" s="13" t="s">
        <v>30</v>
      </c>
      <c r="AX848" s="13" t="s">
        <v>75</v>
      </c>
      <c r="AY848" s="269" t="s">
        <v>172</v>
      </c>
    </row>
    <row r="849" s="14" customFormat="1">
      <c r="A849" s="14"/>
      <c r="B849" s="270"/>
      <c r="C849" s="271"/>
      <c r="D849" s="260" t="s">
        <v>180</v>
      </c>
      <c r="E849" s="272" t="s">
        <v>1</v>
      </c>
      <c r="F849" s="273" t="s">
        <v>181</v>
      </c>
      <c r="G849" s="271"/>
      <c r="H849" s="274">
        <v>438.82999999999998</v>
      </c>
      <c r="I849" s="275"/>
      <c r="J849" s="271"/>
      <c r="K849" s="271"/>
      <c r="L849" s="276"/>
      <c r="M849" s="277"/>
      <c r="N849" s="278"/>
      <c r="O849" s="278"/>
      <c r="P849" s="278"/>
      <c r="Q849" s="278"/>
      <c r="R849" s="278"/>
      <c r="S849" s="278"/>
      <c r="T849" s="279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80" t="s">
        <v>180</v>
      </c>
      <c r="AU849" s="280" t="s">
        <v>84</v>
      </c>
      <c r="AV849" s="14" t="s">
        <v>179</v>
      </c>
      <c r="AW849" s="14" t="s">
        <v>30</v>
      </c>
      <c r="AX849" s="14" t="s">
        <v>82</v>
      </c>
      <c r="AY849" s="280" t="s">
        <v>172</v>
      </c>
    </row>
    <row r="850" s="2" customFormat="1" ht="16.5" customHeight="1">
      <c r="A850" s="40"/>
      <c r="B850" s="41"/>
      <c r="C850" s="245" t="s">
        <v>1158</v>
      </c>
      <c r="D850" s="245" t="s">
        <v>175</v>
      </c>
      <c r="E850" s="246" t="s">
        <v>1159</v>
      </c>
      <c r="F850" s="247" t="s">
        <v>1160</v>
      </c>
      <c r="G850" s="248" t="s">
        <v>273</v>
      </c>
      <c r="H850" s="249">
        <v>19.5</v>
      </c>
      <c r="I850" s="250"/>
      <c r="J850" s="251">
        <f>ROUND(I850*H850,2)</f>
        <v>0</v>
      </c>
      <c r="K850" s="252"/>
      <c r="L850" s="43"/>
      <c r="M850" s="253" t="s">
        <v>1</v>
      </c>
      <c r="N850" s="254" t="s">
        <v>40</v>
      </c>
      <c r="O850" s="93"/>
      <c r="P850" s="255">
        <f>O850*H850</f>
        <v>0</v>
      </c>
      <c r="Q850" s="255">
        <v>0</v>
      </c>
      <c r="R850" s="255">
        <f>Q850*H850</f>
        <v>0</v>
      </c>
      <c r="S850" s="255">
        <v>0</v>
      </c>
      <c r="T850" s="256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57" t="s">
        <v>200</v>
      </c>
      <c r="AT850" s="257" t="s">
        <v>175</v>
      </c>
      <c r="AU850" s="257" t="s">
        <v>84</v>
      </c>
      <c r="AY850" s="17" t="s">
        <v>172</v>
      </c>
      <c r="BE850" s="145">
        <f>IF(N850="základní",J850,0)</f>
        <v>0</v>
      </c>
      <c r="BF850" s="145">
        <f>IF(N850="snížená",J850,0)</f>
        <v>0</v>
      </c>
      <c r="BG850" s="145">
        <f>IF(N850="zákl. přenesená",J850,0)</f>
        <v>0</v>
      </c>
      <c r="BH850" s="145">
        <f>IF(N850="sníž. přenesená",J850,0)</f>
        <v>0</v>
      </c>
      <c r="BI850" s="145">
        <f>IF(N850="nulová",J850,0)</f>
        <v>0</v>
      </c>
      <c r="BJ850" s="17" t="s">
        <v>82</v>
      </c>
      <c r="BK850" s="145">
        <f>ROUND(I850*H850,2)</f>
        <v>0</v>
      </c>
      <c r="BL850" s="17" t="s">
        <v>200</v>
      </c>
      <c r="BM850" s="257" t="s">
        <v>1161</v>
      </c>
    </row>
    <row r="851" s="15" customFormat="1">
      <c r="A851" s="15"/>
      <c r="B851" s="299"/>
      <c r="C851" s="300"/>
      <c r="D851" s="260" t="s">
        <v>180</v>
      </c>
      <c r="E851" s="301" t="s">
        <v>1</v>
      </c>
      <c r="F851" s="302" t="s">
        <v>736</v>
      </c>
      <c r="G851" s="300"/>
      <c r="H851" s="301" t="s">
        <v>1</v>
      </c>
      <c r="I851" s="303"/>
      <c r="J851" s="300"/>
      <c r="K851" s="300"/>
      <c r="L851" s="304"/>
      <c r="M851" s="305"/>
      <c r="N851" s="306"/>
      <c r="O851" s="306"/>
      <c r="P851" s="306"/>
      <c r="Q851" s="306"/>
      <c r="R851" s="306"/>
      <c r="S851" s="306"/>
      <c r="T851" s="307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308" t="s">
        <v>180</v>
      </c>
      <c r="AU851" s="308" t="s">
        <v>84</v>
      </c>
      <c r="AV851" s="15" t="s">
        <v>82</v>
      </c>
      <c r="AW851" s="15" t="s">
        <v>30</v>
      </c>
      <c r="AX851" s="15" t="s">
        <v>75</v>
      </c>
      <c r="AY851" s="308" t="s">
        <v>172</v>
      </c>
    </row>
    <row r="852" s="13" customFormat="1">
      <c r="A852" s="13"/>
      <c r="B852" s="258"/>
      <c r="C852" s="259"/>
      <c r="D852" s="260" t="s">
        <v>180</v>
      </c>
      <c r="E852" s="261" t="s">
        <v>1</v>
      </c>
      <c r="F852" s="262" t="s">
        <v>1162</v>
      </c>
      <c r="G852" s="259"/>
      <c r="H852" s="263">
        <v>19.5</v>
      </c>
      <c r="I852" s="264"/>
      <c r="J852" s="259"/>
      <c r="K852" s="259"/>
      <c r="L852" s="265"/>
      <c r="M852" s="266"/>
      <c r="N852" s="267"/>
      <c r="O852" s="267"/>
      <c r="P852" s="267"/>
      <c r="Q852" s="267"/>
      <c r="R852" s="267"/>
      <c r="S852" s="267"/>
      <c r="T852" s="268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69" t="s">
        <v>180</v>
      </c>
      <c r="AU852" s="269" t="s">
        <v>84</v>
      </c>
      <c r="AV852" s="13" t="s">
        <v>84</v>
      </c>
      <c r="AW852" s="13" t="s">
        <v>30</v>
      </c>
      <c r="AX852" s="13" t="s">
        <v>75</v>
      </c>
      <c r="AY852" s="269" t="s">
        <v>172</v>
      </c>
    </row>
    <row r="853" s="14" customFormat="1">
      <c r="A853" s="14"/>
      <c r="B853" s="270"/>
      <c r="C853" s="271"/>
      <c r="D853" s="260" t="s">
        <v>180</v>
      </c>
      <c r="E853" s="272" t="s">
        <v>1</v>
      </c>
      <c r="F853" s="273" t="s">
        <v>181</v>
      </c>
      <c r="G853" s="271"/>
      <c r="H853" s="274">
        <v>19.5</v>
      </c>
      <c r="I853" s="275"/>
      <c r="J853" s="271"/>
      <c r="K853" s="271"/>
      <c r="L853" s="276"/>
      <c r="M853" s="277"/>
      <c r="N853" s="278"/>
      <c r="O853" s="278"/>
      <c r="P853" s="278"/>
      <c r="Q853" s="278"/>
      <c r="R853" s="278"/>
      <c r="S853" s="278"/>
      <c r="T853" s="279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80" t="s">
        <v>180</v>
      </c>
      <c r="AU853" s="280" t="s">
        <v>84</v>
      </c>
      <c r="AV853" s="14" t="s">
        <v>179</v>
      </c>
      <c r="AW853" s="14" t="s">
        <v>30</v>
      </c>
      <c r="AX853" s="14" t="s">
        <v>82</v>
      </c>
      <c r="AY853" s="280" t="s">
        <v>172</v>
      </c>
    </row>
    <row r="854" s="2" customFormat="1" ht="16.5" customHeight="1">
      <c r="A854" s="40"/>
      <c r="B854" s="41"/>
      <c r="C854" s="281" t="s">
        <v>1024</v>
      </c>
      <c r="D854" s="281" t="s">
        <v>207</v>
      </c>
      <c r="E854" s="282" t="s">
        <v>1163</v>
      </c>
      <c r="F854" s="283" t="s">
        <v>1164</v>
      </c>
      <c r="G854" s="284" t="s">
        <v>273</v>
      </c>
      <c r="H854" s="285">
        <v>20.475000000000001</v>
      </c>
      <c r="I854" s="286"/>
      <c r="J854" s="287">
        <f>ROUND(I854*H854,2)</f>
        <v>0</v>
      </c>
      <c r="K854" s="288"/>
      <c r="L854" s="289"/>
      <c r="M854" s="290" t="s">
        <v>1</v>
      </c>
      <c r="N854" s="291" t="s">
        <v>40</v>
      </c>
      <c r="O854" s="93"/>
      <c r="P854" s="255">
        <f>O854*H854</f>
        <v>0</v>
      </c>
      <c r="Q854" s="255">
        <v>0</v>
      </c>
      <c r="R854" s="255">
        <f>Q854*H854</f>
        <v>0</v>
      </c>
      <c r="S854" s="255">
        <v>0</v>
      </c>
      <c r="T854" s="256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57" t="s">
        <v>210</v>
      </c>
      <c r="AT854" s="257" t="s">
        <v>207</v>
      </c>
      <c r="AU854" s="257" t="s">
        <v>84</v>
      </c>
      <c r="AY854" s="17" t="s">
        <v>172</v>
      </c>
      <c r="BE854" s="145">
        <f>IF(N854="základní",J854,0)</f>
        <v>0</v>
      </c>
      <c r="BF854" s="145">
        <f>IF(N854="snížená",J854,0)</f>
        <v>0</v>
      </c>
      <c r="BG854" s="145">
        <f>IF(N854="zákl. přenesená",J854,0)</f>
        <v>0</v>
      </c>
      <c r="BH854" s="145">
        <f>IF(N854="sníž. přenesená",J854,0)</f>
        <v>0</v>
      </c>
      <c r="BI854" s="145">
        <f>IF(N854="nulová",J854,0)</f>
        <v>0</v>
      </c>
      <c r="BJ854" s="17" t="s">
        <v>82</v>
      </c>
      <c r="BK854" s="145">
        <f>ROUND(I854*H854,2)</f>
        <v>0</v>
      </c>
      <c r="BL854" s="17" t="s">
        <v>200</v>
      </c>
      <c r="BM854" s="257" t="s">
        <v>1165</v>
      </c>
    </row>
    <row r="855" s="13" customFormat="1">
      <c r="A855" s="13"/>
      <c r="B855" s="258"/>
      <c r="C855" s="259"/>
      <c r="D855" s="260" t="s">
        <v>180</v>
      </c>
      <c r="E855" s="261" t="s">
        <v>1</v>
      </c>
      <c r="F855" s="262" t="s">
        <v>1166</v>
      </c>
      <c r="G855" s="259"/>
      <c r="H855" s="263">
        <v>20.475000000000001</v>
      </c>
      <c r="I855" s="264"/>
      <c r="J855" s="259"/>
      <c r="K855" s="259"/>
      <c r="L855" s="265"/>
      <c r="M855" s="266"/>
      <c r="N855" s="267"/>
      <c r="O855" s="267"/>
      <c r="P855" s="267"/>
      <c r="Q855" s="267"/>
      <c r="R855" s="267"/>
      <c r="S855" s="267"/>
      <c r="T855" s="268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69" t="s">
        <v>180</v>
      </c>
      <c r="AU855" s="269" t="s">
        <v>84</v>
      </c>
      <c r="AV855" s="13" t="s">
        <v>84</v>
      </c>
      <c r="AW855" s="13" t="s">
        <v>30</v>
      </c>
      <c r="AX855" s="13" t="s">
        <v>75</v>
      </c>
      <c r="AY855" s="269" t="s">
        <v>172</v>
      </c>
    </row>
    <row r="856" s="14" customFormat="1">
      <c r="A856" s="14"/>
      <c r="B856" s="270"/>
      <c r="C856" s="271"/>
      <c r="D856" s="260" t="s">
        <v>180</v>
      </c>
      <c r="E856" s="272" t="s">
        <v>1</v>
      </c>
      <c r="F856" s="273" t="s">
        <v>181</v>
      </c>
      <c r="G856" s="271"/>
      <c r="H856" s="274">
        <v>20.475000000000001</v>
      </c>
      <c r="I856" s="275"/>
      <c r="J856" s="271"/>
      <c r="K856" s="271"/>
      <c r="L856" s="276"/>
      <c r="M856" s="277"/>
      <c r="N856" s="278"/>
      <c r="O856" s="278"/>
      <c r="P856" s="278"/>
      <c r="Q856" s="278"/>
      <c r="R856" s="278"/>
      <c r="S856" s="278"/>
      <c r="T856" s="279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80" t="s">
        <v>180</v>
      </c>
      <c r="AU856" s="280" t="s">
        <v>84</v>
      </c>
      <c r="AV856" s="14" t="s">
        <v>179</v>
      </c>
      <c r="AW856" s="14" t="s">
        <v>30</v>
      </c>
      <c r="AX856" s="14" t="s">
        <v>82</v>
      </c>
      <c r="AY856" s="280" t="s">
        <v>172</v>
      </c>
    </row>
    <row r="857" s="2" customFormat="1" ht="24.15" customHeight="1">
      <c r="A857" s="40"/>
      <c r="B857" s="41"/>
      <c r="C857" s="245" t="s">
        <v>1167</v>
      </c>
      <c r="D857" s="245" t="s">
        <v>175</v>
      </c>
      <c r="E857" s="246" t="s">
        <v>1168</v>
      </c>
      <c r="F857" s="247" t="s">
        <v>1169</v>
      </c>
      <c r="G857" s="248" t="s">
        <v>184</v>
      </c>
      <c r="H857" s="249">
        <v>125.38</v>
      </c>
      <c r="I857" s="250"/>
      <c r="J857" s="251">
        <f>ROUND(I857*H857,2)</f>
        <v>0</v>
      </c>
      <c r="K857" s="252"/>
      <c r="L857" s="43"/>
      <c r="M857" s="253" t="s">
        <v>1</v>
      </c>
      <c r="N857" s="254" t="s">
        <v>40</v>
      </c>
      <c r="O857" s="93"/>
      <c r="P857" s="255">
        <f>O857*H857</f>
        <v>0</v>
      </c>
      <c r="Q857" s="255">
        <v>0</v>
      </c>
      <c r="R857" s="255">
        <f>Q857*H857</f>
        <v>0</v>
      </c>
      <c r="S857" s="255">
        <v>0</v>
      </c>
      <c r="T857" s="256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57" t="s">
        <v>200</v>
      </c>
      <c r="AT857" s="257" t="s">
        <v>175</v>
      </c>
      <c r="AU857" s="257" t="s">
        <v>84</v>
      </c>
      <c r="AY857" s="17" t="s">
        <v>172</v>
      </c>
      <c r="BE857" s="145">
        <f>IF(N857="základní",J857,0)</f>
        <v>0</v>
      </c>
      <c r="BF857" s="145">
        <f>IF(N857="snížená",J857,0)</f>
        <v>0</v>
      </c>
      <c r="BG857" s="145">
        <f>IF(N857="zákl. přenesená",J857,0)</f>
        <v>0</v>
      </c>
      <c r="BH857" s="145">
        <f>IF(N857="sníž. přenesená",J857,0)</f>
        <v>0</v>
      </c>
      <c r="BI857" s="145">
        <f>IF(N857="nulová",J857,0)</f>
        <v>0</v>
      </c>
      <c r="BJ857" s="17" t="s">
        <v>82</v>
      </c>
      <c r="BK857" s="145">
        <f>ROUND(I857*H857,2)</f>
        <v>0</v>
      </c>
      <c r="BL857" s="17" t="s">
        <v>200</v>
      </c>
      <c r="BM857" s="257" t="s">
        <v>1170</v>
      </c>
    </row>
    <row r="858" s="15" customFormat="1">
      <c r="A858" s="15"/>
      <c r="B858" s="299"/>
      <c r="C858" s="300"/>
      <c r="D858" s="260" t="s">
        <v>180</v>
      </c>
      <c r="E858" s="301" t="s">
        <v>1</v>
      </c>
      <c r="F858" s="302" t="s">
        <v>736</v>
      </c>
      <c r="G858" s="300"/>
      <c r="H858" s="301" t="s">
        <v>1</v>
      </c>
      <c r="I858" s="303"/>
      <c r="J858" s="300"/>
      <c r="K858" s="300"/>
      <c r="L858" s="304"/>
      <c r="M858" s="305"/>
      <c r="N858" s="306"/>
      <c r="O858" s="306"/>
      <c r="P858" s="306"/>
      <c r="Q858" s="306"/>
      <c r="R858" s="306"/>
      <c r="S858" s="306"/>
      <c r="T858" s="307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308" t="s">
        <v>180</v>
      </c>
      <c r="AU858" s="308" t="s">
        <v>84</v>
      </c>
      <c r="AV858" s="15" t="s">
        <v>82</v>
      </c>
      <c r="AW858" s="15" t="s">
        <v>30</v>
      </c>
      <c r="AX858" s="15" t="s">
        <v>75</v>
      </c>
      <c r="AY858" s="308" t="s">
        <v>172</v>
      </c>
    </row>
    <row r="859" s="13" customFormat="1">
      <c r="A859" s="13"/>
      <c r="B859" s="258"/>
      <c r="C859" s="259"/>
      <c r="D859" s="260" t="s">
        <v>180</v>
      </c>
      <c r="E859" s="261" t="s">
        <v>1</v>
      </c>
      <c r="F859" s="262" t="s">
        <v>1146</v>
      </c>
      <c r="G859" s="259"/>
      <c r="H859" s="263">
        <v>125.38</v>
      </c>
      <c r="I859" s="264"/>
      <c r="J859" s="259"/>
      <c r="K859" s="259"/>
      <c r="L859" s="265"/>
      <c r="M859" s="266"/>
      <c r="N859" s="267"/>
      <c r="O859" s="267"/>
      <c r="P859" s="267"/>
      <c r="Q859" s="267"/>
      <c r="R859" s="267"/>
      <c r="S859" s="267"/>
      <c r="T859" s="268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9" t="s">
        <v>180</v>
      </c>
      <c r="AU859" s="269" t="s">
        <v>84</v>
      </c>
      <c r="AV859" s="13" t="s">
        <v>84</v>
      </c>
      <c r="AW859" s="13" t="s">
        <v>30</v>
      </c>
      <c r="AX859" s="13" t="s">
        <v>75</v>
      </c>
      <c r="AY859" s="269" t="s">
        <v>172</v>
      </c>
    </row>
    <row r="860" s="14" customFormat="1">
      <c r="A860" s="14"/>
      <c r="B860" s="270"/>
      <c r="C860" s="271"/>
      <c r="D860" s="260" t="s">
        <v>180</v>
      </c>
      <c r="E860" s="272" t="s">
        <v>1</v>
      </c>
      <c r="F860" s="273" t="s">
        <v>181</v>
      </c>
      <c r="G860" s="271"/>
      <c r="H860" s="274">
        <v>125.38</v>
      </c>
      <c r="I860" s="275"/>
      <c r="J860" s="271"/>
      <c r="K860" s="271"/>
      <c r="L860" s="276"/>
      <c r="M860" s="277"/>
      <c r="N860" s="278"/>
      <c r="O860" s="278"/>
      <c r="P860" s="278"/>
      <c r="Q860" s="278"/>
      <c r="R860" s="278"/>
      <c r="S860" s="278"/>
      <c r="T860" s="279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80" t="s">
        <v>180</v>
      </c>
      <c r="AU860" s="280" t="s">
        <v>84</v>
      </c>
      <c r="AV860" s="14" t="s">
        <v>179</v>
      </c>
      <c r="AW860" s="14" t="s">
        <v>30</v>
      </c>
      <c r="AX860" s="14" t="s">
        <v>82</v>
      </c>
      <c r="AY860" s="280" t="s">
        <v>172</v>
      </c>
    </row>
    <row r="861" s="2" customFormat="1" ht="16.5" customHeight="1">
      <c r="A861" s="40"/>
      <c r="B861" s="41"/>
      <c r="C861" s="245" t="s">
        <v>1027</v>
      </c>
      <c r="D861" s="245" t="s">
        <v>175</v>
      </c>
      <c r="E861" s="246" t="s">
        <v>1171</v>
      </c>
      <c r="F861" s="247" t="s">
        <v>1172</v>
      </c>
      <c r="G861" s="248" t="s">
        <v>184</v>
      </c>
      <c r="H861" s="249">
        <v>125.38</v>
      </c>
      <c r="I861" s="250"/>
      <c r="J861" s="251">
        <f>ROUND(I861*H861,2)</f>
        <v>0</v>
      </c>
      <c r="K861" s="252"/>
      <c r="L861" s="43"/>
      <c r="M861" s="253" t="s">
        <v>1</v>
      </c>
      <c r="N861" s="254" t="s">
        <v>40</v>
      </c>
      <c r="O861" s="93"/>
      <c r="P861" s="255">
        <f>O861*H861</f>
        <v>0</v>
      </c>
      <c r="Q861" s="255">
        <v>0</v>
      </c>
      <c r="R861" s="255">
        <f>Q861*H861</f>
        <v>0</v>
      </c>
      <c r="S861" s="255">
        <v>0</v>
      </c>
      <c r="T861" s="256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57" t="s">
        <v>200</v>
      </c>
      <c r="AT861" s="257" t="s">
        <v>175</v>
      </c>
      <c r="AU861" s="257" t="s">
        <v>84</v>
      </c>
      <c r="AY861" s="17" t="s">
        <v>172</v>
      </c>
      <c r="BE861" s="145">
        <f>IF(N861="základní",J861,0)</f>
        <v>0</v>
      </c>
      <c r="BF861" s="145">
        <f>IF(N861="snížená",J861,0)</f>
        <v>0</v>
      </c>
      <c r="BG861" s="145">
        <f>IF(N861="zákl. přenesená",J861,0)</f>
        <v>0</v>
      </c>
      <c r="BH861" s="145">
        <f>IF(N861="sníž. přenesená",J861,0)</f>
        <v>0</v>
      </c>
      <c r="BI861" s="145">
        <f>IF(N861="nulová",J861,0)</f>
        <v>0</v>
      </c>
      <c r="BJ861" s="17" t="s">
        <v>82</v>
      </c>
      <c r="BK861" s="145">
        <f>ROUND(I861*H861,2)</f>
        <v>0</v>
      </c>
      <c r="BL861" s="17" t="s">
        <v>200</v>
      </c>
      <c r="BM861" s="257" t="s">
        <v>1173</v>
      </c>
    </row>
    <row r="862" s="15" customFormat="1">
      <c r="A862" s="15"/>
      <c r="B862" s="299"/>
      <c r="C862" s="300"/>
      <c r="D862" s="260" t="s">
        <v>180</v>
      </c>
      <c r="E862" s="301" t="s">
        <v>1</v>
      </c>
      <c r="F862" s="302" t="s">
        <v>736</v>
      </c>
      <c r="G862" s="300"/>
      <c r="H862" s="301" t="s">
        <v>1</v>
      </c>
      <c r="I862" s="303"/>
      <c r="J862" s="300"/>
      <c r="K862" s="300"/>
      <c r="L862" s="304"/>
      <c r="M862" s="305"/>
      <c r="N862" s="306"/>
      <c r="O862" s="306"/>
      <c r="P862" s="306"/>
      <c r="Q862" s="306"/>
      <c r="R862" s="306"/>
      <c r="S862" s="306"/>
      <c r="T862" s="307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308" t="s">
        <v>180</v>
      </c>
      <c r="AU862" s="308" t="s">
        <v>84</v>
      </c>
      <c r="AV862" s="15" t="s">
        <v>82</v>
      </c>
      <c r="AW862" s="15" t="s">
        <v>30</v>
      </c>
      <c r="AX862" s="15" t="s">
        <v>75</v>
      </c>
      <c r="AY862" s="308" t="s">
        <v>172</v>
      </c>
    </row>
    <row r="863" s="13" customFormat="1">
      <c r="A863" s="13"/>
      <c r="B863" s="258"/>
      <c r="C863" s="259"/>
      <c r="D863" s="260" t="s">
        <v>180</v>
      </c>
      <c r="E863" s="261" t="s">
        <v>1</v>
      </c>
      <c r="F863" s="262" t="s">
        <v>1146</v>
      </c>
      <c r="G863" s="259"/>
      <c r="H863" s="263">
        <v>125.38</v>
      </c>
      <c r="I863" s="264"/>
      <c r="J863" s="259"/>
      <c r="K863" s="259"/>
      <c r="L863" s="265"/>
      <c r="M863" s="266"/>
      <c r="N863" s="267"/>
      <c r="O863" s="267"/>
      <c r="P863" s="267"/>
      <c r="Q863" s="267"/>
      <c r="R863" s="267"/>
      <c r="S863" s="267"/>
      <c r="T863" s="268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69" t="s">
        <v>180</v>
      </c>
      <c r="AU863" s="269" t="s">
        <v>84</v>
      </c>
      <c r="AV863" s="13" t="s">
        <v>84</v>
      </c>
      <c r="AW863" s="13" t="s">
        <v>30</v>
      </c>
      <c r="AX863" s="13" t="s">
        <v>75</v>
      </c>
      <c r="AY863" s="269" t="s">
        <v>172</v>
      </c>
    </row>
    <row r="864" s="14" customFormat="1">
      <c r="A864" s="14"/>
      <c r="B864" s="270"/>
      <c r="C864" s="271"/>
      <c r="D864" s="260" t="s">
        <v>180</v>
      </c>
      <c r="E864" s="272" t="s">
        <v>1</v>
      </c>
      <c r="F864" s="273" t="s">
        <v>181</v>
      </c>
      <c r="G864" s="271"/>
      <c r="H864" s="274">
        <v>125.38</v>
      </c>
      <c r="I864" s="275"/>
      <c r="J864" s="271"/>
      <c r="K864" s="271"/>
      <c r="L864" s="276"/>
      <c r="M864" s="277"/>
      <c r="N864" s="278"/>
      <c r="O864" s="278"/>
      <c r="P864" s="278"/>
      <c r="Q864" s="278"/>
      <c r="R864" s="278"/>
      <c r="S864" s="278"/>
      <c r="T864" s="279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80" t="s">
        <v>180</v>
      </c>
      <c r="AU864" s="280" t="s">
        <v>84</v>
      </c>
      <c r="AV864" s="14" t="s">
        <v>179</v>
      </c>
      <c r="AW864" s="14" t="s">
        <v>30</v>
      </c>
      <c r="AX864" s="14" t="s">
        <v>82</v>
      </c>
      <c r="AY864" s="280" t="s">
        <v>172</v>
      </c>
    </row>
    <row r="865" s="2" customFormat="1" ht="24.15" customHeight="1">
      <c r="A865" s="40"/>
      <c r="B865" s="41"/>
      <c r="C865" s="245" t="s">
        <v>1016</v>
      </c>
      <c r="D865" s="245" t="s">
        <v>175</v>
      </c>
      <c r="E865" s="246" t="s">
        <v>1174</v>
      </c>
      <c r="F865" s="247" t="s">
        <v>1175</v>
      </c>
      <c r="G865" s="248" t="s">
        <v>283</v>
      </c>
      <c r="H865" s="295"/>
      <c r="I865" s="250"/>
      <c r="J865" s="251">
        <f>ROUND(I865*H865,2)</f>
        <v>0</v>
      </c>
      <c r="K865" s="252"/>
      <c r="L865" s="43"/>
      <c r="M865" s="253" t="s">
        <v>1</v>
      </c>
      <c r="N865" s="254" t="s">
        <v>40</v>
      </c>
      <c r="O865" s="93"/>
      <c r="P865" s="255">
        <f>O865*H865</f>
        <v>0</v>
      </c>
      <c r="Q865" s="255">
        <v>0</v>
      </c>
      <c r="R865" s="255">
        <f>Q865*H865</f>
        <v>0</v>
      </c>
      <c r="S865" s="255">
        <v>0</v>
      </c>
      <c r="T865" s="256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57" t="s">
        <v>200</v>
      </c>
      <c r="AT865" s="257" t="s">
        <v>175</v>
      </c>
      <c r="AU865" s="257" t="s">
        <v>84</v>
      </c>
      <c r="AY865" s="17" t="s">
        <v>172</v>
      </c>
      <c r="BE865" s="145">
        <f>IF(N865="základní",J865,0)</f>
        <v>0</v>
      </c>
      <c r="BF865" s="145">
        <f>IF(N865="snížená",J865,0)</f>
        <v>0</v>
      </c>
      <c r="BG865" s="145">
        <f>IF(N865="zákl. přenesená",J865,0)</f>
        <v>0</v>
      </c>
      <c r="BH865" s="145">
        <f>IF(N865="sníž. přenesená",J865,0)</f>
        <v>0</v>
      </c>
      <c r="BI865" s="145">
        <f>IF(N865="nulová",J865,0)</f>
        <v>0</v>
      </c>
      <c r="BJ865" s="17" t="s">
        <v>82</v>
      </c>
      <c r="BK865" s="145">
        <f>ROUND(I865*H865,2)</f>
        <v>0</v>
      </c>
      <c r="BL865" s="17" t="s">
        <v>200</v>
      </c>
      <c r="BM865" s="257" t="s">
        <v>1176</v>
      </c>
    </row>
    <row r="866" s="12" customFormat="1" ht="22.8" customHeight="1">
      <c r="A866" s="12"/>
      <c r="B866" s="229"/>
      <c r="C866" s="230"/>
      <c r="D866" s="231" t="s">
        <v>74</v>
      </c>
      <c r="E866" s="243" t="s">
        <v>256</v>
      </c>
      <c r="F866" s="243" t="s">
        <v>257</v>
      </c>
      <c r="G866" s="230"/>
      <c r="H866" s="230"/>
      <c r="I866" s="233"/>
      <c r="J866" s="244">
        <f>BK866</f>
        <v>0</v>
      </c>
      <c r="K866" s="230"/>
      <c r="L866" s="235"/>
      <c r="M866" s="236"/>
      <c r="N866" s="237"/>
      <c r="O866" s="237"/>
      <c r="P866" s="238">
        <f>SUM(P867:P912)</f>
        <v>0</v>
      </c>
      <c r="Q866" s="237"/>
      <c r="R866" s="238">
        <f>SUM(R867:R912)</f>
        <v>0</v>
      </c>
      <c r="S866" s="237"/>
      <c r="T866" s="239">
        <f>SUM(T867:T912)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40" t="s">
        <v>84</v>
      </c>
      <c r="AT866" s="241" t="s">
        <v>74</v>
      </c>
      <c r="AU866" s="241" t="s">
        <v>82</v>
      </c>
      <c r="AY866" s="240" t="s">
        <v>172</v>
      </c>
      <c r="BK866" s="242">
        <f>SUM(BK867:BK912)</f>
        <v>0</v>
      </c>
    </row>
    <row r="867" s="2" customFormat="1" ht="24.15" customHeight="1">
      <c r="A867" s="40"/>
      <c r="B867" s="41"/>
      <c r="C867" s="245" t="s">
        <v>1034</v>
      </c>
      <c r="D867" s="245" t="s">
        <v>175</v>
      </c>
      <c r="E867" s="246" t="s">
        <v>259</v>
      </c>
      <c r="F867" s="247" t="s">
        <v>260</v>
      </c>
      <c r="G867" s="248" t="s">
        <v>184</v>
      </c>
      <c r="H867" s="249">
        <v>362.89999999999998</v>
      </c>
      <c r="I867" s="250"/>
      <c r="J867" s="251">
        <f>ROUND(I867*H867,2)</f>
        <v>0</v>
      </c>
      <c r="K867" s="252"/>
      <c r="L867" s="43"/>
      <c r="M867" s="253" t="s">
        <v>1</v>
      </c>
      <c r="N867" s="254" t="s">
        <v>40</v>
      </c>
      <c r="O867" s="93"/>
      <c r="P867" s="255">
        <f>O867*H867</f>
        <v>0</v>
      </c>
      <c r="Q867" s="255">
        <v>0</v>
      </c>
      <c r="R867" s="255">
        <f>Q867*H867</f>
        <v>0</v>
      </c>
      <c r="S867" s="255">
        <v>0</v>
      </c>
      <c r="T867" s="256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57" t="s">
        <v>200</v>
      </c>
      <c r="AT867" s="257" t="s">
        <v>175</v>
      </c>
      <c r="AU867" s="257" t="s">
        <v>84</v>
      </c>
      <c r="AY867" s="17" t="s">
        <v>172</v>
      </c>
      <c r="BE867" s="145">
        <f>IF(N867="základní",J867,0)</f>
        <v>0</v>
      </c>
      <c r="BF867" s="145">
        <f>IF(N867="snížená",J867,0)</f>
        <v>0</v>
      </c>
      <c r="BG867" s="145">
        <f>IF(N867="zákl. přenesená",J867,0)</f>
        <v>0</v>
      </c>
      <c r="BH867" s="145">
        <f>IF(N867="sníž. přenesená",J867,0)</f>
        <v>0</v>
      </c>
      <c r="BI867" s="145">
        <f>IF(N867="nulová",J867,0)</f>
        <v>0</v>
      </c>
      <c r="BJ867" s="17" t="s">
        <v>82</v>
      </c>
      <c r="BK867" s="145">
        <f>ROUND(I867*H867,2)</f>
        <v>0</v>
      </c>
      <c r="BL867" s="17" t="s">
        <v>200</v>
      </c>
      <c r="BM867" s="257" t="s">
        <v>1177</v>
      </c>
    </row>
    <row r="868" s="15" customFormat="1">
      <c r="A868" s="15"/>
      <c r="B868" s="299"/>
      <c r="C868" s="300"/>
      <c r="D868" s="260" t="s">
        <v>180</v>
      </c>
      <c r="E868" s="301" t="s">
        <v>1</v>
      </c>
      <c r="F868" s="302" t="s">
        <v>736</v>
      </c>
      <c r="G868" s="300"/>
      <c r="H868" s="301" t="s">
        <v>1</v>
      </c>
      <c r="I868" s="303"/>
      <c r="J868" s="300"/>
      <c r="K868" s="300"/>
      <c r="L868" s="304"/>
      <c r="M868" s="305"/>
      <c r="N868" s="306"/>
      <c r="O868" s="306"/>
      <c r="P868" s="306"/>
      <c r="Q868" s="306"/>
      <c r="R868" s="306"/>
      <c r="S868" s="306"/>
      <c r="T868" s="307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308" t="s">
        <v>180</v>
      </c>
      <c r="AU868" s="308" t="s">
        <v>84</v>
      </c>
      <c r="AV868" s="15" t="s">
        <v>82</v>
      </c>
      <c r="AW868" s="15" t="s">
        <v>30</v>
      </c>
      <c r="AX868" s="15" t="s">
        <v>75</v>
      </c>
      <c r="AY868" s="308" t="s">
        <v>172</v>
      </c>
    </row>
    <row r="869" s="13" customFormat="1">
      <c r="A869" s="13"/>
      <c r="B869" s="258"/>
      <c r="C869" s="259"/>
      <c r="D869" s="260" t="s">
        <v>180</v>
      </c>
      <c r="E869" s="261" t="s">
        <v>1</v>
      </c>
      <c r="F869" s="262" t="s">
        <v>1178</v>
      </c>
      <c r="G869" s="259"/>
      <c r="H869" s="263">
        <v>134.21000000000001</v>
      </c>
      <c r="I869" s="264"/>
      <c r="J869" s="259"/>
      <c r="K869" s="259"/>
      <c r="L869" s="265"/>
      <c r="M869" s="266"/>
      <c r="N869" s="267"/>
      <c r="O869" s="267"/>
      <c r="P869" s="267"/>
      <c r="Q869" s="267"/>
      <c r="R869" s="267"/>
      <c r="S869" s="267"/>
      <c r="T869" s="268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9" t="s">
        <v>180</v>
      </c>
      <c r="AU869" s="269" t="s">
        <v>84</v>
      </c>
      <c r="AV869" s="13" t="s">
        <v>84</v>
      </c>
      <c r="AW869" s="13" t="s">
        <v>30</v>
      </c>
      <c r="AX869" s="13" t="s">
        <v>75</v>
      </c>
      <c r="AY869" s="269" t="s">
        <v>172</v>
      </c>
    </row>
    <row r="870" s="13" customFormat="1">
      <c r="A870" s="13"/>
      <c r="B870" s="258"/>
      <c r="C870" s="259"/>
      <c r="D870" s="260" t="s">
        <v>180</v>
      </c>
      <c r="E870" s="261" t="s">
        <v>1</v>
      </c>
      <c r="F870" s="262" t="s">
        <v>1179</v>
      </c>
      <c r="G870" s="259"/>
      <c r="H870" s="263">
        <v>94.409999999999997</v>
      </c>
      <c r="I870" s="264"/>
      <c r="J870" s="259"/>
      <c r="K870" s="259"/>
      <c r="L870" s="265"/>
      <c r="M870" s="266"/>
      <c r="N870" s="267"/>
      <c r="O870" s="267"/>
      <c r="P870" s="267"/>
      <c r="Q870" s="267"/>
      <c r="R870" s="267"/>
      <c r="S870" s="267"/>
      <c r="T870" s="268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9" t="s">
        <v>180</v>
      </c>
      <c r="AU870" s="269" t="s">
        <v>84</v>
      </c>
      <c r="AV870" s="13" t="s">
        <v>84</v>
      </c>
      <c r="AW870" s="13" t="s">
        <v>30</v>
      </c>
      <c r="AX870" s="13" t="s">
        <v>75</v>
      </c>
      <c r="AY870" s="269" t="s">
        <v>172</v>
      </c>
    </row>
    <row r="871" s="15" customFormat="1">
      <c r="A871" s="15"/>
      <c r="B871" s="299"/>
      <c r="C871" s="300"/>
      <c r="D871" s="260" t="s">
        <v>180</v>
      </c>
      <c r="E871" s="301" t="s">
        <v>1</v>
      </c>
      <c r="F871" s="302" t="s">
        <v>1180</v>
      </c>
      <c r="G871" s="300"/>
      <c r="H871" s="301" t="s">
        <v>1</v>
      </c>
      <c r="I871" s="303"/>
      <c r="J871" s="300"/>
      <c r="K871" s="300"/>
      <c r="L871" s="304"/>
      <c r="M871" s="305"/>
      <c r="N871" s="306"/>
      <c r="O871" s="306"/>
      <c r="P871" s="306"/>
      <c r="Q871" s="306"/>
      <c r="R871" s="306"/>
      <c r="S871" s="306"/>
      <c r="T871" s="307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308" t="s">
        <v>180</v>
      </c>
      <c r="AU871" s="308" t="s">
        <v>84</v>
      </c>
      <c r="AV871" s="15" t="s">
        <v>82</v>
      </c>
      <c r="AW871" s="15" t="s">
        <v>30</v>
      </c>
      <c r="AX871" s="15" t="s">
        <v>75</v>
      </c>
      <c r="AY871" s="308" t="s">
        <v>172</v>
      </c>
    </row>
    <row r="872" s="13" customFormat="1">
      <c r="A872" s="13"/>
      <c r="B872" s="258"/>
      <c r="C872" s="259"/>
      <c r="D872" s="260" t="s">
        <v>180</v>
      </c>
      <c r="E872" s="261" t="s">
        <v>1</v>
      </c>
      <c r="F872" s="262" t="s">
        <v>1181</v>
      </c>
      <c r="G872" s="259"/>
      <c r="H872" s="263">
        <v>134.28</v>
      </c>
      <c r="I872" s="264"/>
      <c r="J872" s="259"/>
      <c r="K872" s="259"/>
      <c r="L872" s="265"/>
      <c r="M872" s="266"/>
      <c r="N872" s="267"/>
      <c r="O872" s="267"/>
      <c r="P872" s="267"/>
      <c r="Q872" s="267"/>
      <c r="R872" s="267"/>
      <c r="S872" s="267"/>
      <c r="T872" s="268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9" t="s">
        <v>180</v>
      </c>
      <c r="AU872" s="269" t="s">
        <v>84</v>
      </c>
      <c r="AV872" s="13" t="s">
        <v>84</v>
      </c>
      <c r="AW872" s="13" t="s">
        <v>30</v>
      </c>
      <c r="AX872" s="13" t="s">
        <v>75</v>
      </c>
      <c r="AY872" s="269" t="s">
        <v>172</v>
      </c>
    </row>
    <row r="873" s="14" customFormat="1">
      <c r="A873" s="14"/>
      <c r="B873" s="270"/>
      <c r="C873" s="271"/>
      <c r="D873" s="260" t="s">
        <v>180</v>
      </c>
      <c r="E873" s="272" t="s">
        <v>1</v>
      </c>
      <c r="F873" s="273" t="s">
        <v>181</v>
      </c>
      <c r="G873" s="271"/>
      <c r="H873" s="274">
        <v>362.89999999999998</v>
      </c>
      <c r="I873" s="275"/>
      <c r="J873" s="271"/>
      <c r="K873" s="271"/>
      <c r="L873" s="276"/>
      <c r="M873" s="277"/>
      <c r="N873" s="278"/>
      <c r="O873" s="278"/>
      <c r="P873" s="278"/>
      <c r="Q873" s="278"/>
      <c r="R873" s="278"/>
      <c r="S873" s="278"/>
      <c r="T873" s="279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80" t="s">
        <v>180</v>
      </c>
      <c r="AU873" s="280" t="s">
        <v>84</v>
      </c>
      <c r="AV873" s="14" t="s">
        <v>179</v>
      </c>
      <c r="AW873" s="14" t="s">
        <v>30</v>
      </c>
      <c r="AX873" s="14" t="s">
        <v>82</v>
      </c>
      <c r="AY873" s="280" t="s">
        <v>172</v>
      </c>
    </row>
    <row r="874" s="2" customFormat="1" ht="24.15" customHeight="1">
      <c r="A874" s="40"/>
      <c r="B874" s="41"/>
      <c r="C874" s="245" t="s">
        <v>1182</v>
      </c>
      <c r="D874" s="245" t="s">
        <v>175</v>
      </c>
      <c r="E874" s="246" t="s">
        <v>261</v>
      </c>
      <c r="F874" s="247" t="s">
        <v>262</v>
      </c>
      <c r="G874" s="248" t="s">
        <v>184</v>
      </c>
      <c r="H874" s="249">
        <v>362.89999999999998</v>
      </c>
      <c r="I874" s="250"/>
      <c r="J874" s="251">
        <f>ROUND(I874*H874,2)</f>
        <v>0</v>
      </c>
      <c r="K874" s="252"/>
      <c r="L874" s="43"/>
      <c r="M874" s="253" t="s">
        <v>1</v>
      </c>
      <c r="N874" s="254" t="s">
        <v>40</v>
      </c>
      <c r="O874" s="93"/>
      <c r="P874" s="255">
        <f>O874*H874</f>
        <v>0</v>
      </c>
      <c r="Q874" s="255">
        <v>0</v>
      </c>
      <c r="R874" s="255">
        <f>Q874*H874</f>
        <v>0</v>
      </c>
      <c r="S874" s="255">
        <v>0</v>
      </c>
      <c r="T874" s="256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57" t="s">
        <v>200</v>
      </c>
      <c r="AT874" s="257" t="s">
        <v>175</v>
      </c>
      <c r="AU874" s="257" t="s">
        <v>84</v>
      </c>
      <c r="AY874" s="17" t="s">
        <v>172</v>
      </c>
      <c r="BE874" s="145">
        <f>IF(N874="základní",J874,0)</f>
        <v>0</v>
      </c>
      <c r="BF874" s="145">
        <f>IF(N874="snížená",J874,0)</f>
        <v>0</v>
      </c>
      <c r="BG874" s="145">
        <f>IF(N874="zákl. přenesená",J874,0)</f>
        <v>0</v>
      </c>
      <c r="BH874" s="145">
        <f>IF(N874="sníž. přenesená",J874,0)</f>
        <v>0</v>
      </c>
      <c r="BI874" s="145">
        <f>IF(N874="nulová",J874,0)</f>
        <v>0</v>
      </c>
      <c r="BJ874" s="17" t="s">
        <v>82</v>
      </c>
      <c r="BK874" s="145">
        <f>ROUND(I874*H874,2)</f>
        <v>0</v>
      </c>
      <c r="BL874" s="17" t="s">
        <v>200</v>
      </c>
      <c r="BM874" s="257" t="s">
        <v>1183</v>
      </c>
    </row>
    <row r="875" s="15" customFormat="1">
      <c r="A875" s="15"/>
      <c r="B875" s="299"/>
      <c r="C875" s="300"/>
      <c r="D875" s="260" t="s">
        <v>180</v>
      </c>
      <c r="E875" s="301" t="s">
        <v>1</v>
      </c>
      <c r="F875" s="302" t="s">
        <v>736</v>
      </c>
      <c r="G875" s="300"/>
      <c r="H875" s="301" t="s">
        <v>1</v>
      </c>
      <c r="I875" s="303"/>
      <c r="J875" s="300"/>
      <c r="K875" s="300"/>
      <c r="L875" s="304"/>
      <c r="M875" s="305"/>
      <c r="N875" s="306"/>
      <c r="O875" s="306"/>
      <c r="P875" s="306"/>
      <c r="Q875" s="306"/>
      <c r="R875" s="306"/>
      <c r="S875" s="306"/>
      <c r="T875" s="307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308" t="s">
        <v>180</v>
      </c>
      <c r="AU875" s="308" t="s">
        <v>84</v>
      </c>
      <c r="AV875" s="15" t="s">
        <v>82</v>
      </c>
      <c r="AW875" s="15" t="s">
        <v>30</v>
      </c>
      <c r="AX875" s="15" t="s">
        <v>75</v>
      </c>
      <c r="AY875" s="308" t="s">
        <v>172</v>
      </c>
    </row>
    <row r="876" s="13" customFormat="1">
      <c r="A876" s="13"/>
      <c r="B876" s="258"/>
      <c r="C876" s="259"/>
      <c r="D876" s="260" t="s">
        <v>180</v>
      </c>
      <c r="E876" s="261" t="s">
        <v>1</v>
      </c>
      <c r="F876" s="262" t="s">
        <v>1178</v>
      </c>
      <c r="G876" s="259"/>
      <c r="H876" s="263">
        <v>134.21000000000001</v>
      </c>
      <c r="I876" s="264"/>
      <c r="J876" s="259"/>
      <c r="K876" s="259"/>
      <c r="L876" s="265"/>
      <c r="M876" s="266"/>
      <c r="N876" s="267"/>
      <c r="O876" s="267"/>
      <c r="P876" s="267"/>
      <c r="Q876" s="267"/>
      <c r="R876" s="267"/>
      <c r="S876" s="267"/>
      <c r="T876" s="268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9" t="s">
        <v>180</v>
      </c>
      <c r="AU876" s="269" t="s">
        <v>84</v>
      </c>
      <c r="AV876" s="13" t="s">
        <v>84</v>
      </c>
      <c r="AW876" s="13" t="s">
        <v>30</v>
      </c>
      <c r="AX876" s="13" t="s">
        <v>75</v>
      </c>
      <c r="AY876" s="269" t="s">
        <v>172</v>
      </c>
    </row>
    <row r="877" s="13" customFormat="1">
      <c r="A877" s="13"/>
      <c r="B877" s="258"/>
      <c r="C877" s="259"/>
      <c r="D877" s="260" t="s">
        <v>180</v>
      </c>
      <c r="E877" s="261" t="s">
        <v>1</v>
      </c>
      <c r="F877" s="262" t="s">
        <v>1179</v>
      </c>
      <c r="G877" s="259"/>
      <c r="H877" s="263">
        <v>94.409999999999997</v>
      </c>
      <c r="I877" s="264"/>
      <c r="J877" s="259"/>
      <c r="K877" s="259"/>
      <c r="L877" s="265"/>
      <c r="M877" s="266"/>
      <c r="N877" s="267"/>
      <c r="O877" s="267"/>
      <c r="P877" s="267"/>
      <c r="Q877" s="267"/>
      <c r="R877" s="267"/>
      <c r="S877" s="267"/>
      <c r="T877" s="268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9" t="s">
        <v>180</v>
      </c>
      <c r="AU877" s="269" t="s">
        <v>84</v>
      </c>
      <c r="AV877" s="13" t="s">
        <v>84</v>
      </c>
      <c r="AW877" s="13" t="s">
        <v>30</v>
      </c>
      <c r="AX877" s="13" t="s">
        <v>75</v>
      </c>
      <c r="AY877" s="269" t="s">
        <v>172</v>
      </c>
    </row>
    <row r="878" s="15" customFormat="1">
      <c r="A878" s="15"/>
      <c r="B878" s="299"/>
      <c r="C878" s="300"/>
      <c r="D878" s="260" t="s">
        <v>180</v>
      </c>
      <c r="E878" s="301" t="s">
        <v>1</v>
      </c>
      <c r="F878" s="302" t="s">
        <v>1180</v>
      </c>
      <c r="G878" s="300"/>
      <c r="H878" s="301" t="s">
        <v>1</v>
      </c>
      <c r="I878" s="303"/>
      <c r="J878" s="300"/>
      <c r="K878" s="300"/>
      <c r="L878" s="304"/>
      <c r="M878" s="305"/>
      <c r="N878" s="306"/>
      <c r="O878" s="306"/>
      <c r="P878" s="306"/>
      <c r="Q878" s="306"/>
      <c r="R878" s="306"/>
      <c r="S878" s="306"/>
      <c r="T878" s="307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308" t="s">
        <v>180</v>
      </c>
      <c r="AU878" s="308" t="s">
        <v>84</v>
      </c>
      <c r="AV878" s="15" t="s">
        <v>82</v>
      </c>
      <c r="AW878" s="15" t="s">
        <v>30</v>
      </c>
      <c r="AX878" s="15" t="s">
        <v>75</v>
      </c>
      <c r="AY878" s="308" t="s">
        <v>172</v>
      </c>
    </row>
    <row r="879" s="13" customFormat="1">
      <c r="A879" s="13"/>
      <c r="B879" s="258"/>
      <c r="C879" s="259"/>
      <c r="D879" s="260" t="s">
        <v>180</v>
      </c>
      <c r="E879" s="261" t="s">
        <v>1</v>
      </c>
      <c r="F879" s="262" t="s">
        <v>1181</v>
      </c>
      <c r="G879" s="259"/>
      <c r="H879" s="263">
        <v>134.28</v>
      </c>
      <c r="I879" s="264"/>
      <c r="J879" s="259"/>
      <c r="K879" s="259"/>
      <c r="L879" s="265"/>
      <c r="M879" s="266"/>
      <c r="N879" s="267"/>
      <c r="O879" s="267"/>
      <c r="P879" s="267"/>
      <c r="Q879" s="267"/>
      <c r="R879" s="267"/>
      <c r="S879" s="267"/>
      <c r="T879" s="268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9" t="s">
        <v>180</v>
      </c>
      <c r="AU879" s="269" t="s">
        <v>84</v>
      </c>
      <c r="AV879" s="13" t="s">
        <v>84</v>
      </c>
      <c r="AW879" s="13" t="s">
        <v>30</v>
      </c>
      <c r="AX879" s="13" t="s">
        <v>75</v>
      </c>
      <c r="AY879" s="269" t="s">
        <v>172</v>
      </c>
    </row>
    <row r="880" s="14" customFormat="1">
      <c r="A880" s="14"/>
      <c r="B880" s="270"/>
      <c r="C880" s="271"/>
      <c r="D880" s="260" t="s">
        <v>180</v>
      </c>
      <c r="E880" s="272" t="s">
        <v>1</v>
      </c>
      <c r="F880" s="273" t="s">
        <v>181</v>
      </c>
      <c r="G880" s="271"/>
      <c r="H880" s="274">
        <v>362.89999999999998</v>
      </c>
      <c r="I880" s="275"/>
      <c r="J880" s="271"/>
      <c r="K880" s="271"/>
      <c r="L880" s="276"/>
      <c r="M880" s="277"/>
      <c r="N880" s="278"/>
      <c r="O880" s="278"/>
      <c r="P880" s="278"/>
      <c r="Q880" s="278"/>
      <c r="R880" s="278"/>
      <c r="S880" s="278"/>
      <c r="T880" s="279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80" t="s">
        <v>180</v>
      </c>
      <c r="AU880" s="280" t="s">
        <v>84</v>
      </c>
      <c r="AV880" s="14" t="s">
        <v>179</v>
      </c>
      <c r="AW880" s="14" t="s">
        <v>30</v>
      </c>
      <c r="AX880" s="14" t="s">
        <v>82</v>
      </c>
      <c r="AY880" s="280" t="s">
        <v>172</v>
      </c>
    </row>
    <row r="881" s="2" customFormat="1" ht="24.15" customHeight="1">
      <c r="A881" s="40"/>
      <c r="B881" s="41"/>
      <c r="C881" s="245" t="s">
        <v>1040</v>
      </c>
      <c r="D881" s="245" t="s">
        <v>175</v>
      </c>
      <c r="E881" s="246" t="s">
        <v>264</v>
      </c>
      <c r="F881" s="247" t="s">
        <v>265</v>
      </c>
      <c r="G881" s="248" t="s">
        <v>184</v>
      </c>
      <c r="H881" s="249">
        <v>252.08000000000001</v>
      </c>
      <c r="I881" s="250"/>
      <c r="J881" s="251">
        <f>ROUND(I881*H881,2)</f>
        <v>0</v>
      </c>
      <c r="K881" s="252"/>
      <c r="L881" s="43"/>
      <c r="M881" s="253" t="s">
        <v>1</v>
      </c>
      <c r="N881" s="254" t="s">
        <v>40</v>
      </c>
      <c r="O881" s="93"/>
      <c r="P881" s="255">
        <f>O881*H881</f>
        <v>0</v>
      </c>
      <c r="Q881" s="255">
        <v>0</v>
      </c>
      <c r="R881" s="255">
        <f>Q881*H881</f>
        <v>0</v>
      </c>
      <c r="S881" s="255">
        <v>0</v>
      </c>
      <c r="T881" s="256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57" t="s">
        <v>200</v>
      </c>
      <c r="AT881" s="257" t="s">
        <v>175</v>
      </c>
      <c r="AU881" s="257" t="s">
        <v>84</v>
      </c>
      <c r="AY881" s="17" t="s">
        <v>172</v>
      </c>
      <c r="BE881" s="145">
        <f>IF(N881="základní",J881,0)</f>
        <v>0</v>
      </c>
      <c r="BF881" s="145">
        <f>IF(N881="snížená",J881,0)</f>
        <v>0</v>
      </c>
      <c r="BG881" s="145">
        <f>IF(N881="zákl. přenesená",J881,0)</f>
        <v>0</v>
      </c>
      <c r="BH881" s="145">
        <f>IF(N881="sníž. přenesená",J881,0)</f>
        <v>0</v>
      </c>
      <c r="BI881" s="145">
        <f>IF(N881="nulová",J881,0)</f>
        <v>0</v>
      </c>
      <c r="BJ881" s="17" t="s">
        <v>82</v>
      </c>
      <c r="BK881" s="145">
        <f>ROUND(I881*H881,2)</f>
        <v>0</v>
      </c>
      <c r="BL881" s="17" t="s">
        <v>200</v>
      </c>
      <c r="BM881" s="257" t="s">
        <v>1184</v>
      </c>
    </row>
    <row r="882" s="2" customFormat="1" ht="21.75" customHeight="1">
      <c r="A882" s="40"/>
      <c r="B882" s="41"/>
      <c r="C882" s="245" t="s">
        <v>1185</v>
      </c>
      <c r="D882" s="245" t="s">
        <v>175</v>
      </c>
      <c r="E882" s="246" t="s">
        <v>266</v>
      </c>
      <c r="F882" s="247" t="s">
        <v>267</v>
      </c>
      <c r="G882" s="248" t="s">
        <v>184</v>
      </c>
      <c r="H882" s="249">
        <v>268.49000000000001</v>
      </c>
      <c r="I882" s="250"/>
      <c r="J882" s="251">
        <f>ROUND(I882*H882,2)</f>
        <v>0</v>
      </c>
      <c r="K882" s="252"/>
      <c r="L882" s="43"/>
      <c r="M882" s="253" t="s">
        <v>1</v>
      </c>
      <c r="N882" s="254" t="s">
        <v>40</v>
      </c>
      <c r="O882" s="93"/>
      <c r="P882" s="255">
        <f>O882*H882</f>
        <v>0</v>
      </c>
      <c r="Q882" s="255">
        <v>0</v>
      </c>
      <c r="R882" s="255">
        <f>Q882*H882</f>
        <v>0</v>
      </c>
      <c r="S882" s="255">
        <v>0</v>
      </c>
      <c r="T882" s="256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57" t="s">
        <v>200</v>
      </c>
      <c r="AT882" s="257" t="s">
        <v>175</v>
      </c>
      <c r="AU882" s="257" t="s">
        <v>84</v>
      </c>
      <c r="AY882" s="17" t="s">
        <v>172</v>
      </c>
      <c r="BE882" s="145">
        <f>IF(N882="základní",J882,0)</f>
        <v>0</v>
      </c>
      <c r="BF882" s="145">
        <f>IF(N882="snížená",J882,0)</f>
        <v>0</v>
      </c>
      <c r="BG882" s="145">
        <f>IF(N882="zákl. přenesená",J882,0)</f>
        <v>0</v>
      </c>
      <c r="BH882" s="145">
        <f>IF(N882="sníž. přenesená",J882,0)</f>
        <v>0</v>
      </c>
      <c r="BI882" s="145">
        <f>IF(N882="nulová",J882,0)</f>
        <v>0</v>
      </c>
      <c r="BJ882" s="17" t="s">
        <v>82</v>
      </c>
      <c r="BK882" s="145">
        <f>ROUND(I882*H882,2)</f>
        <v>0</v>
      </c>
      <c r="BL882" s="17" t="s">
        <v>200</v>
      </c>
      <c r="BM882" s="257" t="s">
        <v>1186</v>
      </c>
    </row>
    <row r="883" s="15" customFormat="1">
      <c r="A883" s="15"/>
      <c r="B883" s="299"/>
      <c r="C883" s="300"/>
      <c r="D883" s="260" t="s">
        <v>180</v>
      </c>
      <c r="E883" s="301" t="s">
        <v>1</v>
      </c>
      <c r="F883" s="302" t="s">
        <v>736</v>
      </c>
      <c r="G883" s="300"/>
      <c r="H883" s="301" t="s">
        <v>1</v>
      </c>
      <c r="I883" s="303"/>
      <c r="J883" s="300"/>
      <c r="K883" s="300"/>
      <c r="L883" s="304"/>
      <c r="M883" s="305"/>
      <c r="N883" s="306"/>
      <c r="O883" s="306"/>
      <c r="P883" s="306"/>
      <c r="Q883" s="306"/>
      <c r="R883" s="306"/>
      <c r="S883" s="306"/>
      <c r="T883" s="307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308" t="s">
        <v>180</v>
      </c>
      <c r="AU883" s="308" t="s">
        <v>84</v>
      </c>
      <c r="AV883" s="15" t="s">
        <v>82</v>
      </c>
      <c r="AW883" s="15" t="s">
        <v>30</v>
      </c>
      <c r="AX883" s="15" t="s">
        <v>75</v>
      </c>
      <c r="AY883" s="308" t="s">
        <v>172</v>
      </c>
    </row>
    <row r="884" s="13" customFormat="1">
      <c r="A884" s="13"/>
      <c r="B884" s="258"/>
      <c r="C884" s="259"/>
      <c r="D884" s="260" t="s">
        <v>180</v>
      </c>
      <c r="E884" s="261" t="s">
        <v>1</v>
      </c>
      <c r="F884" s="262" t="s">
        <v>1178</v>
      </c>
      <c r="G884" s="259"/>
      <c r="H884" s="263">
        <v>134.21000000000001</v>
      </c>
      <c r="I884" s="264"/>
      <c r="J884" s="259"/>
      <c r="K884" s="259"/>
      <c r="L884" s="265"/>
      <c r="M884" s="266"/>
      <c r="N884" s="267"/>
      <c r="O884" s="267"/>
      <c r="P884" s="267"/>
      <c r="Q884" s="267"/>
      <c r="R884" s="267"/>
      <c r="S884" s="267"/>
      <c r="T884" s="268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9" t="s">
        <v>180</v>
      </c>
      <c r="AU884" s="269" t="s">
        <v>84</v>
      </c>
      <c r="AV884" s="13" t="s">
        <v>84</v>
      </c>
      <c r="AW884" s="13" t="s">
        <v>30</v>
      </c>
      <c r="AX884" s="13" t="s">
        <v>75</v>
      </c>
      <c r="AY884" s="269" t="s">
        <v>172</v>
      </c>
    </row>
    <row r="885" s="15" customFormat="1">
      <c r="A885" s="15"/>
      <c r="B885" s="299"/>
      <c r="C885" s="300"/>
      <c r="D885" s="260" t="s">
        <v>180</v>
      </c>
      <c r="E885" s="301" t="s">
        <v>1</v>
      </c>
      <c r="F885" s="302" t="s">
        <v>1180</v>
      </c>
      <c r="G885" s="300"/>
      <c r="H885" s="301" t="s">
        <v>1</v>
      </c>
      <c r="I885" s="303"/>
      <c r="J885" s="300"/>
      <c r="K885" s="300"/>
      <c r="L885" s="304"/>
      <c r="M885" s="305"/>
      <c r="N885" s="306"/>
      <c r="O885" s="306"/>
      <c r="P885" s="306"/>
      <c r="Q885" s="306"/>
      <c r="R885" s="306"/>
      <c r="S885" s="306"/>
      <c r="T885" s="307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308" t="s">
        <v>180</v>
      </c>
      <c r="AU885" s="308" t="s">
        <v>84</v>
      </c>
      <c r="AV885" s="15" t="s">
        <v>82</v>
      </c>
      <c r="AW885" s="15" t="s">
        <v>30</v>
      </c>
      <c r="AX885" s="15" t="s">
        <v>75</v>
      </c>
      <c r="AY885" s="308" t="s">
        <v>172</v>
      </c>
    </row>
    <row r="886" s="13" customFormat="1">
      <c r="A886" s="13"/>
      <c r="B886" s="258"/>
      <c r="C886" s="259"/>
      <c r="D886" s="260" t="s">
        <v>180</v>
      </c>
      <c r="E886" s="261" t="s">
        <v>1</v>
      </c>
      <c r="F886" s="262" t="s">
        <v>1181</v>
      </c>
      <c r="G886" s="259"/>
      <c r="H886" s="263">
        <v>134.28</v>
      </c>
      <c r="I886" s="264"/>
      <c r="J886" s="259"/>
      <c r="K886" s="259"/>
      <c r="L886" s="265"/>
      <c r="M886" s="266"/>
      <c r="N886" s="267"/>
      <c r="O886" s="267"/>
      <c r="P886" s="267"/>
      <c r="Q886" s="267"/>
      <c r="R886" s="267"/>
      <c r="S886" s="267"/>
      <c r="T886" s="268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69" t="s">
        <v>180</v>
      </c>
      <c r="AU886" s="269" t="s">
        <v>84</v>
      </c>
      <c r="AV886" s="13" t="s">
        <v>84</v>
      </c>
      <c r="AW886" s="13" t="s">
        <v>30</v>
      </c>
      <c r="AX886" s="13" t="s">
        <v>75</v>
      </c>
      <c r="AY886" s="269" t="s">
        <v>172</v>
      </c>
    </row>
    <row r="887" s="14" customFormat="1">
      <c r="A887" s="14"/>
      <c r="B887" s="270"/>
      <c r="C887" s="271"/>
      <c r="D887" s="260" t="s">
        <v>180</v>
      </c>
      <c r="E887" s="272" t="s">
        <v>1</v>
      </c>
      <c r="F887" s="273" t="s">
        <v>181</v>
      </c>
      <c r="G887" s="271"/>
      <c r="H887" s="274">
        <v>268.49000000000001</v>
      </c>
      <c r="I887" s="275"/>
      <c r="J887" s="271"/>
      <c r="K887" s="271"/>
      <c r="L887" s="276"/>
      <c r="M887" s="277"/>
      <c r="N887" s="278"/>
      <c r="O887" s="278"/>
      <c r="P887" s="278"/>
      <c r="Q887" s="278"/>
      <c r="R887" s="278"/>
      <c r="S887" s="278"/>
      <c r="T887" s="279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80" t="s">
        <v>180</v>
      </c>
      <c r="AU887" s="280" t="s">
        <v>84</v>
      </c>
      <c r="AV887" s="14" t="s">
        <v>179</v>
      </c>
      <c r="AW887" s="14" t="s">
        <v>30</v>
      </c>
      <c r="AX887" s="14" t="s">
        <v>82</v>
      </c>
      <c r="AY887" s="280" t="s">
        <v>172</v>
      </c>
    </row>
    <row r="888" s="2" customFormat="1" ht="44.25" customHeight="1">
      <c r="A888" s="40"/>
      <c r="B888" s="41"/>
      <c r="C888" s="281" t="s">
        <v>1046</v>
      </c>
      <c r="D888" s="281" t="s">
        <v>207</v>
      </c>
      <c r="E888" s="282" t="s">
        <v>269</v>
      </c>
      <c r="F888" s="283" t="s">
        <v>665</v>
      </c>
      <c r="G888" s="284" t="s">
        <v>184</v>
      </c>
      <c r="H888" s="285">
        <v>295.339</v>
      </c>
      <c r="I888" s="286"/>
      <c r="J888" s="287">
        <f>ROUND(I888*H888,2)</f>
        <v>0</v>
      </c>
      <c r="K888" s="288"/>
      <c r="L888" s="289"/>
      <c r="M888" s="290" t="s">
        <v>1</v>
      </c>
      <c r="N888" s="291" t="s">
        <v>40</v>
      </c>
      <c r="O888" s="93"/>
      <c r="P888" s="255">
        <f>O888*H888</f>
        <v>0</v>
      </c>
      <c r="Q888" s="255">
        <v>0</v>
      </c>
      <c r="R888" s="255">
        <f>Q888*H888</f>
        <v>0</v>
      </c>
      <c r="S888" s="255">
        <v>0</v>
      </c>
      <c r="T888" s="256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57" t="s">
        <v>210</v>
      </c>
      <c r="AT888" s="257" t="s">
        <v>207</v>
      </c>
      <c r="AU888" s="257" t="s">
        <v>84</v>
      </c>
      <c r="AY888" s="17" t="s">
        <v>172</v>
      </c>
      <c r="BE888" s="145">
        <f>IF(N888="základní",J888,0)</f>
        <v>0</v>
      </c>
      <c r="BF888" s="145">
        <f>IF(N888="snížená",J888,0)</f>
        <v>0</v>
      </c>
      <c r="BG888" s="145">
        <f>IF(N888="zákl. přenesená",J888,0)</f>
        <v>0</v>
      </c>
      <c r="BH888" s="145">
        <f>IF(N888="sníž. přenesená",J888,0)</f>
        <v>0</v>
      </c>
      <c r="BI888" s="145">
        <f>IF(N888="nulová",J888,0)</f>
        <v>0</v>
      </c>
      <c r="BJ888" s="17" t="s">
        <v>82</v>
      </c>
      <c r="BK888" s="145">
        <f>ROUND(I888*H888,2)</f>
        <v>0</v>
      </c>
      <c r="BL888" s="17" t="s">
        <v>200</v>
      </c>
      <c r="BM888" s="257" t="s">
        <v>1187</v>
      </c>
    </row>
    <row r="889" s="13" customFormat="1">
      <c r="A889" s="13"/>
      <c r="B889" s="258"/>
      <c r="C889" s="259"/>
      <c r="D889" s="260" t="s">
        <v>180</v>
      </c>
      <c r="E889" s="261" t="s">
        <v>1</v>
      </c>
      <c r="F889" s="262" t="s">
        <v>1188</v>
      </c>
      <c r="G889" s="259"/>
      <c r="H889" s="263">
        <v>268.49000000000001</v>
      </c>
      <c r="I889" s="264"/>
      <c r="J889" s="259"/>
      <c r="K889" s="259"/>
      <c r="L889" s="265"/>
      <c r="M889" s="266"/>
      <c r="N889" s="267"/>
      <c r="O889" s="267"/>
      <c r="P889" s="267"/>
      <c r="Q889" s="267"/>
      <c r="R889" s="267"/>
      <c r="S889" s="267"/>
      <c r="T889" s="268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9" t="s">
        <v>180</v>
      </c>
      <c r="AU889" s="269" t="s">
        <v>84</v>
      </c>
      <c r="AV889" s="13" t="s">
        <v>84</v>
      </c>
      <c r="AW889" s="13" t="s">
        <v>30</v>
      </c>
      <c r="AX889" s="13" t="s">
        <v>75</v>
      </c>
      <c r="AY889" s="269" t="s">
        <v>172</v>
      </c>
    </row>
    <row r="890" s="14" customFormat="1">
      <c r="A890" s="14"/>
      <c r="B890" s="270"/>
      <c r="C890" s="271"/>
      <c r="D890" s="260" t="s">
        <v>180</v>
      </c>
      <c r="E890" s="272" t="s">
        <v>1</v>
      </c>
      <c r="F890" s="273" t="s">
        <v>181</v>
      </c>
      <c r="G890" s="271"/>
      <c r="H890" s="274">
        <v>268.49000000000001</v>
      </c>
      <c r="I890" s="275"/>
      <c r="J890" s="271"/>
      <c r="K890" s="271"/>
      <c r="L890" s="276"/>
      <c r="M890" s="277"/>
      <c r="N890" s="278"/>
      <c r="O890" s="278"/>
      <c r="P890" s="278"/>
      <c r="Q890" s="278"/>
      <c r="R890" s="278"/>
      <c r="S890" s="278"/>
      <c r="T890" s="279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80" t="s">
        <v>180</v>
      </c>
      <c r="AU890" s="280" t="s">
        <v>84</v>
      </c>
      <c r="AV890" s="14" t="s">
        <v>179</v>
      </c>
      <c r="AW890" s="14" t="s">
        <v>30</v>
      </c>
      <c r="AX890" s="14" t="s">
        <v>75</v>
      </c>
      <c r="AY890" s="280" t="s">
        <v>172</v>
      </c>
    </row>
    <row r="891" s="13" customFormat="1">
      <c r="A891" s="13"/>
      <c r="B891" s="258"/>
      <c r="C891" s="259"/>
      <c r="D891" s="260" t="s">
        <v>180</v>
      </c>
      <c r="E891" s="261" t="s">
        <v>1</v>
      </c>
      <c r="F891" s="262" t="s">
        <v>1189</v>
      </c>
      <c r="G891" s="259"/>
      <c r="H891" s="263">
        <v>295.339</v>
      </c>
      <c r="I891" s="264"/>
      <c r="J891" s="259"/>
      <c r="K891" s="259"/>
      <c r="L891" s="265"/>
      <c r="M891" s="266"/>
      <c r="N891" s="267"/>
      <c r="O891" s="267"/>
      <c r="P891" s="267"/>
      <c r="Q891" s="267"/>
      <c r="R891" s="267"/>
      <c r="S891" s="267"/>
      <c r="T891" s="268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9" t="s">
        <v>180</v>
      </c>
      <c r="AU891" s="269" t="s">
        <v>84</v>
      </c>
      <c r="AV891" s="13" t="s">
        <v>84</v>
      </c>
      <c r="AW891" s="13" t="s">
        <v>30</v>
      </c>
      <c r="AX891" s="13" t="s">
        <v>75</v>
      </c>
      <c r="AY891" s="269" t="s">
        <v>172</v>
      </c>
    </row>
    <row r="892" s="14" customFormat="1">
      <c r="A892" s="14"/>
      <c r="B892" s="270"/>
      <c r="C892" s="271"/>
      <c r="D892" s="260" t="s">
        <v>180</v>
      </c>
      <c r="E892" s="272" t="s">
        <v>1</v>
      </c>
      <c r="F892" s="273" t="s">
        <v>181</v>
      </c>
      <c r="G892" s="271"/>
      <c r="H892" s="274">
        <v>295.339</v>
      </c>
      <c r="I892" s="275"/>
      <c r="J892" s="271"/>
      <c r="K892" s="271"/>
      <c r="L892" s="276"/>
      <c r="M892" s="277"/>
      <c r="N892" s="278"/>
      <c r="O892" s="278"/>
      <c r="P892" s="278"/>
      <c r="Q892" s="278"/>
      <c r="R892" s="278"/>
      <c r="S892" s="278"/>
      <c r="T892" s="279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80" t="s">
        <v>180</v>
      </c>
      <c r="AU892" s="280" t="s">
        <v>84</v>
      </c>
      <c r="AV892" s="14" t="s">
        <v>179</v>
      </c>
      <c r="AW892" s="14" t="s">
        <v>30</v>
      </c>
      <c r="AX892" s="14" t="s">
        <v>82</v>
      </c>
      <c r="AY892" s="280" t="s">
        <v>172</v>
      </c>
    </row>
    <row r="893" s="2" customFormat="1" ht="16.5" customHeight="1">
      <c r="A893" s="40"/>
      <c r="B893" s="41"/>
      <c r="C893" s="245" t="s">
        <v>1059</v>
      </c>
      <c r="D893" s="245" t="s">
        <v>175</v>
      </c>
      <c r="E893" s="246" t="s">
        <v>1190</v>
      </c>
      <c r="F893" s="247" t="s">
        <v>1191</v>
      </c>
      <c r="G893" s="248" t="s">
        <v>184</v>
      </c>
      <c r="H893" s="249">
        <v>94.409999999999997</v>
      </c>
      <c r="I893" s="250"/>
      <c r="J893" s="251">
        <f>ROUND(I893*H893,2)</f>
        <v>0</v>
      </c>
      <c r="K893" s="252"/>
      <c r="L893" s="43"/>
      <c r="M893" s="253" t="s">
        <v>1</v>
      </c>
      <c r="N893" s="254" t="s">
        <v>40</v>
      </c>
      <c r="O893" s="93"/>
      <c r="P893" s="255">
        <f>O893*H893</f>
        <v>0</v>
      </c>
      <c r="Q893" s="255">
        <v>0</v>
      </c>
      <c r="R893" s="255">
        <f>Q893*H893</f>
        <v>0</v>
      </c>
      <c r="S893" s="255">
        <v>0</v>
      </c>
      <c r="T893" s="256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57" t="s">
        <v>200</v>
      </c>
      <c r="AT893" s="257" t="s">
        <v>175</v>
      </c>
      <c r="AU893" s="257" t="s">
        <v>84</v>
      </c>
      <c r="AY893" s="17" t="s">
        <v>172</v>
      </c>
      <c r="BE893" s="145">
        <f>IF(N893="základní",J893,0)</f>
        <v>0</v>
      </c>
      <c r="BF893" s="145">
        <f>IF(N893="snížená",J893,0)</f>
        <v>0</v>
      </c>
      <c r="BG893" s="145">
        <f>IF(N893="zákl. přenesená",J893,0)</f>
        <v>0</v>
      </c>
      <c r="BH893" s="145">
        <f>IF(N893="sníž. přenesená",J893,0)</f>
        <v>0</v>
      </c>
      <c r="BI893" s="145">
        <f>IF(N893="nulová",J893,0)</f>
        <v>0</v>
      </c>
      <c r="BJ893" s="17" t="s">
        <v>82</v>
      </c>
      <c r="BK893" s="145">
        <f>ROUND(I893*H893,2)</f>
        <v>0</v>
      </c>
      <c r="BL893" s="17" t="s">
        <v>200</v>
      </c>
      <c r="BM893" s="257" t="s">
        <v>1192</v>
      </c>
    </row>
    <row r="894" s="15" customFormat="1">
      <c r="A894" s="15"/>
      <c r="B894" s="299"/>
      <c r="C894" s="300"/>
      <c r="D894" s="260" t="s">
        <v>180</v>
      </c>
      <c r="E894" s="301" t="s">
        <v>1</v>
      </c>
      <c r="F894" s="302" t="s">
        <v>1193</v>
      </c>
      <c r="G894" s="300"/>
      <c r="H894" s="301" t="s">
        <v>1</v>
      </c>
      <c r="I894" s="303"/>
      <c r="J894" s="300"/>
      <c r="K894" s="300"/>
      <c r="L894" s="304"/>
      <c r="M894" s="305"/>
      <c r="N894" s="306"/>
      <c r="O894" s="306"/>
      <c r="P894" s="306"/>
      <c r="Q894" s="306"/>
      <c r="R894" s="306"/>
      <c r="S894" s="306"/>
      <c r="T894" s="307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308" t="s">
        <v>180</v>
      </c>
      <c r="AU894" s="308" t="s">
        <v>84</v>
      </c>
      <c r="AV894" s="15" t="s">
        <v>82</v>
      </c>
      <c r="AW894" s="15" t="s">
        <v>30</v>
      </c>
      <c r="AX894" s="15" t="s">
        <v>75</v>
      </c>
      <c r="AY894" s="308" t="s">
        <v>172</v>
      </c>
    </row>
    <row r="895" s="13" customFormat="1">
      <c r="A895" s="13"/>
      <c r="B895" s="258"/>
      <c r="C895" s="259"/>
      <c r="D895" s="260" t="s">
        <v>180</v>
      </c>
      <c r="E895" s="261" t="s">
        <v>1</v>
      </c>
      <c r="F895" s="262" t="s">
        <v>1179</v>
      </c>
      <c r="G895" s="259"/>
      <c r="H895" s="263">
        <v>94.409999999999997</v>
      </c>
      <c r="I895" s="264"/>
      <c r="J895" s="259"/>
      <c r="K895" s="259"/>
      <c r="L895" s="265"/>
      <c r="M895" s="266"/>
      <c r="N895" s="267"/>
      <c r="O895" s="267"/>
      <c r="P895" s="267"/>
      <c r="Q895" s="267"/>
      <c r="R895" s="267"/>
      <c r="S895" s="267"/>
      <c r="T895" s="268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9" t="s">
        <v>180</v>
      </c>
      <c r="AU895" s="269" t="s">
        <v>84</v>
      </c>
      <c r="AV895" s="13" t="s">
        <v>84</v>
      </c>
      <c r="AW895" s="13" t="s">
        <v>30</v>
      </c>
      <c r="AX895" s="13" t="s">
        <v>75</v>
      </c>
      <c r="AY895" s="269" t="s">
        <v>172</v>
      </c>
    </row>
    <row r="896" s="14" customFormat="1">
      <c r="A896" s="14"/>
      <c r="B896" s="270"/>
      <c r="C896" s="271"/>
      <c r="D896" s="260" t="s">
        <v>180</v>
      </c>
      <c r="E896" s="272" t="s">
        <v>1</v>
      </c>
      <c r="F896" s="273" t="s">
        <v>181</v>
      </c>
      <c r="G896" s="271"/>
      <c r="H896" s="274">
        <v>94.409999999999997</v>
      </c>
      <c r="I896" s="275"/>
      <c r="J896" s="271"/>
      <c r="K896" s="271"/>
      <c r="L896" s="276"/>
      <c r="M896" s="277"/>
      <c r="N896" s="278"/>
      <c r="O896" s="278"/>
      <c r="P896" s="278"/>
      <c r="Q896" s="278"/>
      <c r="R896" s="278"/>
      <c r="S896" s="278"/>
      <c r="T896" s="279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80" t="s">
        <v>180</v>
      </c>
      <c r="AU896" s="280" t="s">
        <v>84</v>
      </c>
      <c r="AV896" s="14" t="s">
        <v>179</v>
      </c>
      <c r="AW896" s="14" t="s">
        <v>30</v>
      </c>
      <c r="AX896" s="14" t="s">
        <v>82</v>
      </c>
      <c r="AY896" s="280" t="s">
        <v>172</v>
      </c>
    </row>
    <row r="897" s="2" customFormat="1" ht="33" customHeight="1">
      <c r="A897" s="40"/>
      <c r="B897" s="41"/>
      <c r="C897" s="281" t="s">
        <v>1194</v>
      </c>
      <c r="D897" s="281" t="s">
        <v>207</v>
      </c>
      <c r="E897" s="282" t="s">
        <v>1195</v>
      </c>
      <c r="F897" s="283" t="s">
        <v>1196</v>
      </c>
      <c r="G897" s="284" t="s">
        <v>184</v>
      </c>
      <c r="H897" s="285">
        <v>103.851</v>
      </c>
      <c r="I897" s="286"/>
      <c r="J897" s="287">
        <f>ROUND(I897*H897,2)</f>
        <v>0</v>
      </c>
      <c r="K897" s="288"/>
      <c r="L897" s="289"/>
      <c r="M897" s="290" t="s">
        <v>1</v>
      </c>
      <c r="N897" s="291" t="s">
        <v>40</v>
      </c>
      <c r="O897" s="93"/>
      <c r="P897" s="255">
        <f>O897*H897</f>
        <v>0</v>
      </c>
      <c r="Q897" s="255">
        <v>0</v>
      </c>
      <c r="R897" s="255">
        <f>Q897*H897</f>
        <v>0</v>
      </c>
      <c r="S897" s="255">
        <v>0</v>
      </c>
      <c r="T897" s="256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57" t="s">
        <v>210</v>
      </c>
      <c r="AT897" s="257" t="s">
        <v>207</v>
      </c>
      <c r="AU897" s="257" t="s">
        <v>84</v>
      </c>
      <c r="AY897" s="17" t="s">
        <v>172</v>
      </c>
      <c r="BE897" s="145">
        <f>IF(N897="základní",J897,0)</f>
        <v>0</v>
      </c>
      <c r="BF897" s="145">
        <f>IF(N897="snížená",J897,0)</f>
        <v>0</v>
      </c>
      <c r="BG897" s="145">
        <f>IF(N897="zákl. přenesená",J897,0)</f>
        <v>0</v>
      </c>
      <c r="BH897" s="145">
        <f>IF(N897="sníž. přenesená",J897,0)</f>
        <v>0</v>
      </c>
      <c r="BI897" s="145">
        <f>IF(N897="nulová",J897,0)</f>
        <v>0</v>
      </c>
      <c r="BJ897" s="17" t="s">
        <v>82</v>
      </c>
      <c r="BK897" s="145">
        <f>ROUND(I897*H897,2)</f>
        <v>0</v>
      </c>
      <c r="BL897" s="17" t="s">
        <v>200</v>
      </c>
      <c r="BM897" s="257" t="s">
        <v>1197</v>
      </c>
    </row>
    <row r="898" s="2" customFormat="1" ht="16.5" customHeight="1">
      <c r="A898" s="40"/>
      <c r="B898" s="41"/>
      <c r="C898" s="245" t="s">
        <v>1198</v>
      </c>
      <c r="D898" s="245" t="s">
        <v>175</v>
      </c>
      <c r="E898" s="246" t="s">
        <v>271</v>
      </c>
      <c r="F898" s="247" t="s">
        <v>272</v>
      </c>
      <c r="G898" s="248" t="s">
        <v>273</v>
      </c>
      <c r="H898" s="249">
        <v>169</v>
      </c>
      <c r="I898" s="250"/>
      <c r="J898" s="251">
        <f>ROUND(I898*H898,2)</f>
        <v>0</v>
      </c>
      <c r="K898" s="252"/>
      <c r="L898" s="43"/>
      <c r="M898" s="253" t="s">
        <v>1</v>
      </c>
      <c r="N898" s="254" t="s">
        <v>40</v>
      </c>
      <c r="O898" s="93"/>
      <c r="P898" s="255">
        <f>O898*H898</f>
        <v>0</v>
      </c>
      <c r="Q898" s="255">
        <v>0</v>
      </c>
      <c r="R898" s="255">
        <f>Q898*H898</f>
        <v>0</v>
      </c>
      <c r="S898" s="255">
        <v>0</v>
      </c>
      <c r="T898" s="256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57" t="s">
        <v>200</v>
      </c>
      <c r="AT898" s="257" t="s">
        <v>175</v>
      </c>
      <c r="AU898" s="257" t="s">
        <v>84</v>
      </c>
      <c r="AY898" s="17" t="s">
        <v>172</v>
      </c>
      <c r="BE898" s="145">
        <f>IF(N898="základní",J898,0)</f>
        <v>0</v>
      </c>
      <c r="BF898" s="145">
        <f>IF(N898="snížená",J898,0)</f>
        <v>0</v>
      </c>
      <c r="BG898" s="145">
        <f>IF(N898="zákl. přenesená",J898,0)</f>
        <v>0</v>
      </c>
      <c r="BH898" s="145">
        <f>IF(N898="sníž. přenesená",J898,0)</f>
        <v>0</v>
      </c>
      <c r="BI898" s="145">
        <f>IF(N898="nulová",J898,0)</f>
        <v>0</v>
      </c>
      <c r="BJ898" s="17" t="s">
        <v>82</v>
      </c>
      <c r="BK898" s="145">
        <f>ROUND(I898*H898,2)</f>
        <v>0</v>
      </c>
      <c r="BL898" s="17" t="s">
        <v>200</v>
      </c>
      <c r="BM898" s="257" t="s">
        <v>1199</v>
      </c>
    </row>
    <row r="899" s="15" customFormat="1">
      <c r="A899" s="15"/>
      <c r="B899" s="299"/>
      <c r="C899" s="300"/>
      <c r="D899" s="260" t="s">
        <v>180</v>
      </c>
      <c r="E899" s="301" t="s">
        <v>1</v>
      </c>
      <c r="F899" s="302" t="s">
        <v>736</v>
      </c>
      <c r="G899" s="300"/>
      <c r="H899" s="301" t="s">
        <v>1</v>
      </c>
      <c r="I899" s="303"/>
      <c r="J899" s="300"/>
      <c r="K899" s="300"/>
      <c r="L899" s="304"/>
      <c r="M899" s="305"/>
      <c r="N899" s="306"/>
      <c r="O899" s="306"/>
      <c r="P899" s="306"/>
      <c r="Q899" s="306"/>
      <c r="R899" s="306"/>
      <c r="S899" s="306"/>
      <c r="T899" s="307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308" t="s">
        <v>180</v>
      </c>
      <c r="AU899" s="308" t="s">
        <v>84</v>
      </c>
      <c r="AV899" s="15" t="s">
        <v>82</v>
      </c>
      <c r="AW899" s="15" t="s">
        <v>30</v>
      </c>
      <c r="AX899" s="15" t="s">
        <v>75</v>
      </c>
      <c r="AY899" s="308" t="s">
        <v>172</v>
      </c>
    </row>
    <row r="900" s="13" customFormat="1">
      <c r="A900" s="13"/>
      <c r="B900" s="258"/>
      <c r="C900" s="259"/>
      <c r="D900" s="260" t="s">
        <v>180</v>
      </c>
      <c r="E900" s="261" t="s">
        <v>1</v>
      </c>
      <c r="F900" s="262" t="s">
        <v>1200</v>
      </c>
      <c r="G900" s="259"/>
      <c r="H900" s="263">
        <v>101.2</v>
      </c>
      <c r="I900" s="264"/>
      <c r="J900" s="259"/>
      <c r="K900" s="259"/>
      <c r="L900" s="265"/>
      <c r="M900" s="266"/>
      <c r="N900" s="267"/>
      <c r="O900" s="267"/>
      <c r="P900" s="267"/>
      <c r="Q900" s="267"/>
      <c r="R900" s="267"/>
      <c r="S900" s="267"/>
      <c r="T900" s="268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9" t="s">
        <v>180</v>
      </c>
      <c r="AU900" s="269" t="s">
        <v>84</v>
      </c>
      <c r="AV900" s="13" t="s">
        <v>84</v>
      </c>
      <c r="AW900" s="13" t="s">
        <v>30</v>
      </c>
      <c r="AX900" s="13" t="s">
        <v>75</v>
      </c>
      <c r="AY900" s="269" t="s">
        <v>172</v>
      </c>
    </row>
    <row r="901" s="15" customFormat="1">
      <c r="A901" s="15"/>
      <c r="B901" s="299"/>
      <c r="C901" s="300"/>
      <c r="D901" s="260" t="s">
        <v>180</v>
      </c>
      <c r="E901" s="301" t="s">
        <v>1</v>
      </c>
      <c r="F901" s="302" t="s">
        <v>1180</v>
      </c>
      <c r="G901" s="300"/>
      <c r="H901" s="301" t="s">
        <v>1</v>
      </c>
      <c r="I901" s="303"/>
      <c r="J901" s="300"/>
      <c r="K901" s="300"/>
      <c r="L901" s="304"/>
      <c r="M901" s="305"/>
      <c r="N901" s="306"/>
      <c r="O901" s="306"/>
      <c r="P901" s="306"/>
      <c r="Q901" s="306"/>
      <c r="R901" s="306"/>
      <c r="S901" s="306"/>
      <c r="T901" s="307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308" t="s">
        <v>180</v>
      </c>
      <c r="AU901" s="308" t="s">
        <v>84</v>
      </c>
      <c r="AV901" s="15" t="s">
        <v>82</v>
      </c>
      <c r="AW901" s="15" t="s">
        <v>30</v>
      </c>
      <c r="AX901" s="15" t="s">
        <v>75</v>
      </c>
      <c r="AY901" s="308" t="s">
        <v>172</v>
      </c>
    </row>
    <row r="902" s="13" customFormat="1">
      <c r="A902" s="13"/>
      <c r="B902" s="258"/>
      <c r="C902" s="259"/>
      <c r="D902" s="260" t="s">
        <v>180</v>
      </c>
      <c r="E902" s="261" t="s">
        <v>1</v>
      </c>
      <c r="F902" s="262" t="s">
        <v>1201</v>
      </c>
      <c r="G902" s="259"/>
      <c r="H902" s="263">
        <v>67.799999999999997</v>
      </c>
      <c r="I902" s="264"/>
      <c r="J902" s="259"/>
      <c r="K902" s="259"/>
      <c r="L902" s="265"/>
      <c r="M902" s="266"/>
      <c r="N902" s="267"/>
      <c r="O902" s="267"/>
      <c r="P902" s="267"/>
      <c r="Q902" s="267"/>
      <c r="R902" s="267"/>
      <c r="S902" s="267"/>
      <c r="T902" s="268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69" t="s">
        <v>180</v>
      </c>
      <c r="AU902" s="269" t="s">
        <v>84</v>
      </c>
      <c r="AV902" s="13" t="s">
        <v>84</v>
      </c>
      <c r="AW902" s="13" t="s">
        <v>30</v>
      </c>
      <c r="AX902" s="13" t="s">
        <v>75</v>
      </c>
      <c r="AY902" s="269" t="s">
        <v>172</v>
      </c>
    </row>
    <row r="903" s="14" customFormat="1">
      <c r="A903" s="14"/>
      <c r="B903" s="270"/>
      <c r="C903" s="271"/>
      <c r="D903" s="260" t="s">
        <v>180</v>
      </c>
      <c r="E903" s="272" t="s">
        <v>1</v>
      </c>
      <c r="F903" s="273" t="s">
        <v>181</v>
      </c>
      <c r="G903" s="271"/>
      <c r="H903" s="274">
        <v>169</v>
      </c>
      <c r="I903" s="275"/>
      <c r="J903" s="271"/>
      <c r="K903" s="271"/>
      <c r="L903" s="276"/>
      <c r="M903" s="277"/>
      <c r="N903" s="278"/>
      <c r="O903" s="278"/>
      <c r="P903" s="278"/>
      <c r="Q903" s="278"/>
      <c r="R903" s="278"/>
      <c r="S903" s="278"/>
      <c r="T903" s="279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80" t="s">
        <v>180</v>
      </c>
      <c r="AU903" s="280" t="s">
        <v>84</v>
      </c>
      <c r="AV903" s="14" t="s">
        <v>179</v>
      </c>
      <c r="AW903" s="14" t="s">
        <v>30</v>
      </c>
      <c r="AX903" s="14" t="s">
        <v>82</v>
      </c>
      <c r="AY903" s="280" t="s">
        <v>172</v>
      </c>
    </row>
    <row r="904" s="2" customFormat="1" ht="16.5" customHeight="1">
      <c r="A904" s="40"/>
      <c r="B904" s="41"/>
      <c r="C904" s="281" t="s">
        <v>1054</v>
      </c>
      <c r="D904" s="281" t="s">
        <v>207</v>
      </c>
      <c r="E904" s="282" t="s">
        <v>277</v>
      </c>
      <c r="F904" s="283" t="s">
        <v>278</v>
      </c>
      <c r="G904" s="284" t="s">
        <v>273</v>
      </c>
      <c r="H904" s="285">
        <v>185.90000000000001</v>
      </c>
      <c r="I904" s="286"/>
      <c r="J904" s="287">
        <f>ROUND(I904*H904,2)</f>
        <v>0</v>
      </c>
      <c r="K904" s="288"/>
      <c r="L904" s="289"/>
      <c r="M904" s="290" t="s">
        <v>1</v>
      </c>
      <c r="N904" s="291" t="s">
        <v>40</v>
      </c>
      <c r="O904" s="93"/>
      <c r="P904" s="255">
        <f>O904*H904</f>
        <v>0</v>
      </c>
      <c r="Q904" s="255">
        <v>0</v>
      </c>
      <c r="R904" s="255">
        <f>Q904*H904</f>
        <v>0</v>
      </c>
      <c r="S904" s="255">
        <v>0</v>
      </c>
      <c r="T904" s="256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57" t="s">
        <v>210</v>
      </c>
      <c r="AT904" s="257" t="s">
        <v>207</v>
      </c>
      <c r="AU904" s="257" t="s">
        <v>84</v>
      </c>
      <c r="AY904" s="17" t="s">
        <v>172</v>
      </c>
      <c r="BE904" s="145">
        <f>IF(N904="základní",J904,0)</f>
        <v>0</v>
      </c>
      <c r="BF904" s="145">
        <f>IF(N904="snížená",J904,0)</f>
        <v>0</v>
      </c>
      <c r="BG904" s="145">
        <f>IF(N904="zákl. přenesená",J904,0)</f>
        <v>0</v>
      </c>
      <c r="BH904" s="145">
        <f>IF(N904="sníž. přenesená",J904,0)</f>
        <v>0</v>
      </c>
      <c r="BI904" s="145">
        <f>IF(N904="nulová",J904,0)</f>
        <v>0</v>
      </c>
      <c r="BJ904" s="17" t="s">
        <v>82</v>
      </c>
      <c r="BK904" s="145">
        <f>ROUND(I904*H904,2)</f>
        <v>0</v>
      </c>
      <c r="BL904" s="17" t="s">
        <v>200</v>
      </c>
      <c r="BM904" s="257" t="s">
        <v>1202</v>
      </c>
    </row>
    <row r="905" s="15" customFormat="1">
      <c r="A905" s="15"/>
      <c r="B905" s="299"/>
      <c r="C905" s="300"/>
      <c r="D905" s="260" t="s">
        <v>180</v>
      </c>
      <c r="E905" s="301" t="s">
        <v>1</v>
      </c>
      <c r="F905" s="302" t="s">
        <v>736</v>
      </c>
      <c r="G905" s="300"/>
      <c r="H905" s="301" t="s">
        <v>1</v>
      </c>
      <c r="I905" s="303"/>
      <c r="J905" s="300"/>
      <c r="K905" s="300"/>
      <c r="L905" s="304"/>
      <c r="M905" s="305"/>
      <c r="N905" s="306"/>
      <c r="O905" s="306"/>
      <c r="P905" s="306"/>
      <c r="Q905" s="306"/>
      <c r="R905" s="306"/>
      <c r="S905" s="306"/>
      <c r="T905" s="307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308" t="s">
        <v>180</v>
      </c>
      <c r="AU905" s="308" t="s">
        <v>84</v>
      </c>
      <c r="AV905" s="15" t="s">
        <v>82</v>
      </c>
      <c r="AW905" s="15" t="s">
        <v>30</v>
      </c>
      <c r="AX905" s="15" t="s">
        <v>75</v>
      </c>
      <c r="AY905" s="308" t="s">
        <v>172</v>
      </c>
    </row>
    <row r="906" s="13" customFormat="1">
      <c r="A906" s="13"/>
      <c r="B906" s="258"/>
      <c r="C906" s="259"/>
      <c r="D906" s="260" t="s">
        <v>180</v>
      </c>
      <c r="E906" s="261" t="s">
        <v>1</v>
      </c>
      <c r="F906" s="262" t="s">
        <v>1200</v>
      </c>
      <c r="G906" s="259"/>
      <c r="H906" s="263">
        <v>101.2</v>
      </c>
      <c r="I906" s="264"/>
      <c r="J906" s="259"/>
      <c r="K906" s="259"/>
      <c r="L906" s="265"/>
      <c r="M906" s="266"/>
      <c r="N906" s="267"/>
      <c r="O906" s="267"/>
      <c r="P906" s="267"/>
      <c r="Q906" s="267"/>
      <c r="R906" s="267"/>
      <c r="S906" s="267"/>
      <c r="T906" s="268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9" t="s">
        <v>180</v>
      </c>
      <c r="AU906" s="269" t="s">
        <v>84</v>
      </c>
      <c r="AV906" s="13" t="s">
        <v>84</v>
      </c>
      <c r="AW906" s="13" t="s">
        <v>30</v>
      </c>
      <c r="AX906" s="13" t="s">
        <v>75</v>
      </c>
      <c r="AY906" s="269" t="s">
        <v>172</v>
      </c>
    </row>
    <row r="907" s="15" customFormat="1">
      <c r="A907" s="15"/>
      <c r="B907" s="299"/>
      <c r="C907" s="300"/>
      <c r="D907" s="260" t="s">
        <v>180</v>
      </c>
      <c r="E907" s="301" t="s">
        <v>1</v>
      </c>
      <c r="F907" s="302" t="s">
        <v>1180</v>
      </c>
      <c r="G907" s="300"/>
      <c r="H907" s="301" t="s">
        <v>1</v>
      </c>
      <c r="I907" s="303"/>
      <c r="J907" s="300"/>
      <c r="K907" s="300"/>
      <c r="L907" s="304"/>
      <c r="M907" s="305"/>
      <c r="N907" s="306"/>
      <c r="O907" s="306"/>
      <c r="P907" s="306"/>
      <c r="Q907" s="306"/>
      <c r="R907" s="306"/>
      <c r="S907" s="306"/>
      <c r="T907" s="307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308" t="s">
        <v>180</v>
      </c>
      <c r="AU907" s="308" t="s">
        <v>84</v>
      </c>
      <c r="AV907" s="15" t="s">
        <v>82</v>
      </c>
      <c r="AW907" s="15" t="s">
        <v>30</v>
      </c>
      <c r="AX907" s="15" t="s">
        <v>75</v>
      </c>
      <c r="AY907" s="308" t="s">
        <v>172</v>
      </c>
    </row>
    <row r="908" s="13" customFormat="1">
      <c r="A908" s="13"/>
      <c r="B908" s="258"/>
      <c r="C908" s="259"/>
      <c r="D908" s="260" t="s">
        <v>180</v>
      </c>
      <c r="E908" s="261" t="s">
        <v>1</v>
      </c>
      <c r="F908" s="262" t="s">
        <v>1201</v>
      </c>
      <c r="G908" s="259"/>
      <c r="H908" s="263">
        <v>67.799999999999997</v>
      </c>
      <c r="I908" s="264"/>
      <c r="J908" s="259"/>
      <c r="K908" s="259"/>
      <c r="L908" s="265"/>
      <c r="M908" s="266"/>
      <c r="N908" s="267"/>
      <c r="O908" s="267"/>
      <c r="P908" s="267"/>
      <c r="Q908" s="267"/>
      <c r="R908" s="267"/>
      <c r="S908" s="267"/>
      <c r="T908" s="268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9" t="s">
        <v>180</v>
      </c>
      <c r="AU908" s="269" t="s">
        <v>84</v>
      </c>
      <c r="AV908" s="13" t="s">
        <v>84</v>
      </c>
      <c r="AW908" s="13" t="s">
        <v>30</v>
      </c>
      <c r="AX908" s="13" t="s">
        <v>75</v>
      </c>
      <c r="AY908" s="269" t="s">
        <v>172</v>
      </c>
    </row>
    <row r="909" s="14" customFormat="1">
      <c r="A909" s="14"/>
      <c r="B909" s="270"/>
      <c r="C909" s="271"/>
      <c r="D909" s="260" t="s">
        <v>180</v>
      </c>
      <c r="E909" s="272" t="s">
        <v>1</v>
      </c>
      <c r="F909" s="273" t="s">
        <v>181</v>
      </c>
      <c r="G909" s="271"/>
      <c r="H909" s="274">
        <v>169</v>
      </c>
      <c r="I909" s="275"/>
      <c r="J909" s="271"/>
      <c r="K909" s="271"/>
      <c r="L909" s="276"/>
      <c r="M909" s="277"/>
      <c r="N909" s="278"/>
      <c r="O909" s="278"/>
      <c r="P909" s="278"/>
      <c r="Q909" s="278"/>
      <c r="R909" s="278"/>
      <c r="S909" s="278"/>
      <c r="T909" s="279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80" t="s">
        <v>180</v>
      </c>
      <c r="AU909" s="280" t="s">
        <v>84</v>
      </c>
      <c r="AV909" s="14" t="s">
        <v>179</v>
      </c>
      <c r="AW909" s="14" t="s">
        <v>30</v>
      </c>
      <c r="AX909" s="14" t="s">
        <v>75</v>
      </c>
      <c r="AY909" s="280" t="s">
        <v>172</v>
      </c>
    </row>
    <row r="910" s="13" customFormat="1">
      <c r="A910" s="13"/>
      <c r="B910" s="258"/>
      <c r="C910" s="259"/>
      <c r="D910" s="260" t="s">
        <v>180</v>
      </c>
      <c r="E910" s="261" t="s">
        <v>1</v>
      </c>
      <c r="F910" s="262" t="s">
        <v>1203</v>
      </c>
      <c r="G910" s="259"/>
      <c r="H910" s="263">
        <v>185.90000000000001</v>
      </c>
      <c r="I910" s="264"/>
      <c r="J910" s="259"/>
      <c r="K910" s="259"/>
      <c r="L910" s="265"/>
      <c r="M910" s="266"/>
      <c r="N910" s="267"/>
      <c r="O910" s="267"/>
      <c r="P910" s="267"/>
      <c r="Q910" s="267"/>
      <c r="R910" s="267"/>
      <c r="S910" s="267"/>
      <c r="T910" s="268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9" t="s">
        <v>180</v>
      </c>
      <c r="AU910" s="269" t="s">
        <v>84</v>
      </c>
      <c r="AV910" s="13" t="s">
        <v>84</v>
      </c>
      <c r="AW910" s="13" t="s">
        <v>30</v>
      </c>
      <c r="AX910" s="13" t="s">
        <v>75</v>
      </c>
      <c r="AY910" s="269" t="s">
        <v>172</v>
      </c>
    </row>
    <row r="911" s="14" customFormat="1">
      <c r="A911" s="14"/>
      <c r="B911" s="270"/>
      <c r="C911" s="271"/>
      <c r="D911" s="260" t="s">
        <v>180</v>
      </c>
      <c r="E911" s="272" t="s">
        <v>1</v>
      </c>
      <c r="F911" s="273" t="s">
        <v>181</v>
      </c>
      <c r="G911" s="271"/>
      <c r="H911" s="274">
        <v>185.90000000000001</v>
      </c>
      <c r="I911" s="275"/>
      <c r="J911" s="271"/>
      <c r="K911" s="271"/>
      <c r="L911" s="276"/>
      <c r="M911" s="277"/>
      <c r="N911" s="278"/>
      <c r="O911" s="278"/>
      <c r="P911" s="278"/>
      <c r="Q911" s="278"/>
      <c r="R911" s="278"/>
      <c r="S911" s="278"/>
      <c r="T911" s="279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80" t="s">
        <v>180</v>
      </c>
      <c r="AU911" s="280" t="s">
        <v>84</v>
      </c>
      <c r="AV911" s="14" t="s">
        <v>179</v>
      </c>
      <c r="AW911" s="14" t="s">
        <v>30</v>
      </c>
      <c r="AX911" s="14" t="s">
        <v>82</v>
      </c>
      <c r="AY911" s="280" t="s">
        <v>172</v>
      </c>
    </row>
    <row r="912" s="2" customFormat="1" ht="24.15" customHeight="1">
      <c r="A912" s="40"/>
      <c r="B912" s="41"/>
      <c r="C912" s="245" t="s">
        <v>1204</v>
      </c>
      <c r="D912" s="245" t="s">
        <v>175</v>
      </c>
      <c r="E912" s="246" t="s">
        <v>281</v>
      </c>
      <c r="F912" s="247" t="s">
        <v>282</v>
      </c>
      <c r="G912" s="248" t="s">
        <v>283</v>
      </c>
      <c r="H912" s="295"/>
      <c r="I912" s="250"/>
      <c r="J912" s="251">
        <f>ROUND(I912*H912,2)</f>
        <v>0</v>
      </c>
      <c r="K912" s="252"/>
      <c r="L912" s="43"/>
      <c r="M912" s="253" t="s">
        <v>1</v>
      </c>
      <c r="N912" s="254" t="s">
        <v>40</v>
      </c>
      <c r="O912" s="93"/>
      <c r="P912" s="255">
        <f>O912*H912</f>
        <v>0</v>
      </c>
      <c r="Q912" s="255">
        <v>0</v>
      </c>
      <c r="R912" s="255">
        <f>Q912*H912</f>
        <v>0</v>
      </c>
      <c r="S912" s="255">
        <v>0</v>
      </c>
      <c r="T912" s="256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57" t="s">
        <v>200</v>
      </c>
      <c r="AT912" s="257" t="s">
        <v>175</v>
      </c>
      <c r="AU912" s="257" t="s">
        <v>84</v>
      </c>
      <c r="AY912" s="17" t="s">
        <v>172</v>
      </c>
      <c r="BE912" s="145">
        <f>IF(N912="základní",J912,0)</f>
        <v>0</v>
      </c>
      <c r="BF912" s="145">
        <f>IF(N912="snížená",J912,0)</f>
        <v>0</v>
      </c>
      <c r="BG912" s="145">
        <f>IF(N912="zákl. přenesená",J912,0)</f>
        <v>0</v>
      </c>
      <c r="BH912" s="145">
        <f>IF(N912="sníž. přenesená",J912,0)</f>
        <v>0</v>
      </c>
      <c r="BI912" s="145">
        <f>IF(N912="nulová",J912,0)</f>
        <v>0</v>
      </c>
      <c r="BJ912" s="17" t="s">
        <v>82</v>
      </c>
      <c r="BK912" s="145">
        <f>ROUND(I912*H912,2)</f>
        <v>0</v>
      </c>
      <c r="BL912" s="17" t="s">
        <v>200</v>
      </c>
      <c r="BM912" s="257" t="s">
        <v>1205</v>
      </c>
    </row>
    <row r="913" s="12" customFormat="1" ht="22.8" customHeight="1">
      <c r="A913" s="12"/>
      <c r="B913" s="229"/>
      <c r="C913" s="230"/>
      <c r="D913" s="231" t="s">
        <v>74</v>
      </c>
      <c r="E913" s="243" t="s">
        <v>285</v>
      </c>
      <c r="F913" s="243" t="s">
        <v>286</v>
      </c>
      <c r="G913" s="230"/>
      <c r="H913" s="230"/>
      <c r="I913" s="233"/>
      <c r="J913" s="244">
        <f>BK913</f>
        <v>0</v>
      </c>
      <c r="K913" s="230"/>
      <c r="L913" s="235"/>
      <c r="M913" s="236"/>
      <c r="N913" s="237"/>
      <c r="O913" s="237"/>
      <c r="P913" s="238">
        <f>SUM(P914:P921)</f>
        <v>0</v>
      </c>
      <c r="Q913" s="237"/>
      <c r="R913" s="238">
        <f>SUM(R914:R921)</f>
        <v>0</v>
      </c>
      <c r="S913" s="237"/>
      <c r="T913" s="239">
        <f>SUM(T914:T921)</f>
        <v>0</v>
      </c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R913" s="240" t="s">
        <v>84</v>
      </c>
      <c r="AT913" s="241" t="s">
        <v>74</v>
      </c>
      <c r="AU913" s="241" t="s">
        <v>82</v>
      </c>
      <c r="AY913" s="240" t="s">
        <v>172</v>
      </c>
      <c r="BK913" s="242">
        <f>SUM(BK914:BK921)</f>
        <v>0</v>
      </c>
    </row>
    <row r="914" s="2" customFormat="1" ht="24.15" customHeight="1">
      <c r="A914" s="40"/>
      <c r="B914" s="41"/>
      <c r="C914" s="245" t="s">
        <v>1206</v>
      </c>
      <c r="D914" s="245" t="s">
        <v>175</v>
      </c>
      <c r="E914" s="246" t="s">
        <v>287</v>
      </c>
      <c r="F914" s="247" t="s">
        <v>288</v>
      </c>
      <c r="G914" s="248" t="s">
        <v>184</v>
      </c>
      <c r="H914" s="249">
        <v>6</v>
      </c>
      <c r="I914" s="250"/>
      <c r="J914" s="251">
        <f>ROUND(I914*H914,2)</f>
        <v>0</v>
      </c>
      <c r="K914" s="252"/>
      <c r="L914" s="43"/>
      <c r="M914" s="253" t="s">
        <v>1</v>
      </c>
      <c r="N914" s="254" t="s">
        <v>40</v>
      </c>
      <c r="O914" s="93"/>
      <c r="P914" s="255">
        <f>O914*H914</f>
        <v>0</v>
      </c>
      <c r="Q914" s="255">
        <v>0</v>
      </c>
      <c r="R914" s="255">
        <f>Q914*H914</f>
        <v>0</v>
      </c>
      <c r="S914" s="255">
        <v>0</v>
      </c>
      <c r="T914" s="256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57" t="s">
        <v>200</v>
      </c>
      <c r="AT914" s="257" t="s">
        <v>175</v>
      </c>
      <c r="AU914" s="257" t="s">
        <v>84</v>
      </c>
      <c r="AY914" s="17" t="s">
        <v>172</v>
      </c>
      <c r="BE914" s="145">
        <f>IF(N914="základní",J914,0)</f>
        <v>0</v>
      </c>
      <c r="BF914" s="145">
        <f>IF(N914="snížená",J914,0)</f>
        <v>0</v>
      </c>
      <c r="BG914" s="145">
        <f>IF(N914="zákl. přenesená",J914,0)</f>
        <v>0</v>
      </c>
      <c r="BH914" s="145">
        <f>IF(N914="sníž. přenesená",J914,0)</f>
        <v>0</v>
      </c>
      <c r="BI914" s="145">
        <f>IF(N914="nulová",J914,0)</f>
        <v>0</v>
      </c>
      <c r="BJ914" s="17" t="s">
        <v>82</v>
      </c>
      <c r="BK914" s="145">
        <f>ROUND(I914*H914,2)</f>
        <v>0</v>
      </c>
      <c r="BL914" s="17" t="s">
        <v>200</v>
      </c>
      <c r="BM914" s="257" t="s">
        <v>1207</v>
      </c>
    </row>
    <row r="915" s="15" customFormat="1">
      <c r="A915" s="15"/>
      <c r="B915" s="299"/>
      <c r="C915" s="300"/>
      <c r="D915" s="260" t="s">
        <v>180</v>
      </c>
      <c r="E915" s="301" t="s">
        <v>1</v>
      </c>
      <c r="F915" s="302" t="s">
        <v>493</v>
      </c>
      <c r="G915" s="300"/>
      <c r="H915" s="301" t="s">
        <v>1</v>
      </c>
      <c r="I915" s="303"/>
      <c r="J915" s="300"/>
      <c r="K915" s="300"/>
      <c r="L915" s="304"/>
      <c r="M915" s="305"/>
      <c r="N915" s="306"/>
      <c r="O915" s="306"/>
      <c r="P915" s="306"/>
      <c r="Q915" s="306"/>
      <c r="R915" s="306"/>
      <c r="S915" s="306"/>
      <c r="T915" s="307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308" t="s">
        <v>180</v>
      </c>
      <c r="AU915" s="308" t="s">
        <v>84</v>
      </c>
      <c r="AV915" s="15" t="s">
        <v>82</v>
      </c>
      <c r="AW915" s="15" t="s">
        <v>30</v>
      </c>
      <c r="AX915" s="15" t="s">
        <v>75</v>
      </c>
      <c r="AY915" s="308" t="s">
        <v>172</v>
      </c>
    </row>
    <row r="916" s="13" customFormat="1">
      <c r="A916" s="13"/>
      <c r="B916" s="258"/>
      <c r="C916" s="259"/>
      <c r="D916" s="260" t="s">
        <v>180</v>
      </c>
      <c r="E916" s="261" t="s">
        <v>1</v>
      </c>
      <c r="F916" s="262" t="s">
        <v>191</v>
      </c>
      <c r="G916" s="259"/>
      <c r="H916" s="263">
        <v>6</v>
      </c>
      <c r="I916" s="264"/>
      <c r="J916" s="259"/>
      <c r="K916" s="259"/>
      <c r="L916" s="265"/>
      <c r="M916" s="266"/>
      <c r="N916" s="267"/>
      <c r="O916" s="267"/>
      <c r="P916" s="267"/>
      <c r="Q916" s="267"/>
      <c r="R916" s="267"/>
      <c r="S916" s="267"/>
      <c r="T916" s="268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9" t="s">
        <v>180</v>
      </c>
      <c r="AU916" s="269" t="s">
        <v>84</v>
      </c>
      <c r="AV916" s="13" t="s">
        <v>84</v>
      </c>
      <c r="AW916" s="13" t="s">
        <v>30</v>
      </c>
      <c r="AX916" s="13" t="s">
        <v>75</v>
      </c>
      <c r="AY916" s="269" t="s">
        <v>172</v>
      </c>
    </row>
    <row r="917" s="14" customFormat="1">
      <c r="A917" s="14"/>
      <c r="B917" s="270"/>
      <c r="C917" s="271"/>
      <c r="D917" s="260" t="s">
        <v>180</v>
      </c>
      <c r="E917" s="272" t="s">
        <v>1</v>
      </c>
      <c r="F917" s="273" t="s">
        <v>181</v>
      </c>
      <c r="G917" s="271"/>
      <c r="H917" s="274">
        <v>6</v>
      </c>
      <c r="I917" s="275"/>
      <c r="J917" s="271"/>
      <c r="K917" s="271"/>
      <c r="L917" s="276"/>
      <c r="M917" s="277"/>
      <c r="N917" s="278"/>
      <c r="O917" s="278"/>
      <c r="P917" s="278"/>
      <c r="Q917" s="278"/>
      <c r="R917" s="278"/>
      <c r="S917" s="278"/>
      <c r="T917" s="279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80" t="s">
        <v>180</v>
      </c>
      <c r="AU917" s="280" t="s">
        <v>84</v>
      </c>
      <c r="AV917" s="14" t="s">
        <v>179</v>
      </c>
      <c r="AW917" s="14" t="s">
        <v>30</v>
      </c>
      <c r="AX917" s="14" t="s">
        <v>82</v>
      </c>
      <c r="AY917" s="280" t="s">
        <v>172</v>
      </c>
    </row>
    <row r="918" s="2" customFormat="1" ht="24.15" customHeight="1">
      <c r="A918" s="40"/>
      <c r="B918" s="41"/>
      <c r="C918" s="245" t="s">
        <v>635</v>
      </c>
      <c r="D918" s="245" t="s">
        <v>175</v>
      </c>
      <c r="E918" s="246" t="s">
        <v>291</v>
      </c>
      <c r="F918" s="247" t="s">
        <v>292</v>
      </c>
      <c r="G918" s="248" t="s">
        <v>184</v>
      </c>
      <c r="H918" s="249">
        <v>6</v>
      </c>
      <c r="I918" s="250"/>
      <c r="J918" s="251">
        <f>ROUND(I918*H918,2)</f>
        <v>0</v>
      </c>
      <c r="K918" s="252"/>
      <c r="L918" s="43"/>
      <c r="M918" s="253" t="s">
        <v>1</v>
      </c>
      <c r="N918" s="254" t="s">
        <v>40</v>
      </c>
      <c r="O918" s="93"/>
      <c r="P918" s="255">
        <f>O918*H918</f>
        <v>0</v>
      </c>
      <c r="Q918" s="255">
        <v>0</v>
      </c>
      <c r="R918" s="255">
        <f>Q918*H918</f>
        <v>0</v>
      </c>
      <c r="S918" s="255">
        <v>0</v>
      </c>
      <c r="T918" s="256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57" t="s">
        <v>200</v>
      </c>
      <c r="AT918" s="257" t="s">
        <v>175</v>
      </c>
      <c r="AU918" s="257" t="s">
        <v>84</v>
      </c>
      <c r="AY918" s="17" t="s">
        <v>172</v>
      </c>
      <c r="BE918" s="145">
        <f>IF(N918="základní",J918,0)</f>
        <v>0</v>
      </c>
      <c r="BF918" s="145">
        <f>IF(N918="snížená",J918,0)</f>
        <v>0</v>
      </c>
      <c r="BG918" s="145">
        <f>IF(N918="zákl. přenesená",J918,0)</f>
        <v>0</v>
      </c>
      <c r="BH918" s="145">
        <f>IF(N918="sníž. přenesená",J918,0)</f>
        <v>0</v>
      </c>
      <c r="BI918" s="145">
        <f>IF(N918="nulová",J918,0)</f>
        <v>0</v>
      </c>
      <c r="BJ918" s="17" t="s">
        <v>82</v>
      </c>
      <c r="BK918" s="145">
        <f>ROUND(I918*H918,2)</f>
        <v>0</v>
      </c>
      <c r="BL918" s="17" t="s">
        <v>200</v>
      </c>
      <c r="BM918" s="257" t="s">
        <v>1208</v>
      </c>
    </row>
    <row r="919" s="15" customFormat="1">
      <c r="A919" s="15"/>
      <c r="B919" s="299"/>
      <c r="C919" s="300"/>
      <c r="D919" s="260" t="s">
        <v>180</v>
      </c>
      <c r="E919" s="301" t="s">
        <v>1</v>
      </c>
      <c r="F919" s="302" t="s">
        <v>493</v>
      </c>
      <c r="G919" s="300"/>
      <c r="H919" s="301" t="s">
        <v>1</v>
      </c>
      <c r="I919" s="303"/>
      <c r="J919" s="300"/>
      <c r="K919" s="300"/>
      <c r="L919" s="304"/>
      <c r="M919" s="305"/>
      <c r="N919" s="306"/>
      <c r="O919" s="306"/>
      <c r="P919" s="306"/>
      <c r="Q919" s="306"/>
      <c r="R919" s="306"/>
      <c r="S919" s="306"/>
      <c r="T919" s="307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308" t="s">
        <v>180</v>
      </c>
      <c r="AU919" s="308" t="s">
        <v>84</v>
      </c>
      <c r="AV919" s="15" t="s">
        <v>82</v>
      </c>
      <c r="AW919" s="15" t="s">
        <v>30</v>
      </c>
      <c r="AX919" s="15" t="s">
        <v>75</v>
      </c>
      <c r="AY919" s="308" t="s">
        <v>172</v>
      </c>
    </row>
    <row r="920" s="13" customFormat="1">
      <c r="A920" s="13"/>
      <c r="B920" s="258"/>
      <c r="C920" s="259"/>
      <c r="D920" s="260" t="s">
        <v>180</v>
      </c>
      <c r="E920" s="261" t="s">
        <v>1</v>
      </c>
      <c r="F920" s="262" t="s">
        <v>191</v>
      </c>
      <c r="G920" s="259"/>
      <c r="H920" s="263">
        <v>6</v>
      </c>
      <c r="I920" s="264"/>
      <c r="J920" s="259"/>
      <c r="K920" s="259"/>
      <c r="L920" s="265"/>
      <c r="M920" s="266"/>
      <c r="N920" s="267"/>
      <c r="O920" s="267"/>
      <c r="P920" s="267"/>
      <c r="Q920" s="267"/>
      <c r="R920" s="267"/>
      <c r="S920" s="267"/>
      <c r="T920" s="268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9" t="s">
        <v>180</v>
      </c>
      <c r="AU920" s="269" t="s">
        <v>84</v>
      </c>
      <c r="AV920" s="13" t="s">
        <v>84</v>
      </c>
      <c r="AW920" s="13" t="s">
        <v>30</v>
      </c>
      <c r="AX920" s="13" t="s">
        <v>75</v>
      </c>
      <c r="AY920" s="269" t="s">
        <v>172</v>
      </c>
    </row>
    <row r="921" s="14" customFormat="1">
      <c r="A921" s="14"/>
      <c r="B921" s="270"/>
      <c r="C921" s="271"/>
      <c r="D921" s="260" t="s">
        <v>180</v>
      </c>
      <c r="E921" s="272" t="s">
        <v>1</v>
      </c>
      <c r="F921" s="273" t="s">
        <v>181</v>
      </c>
      <c r="G921" s="271"/>
      <c r="H921" s="274">
        <v>6</v>
      </c>
      <c r="I921" s="275"/>
      <c r="J921" s="271"/>
      <c r="K921" s="271"/>
      <c r="L921" s="276"/>
      <c r="M921" s="277"/>
      <c r="N921" s="278"/>
      <c r="O921" s="278"/>
      <c r="P921" s="278"/>
      <c r="Q921" s="278"/>
      <c r="R921" s="278"/>
      <c r="S921" s="278"/>
      <c r="T921" s="279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80" t="s">
        <v>180</v>
      </c>
      <c r="AU921" s="280" t="s">
        <v>84</v>
      </c>
      <c r="AV921" s="14" t="s">
        <v>179</v>
      </c>
      <c r="AW921" s="14" t="s">
        <v>30</v>
      </c>
      <c r="AX921" s="14" t="s">
        <v>82</v>
      </c>
      <c r="AY921" s="280" t="s">
        <v>172</v>
      </c>
    </row>
    <row r="922" s="12" customFormat="1" ht="22.8" customHeight="1">
      <c r="A922" s="12"/>
      <c r="B922" s="229"/>
      <c r="C922" s="230"/>
      <c r="D922" s="231" t="s">
        <v>74</v>
      </c>
      <c r="E922" s="243" t="s">
        <v>294</v>
      </c>
      <c r="F922" s="243" t="s">
        <v>295</v>
      </c>
      <c r="G922" s="230"/>
      <c r="H922" s="230"/>
      <c r="I922" s="233"/>
      <c r="J922" s="244">
        <f>BK922</f>
        <v>0</v>
      </c>
      <c r="K922" s="230"/>
      <c r="L922" s="235"/>
      <c r="M922" s="236"/>
      <c r="N922" s="237"/>
      <c r="O922" s="237"/>
      <c r="P922" s="238">
        <f>SUM(P923:P962)</f>
        <v>0</v>
      </c>
      <c r="Q922" s="237"/>
      <c r="R922" s="238">
        <f>SUM(R923:R962)</f>
        <v>0</v>
      </c>
      <c r="S922" s="237"/>
      <c r="T922" s="239">
        <f>SUM(T923:T962)</f>
        <v>0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240" t="s">
        <v>84</v>
      </c>
      <c r="AT922" s="241" t="s">
        <v>74</v>
      </c>
      <c r="AU922" s="241" t="s">
        <v>82</v>
      </c>
      <c r="AY922" s="240" t="s">
        <v>172</v>
      </c>
      <c r="BK922" s="242">
        <f>SUM(BK923:BK962)</f>
        <v>0</v>
      </c>
    </row>
    <row r="923" s="2" customFormat="1" ht="24.15" customHeight="1">
      <c r="A923" s="40"/>
      <c r="B923" s="41"/>
      <c r="C923" s="245" t="s">
        <v>1209</v>
      </c>
      <c r="D923" s="245" t="s">
        <v>175</v>
      </c>
      <c r="E923" s="246" t="s">
        <v>296</v>
      </c>
      <c r="F923" s="247" t="s">
        <v>297</v>
      </c>
      <c r="G923" s="248" t="s">
        <v>184</v>
      </c>
      <c r="H923" s="249">
        <v>3411.8409999999999</v>
      </c>
      <c r="I923" s="250"/>
      <c r="J923" s="251">
        <f>ROUND(I923*H923,2)</f>
        <v>0</v>
      </c>
      <c r="K923" s="252"/>
      <c r="L923" s="43"/>
      <c r="M923" s="253" t="s">
        <v>1</v>
      </c>
      <c r="N923" s="254" t="s">
        <v>40</v>
      </c>
      <c r="O923" s="93"/>
      <c r="P923" s="255">
        <f>O923*H923</f>
        <v>0</v>
      </c>
      <c r="Q923" s="255">
        <v>0</v>
      </c>
      <c r="R923" s="255">
        <f>Q923*H923</f>
        <v>0</v>
      </c>
      <c r="S923" s="255">
        <v>0</v>
      </c>
      <c r="T923" s="256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57" t="s">
        <v>200</v>
      </c>
      <c r="AT923" s="257" t="s">
        <v>175</v>
      </c>
      <c r="AU923" s="257" t="s">
        <v>84</v>
      </c>
      <c r="AY923" s="17" t="s">
        <v>172</v>
      </c>
      <c r="BE923" s="145">
        <f>IF(N923="základní",J923,0)</f>
        <v>0</v>
      </c>
      <c r="BF923" s="145">
        <f>IF(N923="snížená",J923,0)</f>
        <v>0</v>
      </c>
      <c r="BG923" s="145">
        <f>IF(N923="zákl. přenesená",J923,0)</f>
        <v>0</v>
      </c>
      <c r="BH923" s="145">
        <f>IF(N923="sníž. přenesená",J923,0)</f>
        <v>0</v>
      </c>
      <c r="BI923" s="145">
        <f>IF(N923="nulová",J923,0)</f>
        <v>0</v>
      </c>
      <c r="BJ923" s="17" t="s">
        <v>82</v>
      </c>
      <c r="BK923" s="145">
        <f>ROUND(I923*H923,2)</f>
        <v>0</v>
      </c>
      <c r="BL923" s="17" t="s">
        <v>200</v>
      </c>
      <c r="BM923" s="257" t="s">
        <v>1210</v>
      </c>
    </row>
    <row r="924" s="15" customFormat="1">
      <c r="A924" s="15"/>
      <c r="B924" s="299"/>
      <c r="C924" s="300"/>
      <c r="D924" s="260" t="s">
        <v>180</v>
      </c>
      <c r="E924" s="301" t="s">
        <v>1</v>
      </c>
      <c r="F924" s="302" t="s">
        <v>493</v>
      </c>
      <c r="G924" s="300"/>
      <c r="H924" s="301" t="s">
        <v>1</v>
      </c>
      <c r="I924" s="303"/>
      <c r="J924" s="300"/>
      <c r="K924" s="300"/>
      <c r="L924" s="304"/>
      <c r="M924" s="305"/>
      <c r="N924" s="306"/>
      <c r="O924" s="306"/>
      <c r="P924" s="306"/>
      <c r="Q924" s="306"/>
      <c r="R924" s="306"/>
      <c r="S924" s="306"/>
      <c r="T924" s="307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308" t="s">
        <v>180</v>
      </c>
      <c r="AU924" s="308" t="s">
        <v>84</v>
      </c>
      <c r="AV924" s="15" t="s">
        <v>82</v>
      </c>
      <c r="AW924" s="15" t="s">
        <v>30</v>
      </c>
      <c r="AX924" s="15" t="s">
        <v>75</v>
      </c>
      <c r="AY924" s="308" t="s">
        <v>172</v>
      </c>
    </row>
    <row r="925" s="13" customFormat="1">
      <c r="A925" s="13"/>
      <c r="B925" s="258"/>
      <c r="C925" s="259"/>
      <c r="D925" s="260" t="s">
        <v>180</v>
      </c>
      <c r="E925" s="261" t="s">
        <v>1</v>
      </c>
      <c r="F925" s="262" t="s">
        <v>776</v>
      </c>
      <c r="G925" s="259"/>
      <c r="H925" s="263">
        <v>951.74400000000003</v>
      </c>
      <c r="I925" s="264"/>
      <c r="J925" s="259"/>
      <c r="K925" s="259"/>
      <c r="L925" s="265"/>
      <c r="M925" s="266"/>
      <c r="N925" s="267"/>
      <c r="O925" s="267"/>
      <c r="P925" s="267"/>
      <c r="Q925" s="267"/>
      <c r="R925" s="267"/>
      <c r="S925" s="267"/>
      <c r="T925" s="268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9" t="s">
        <v>180</v>
      </c>
      <c r="AU925" s="269" t="s">
        <v>84</v>
      </c>
      <c r="AV925" s="13" t="s">
        <v>84</v>
      </c>
      <c r="AW925" s="13" t="s">
        <v>30</v>
      </c>
      <c r="AX925" s="13" t="s">
        <v>75</v>
      </c>
      <c r="AY925" s="269" t="s">
        <v>172</v>
      </c>
    </row>
    <row r="926" s="13" customFormat="1">
      <c r="A926" s="13"/>
      <c r="B926" s="258"/>
      <c r="C926" s="259"/>
      <c r="D926" s="260" t="s">
        <v>180</v>
      </c>
      <c r="E926" s="261" t="s">
        <v>1</v>
      </c>
      <c r="F926" s="262" t="s">
        <v>777</v>
      </c>
      <c r="G926" s="259"/>
      <c r="H926" s="263">
        <v>611.072</v>
      </c>
      <c r="I926" s="264"/>
      <c r="J926" s="259"/>
      <c r="K926" s="259"/>
      <c r="L926" s="265"/>
      <c r="M926" s="266"/>
      <c r="N926" s="267"/>
      <c r="O926" s="267"/>
      <c r="P926" s="267"/>
      <c r="Q926" s="267"/>
      <c r="R926" s="267"/>
      <c r="S926" s="267"/>
      <c r="T926" s="268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9" t="s">
        <v>180</v>
      </c>
      <c r="AU926" s="269" t="s">
        <v>84</v>
      </c>
      <c r="AV926" s="13" t="s">
        <v>84</v>
      </c>
      <c r="AW926" s="13" t="s">
        <v>30</v>
      </c>
      <c r="AX926" s="13" t="s">
        <v>75</v>
      </c>
      <c r="AY926" s="269" t="s">
        <v>172</v>
      </c>
    </row>
    <row r="927" s="15" customFormat="1">
      <c r="A927" s="15"/>
      <c r="B927" s="299"/>
      <c r="C927" s="300"/>
      <c r="D927" s="260" t="s">
        <v>180</v>
      </c>
      <c r="E927" s="301" t="s">
        <v>1</v>
      </c>
      <c r="F927" s="302" t="s">
        <v>736</v>
      </c>
      <c r="G927" s="300"/>
      <c r="H927" s="301" t="s">
        <v>1</v>
      </c>
      <c r="I927" s="303"/>
      <c r="J927" s="300"/>
      <c r="K927" s="300"/>
      <c r="L927" s="304"/>
      <c r="M927" s="305"/>
      <c r="N927" s="306"/>
      <c r="O927" s="306"/>
      <c r="P927" s="306"/>
      <c r="Q927" s="306"/>
      <c r="R927" s="306"/>
      <c r="S927" s="306"/>
      <c r="T927" s="307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308" t="s">
        <v>180</v>
      </c>
      <c r="AU927" s="308" t="s">
        <v>84</v>
      </c>
      <c r="AV927" s="15" t="s">
        <v>82</v>
      </c>
      <c r="AW927" s="15" t="s">
        <v>30</v>
      </c>
      <c r="AX927" s="15" t="s">
        <v>75</v>
      </c>
      <c r="AY927" s="308" t="s">
        <v>172</v>
      </c>
    </row>
    <row r="928" s="13" customFormat="1">
      <c r="A928" s="13"/>
      <c r="B928" s="258"/>
      <c r="C928" s="259"/>
      <c r="D928" s="260" t="s">
        <v>180</v>
      </c>
      <c r="E928" s="261" t="s">
        <v>1</v>
      </c>
      <c r="F928" s="262" t="s">
        <v>782</v>
      </c>
      <c r="G928" s="259"/>
      <c r="H928" s="263">
        <v>930.64999999999998</v>
      </c>
      <c r="I928" s="264"/>
      <c r="J928" s="259"/>
      <c r="K928" s="259"/>
      <c r="L928" s="265"/>
      <c r="M928" s="266"/>
      <c r="N928" s="267"/>
      <c r="O928" s="267"/>
      <c r="P928" s="267"/>
      <c r="Q928" s="267"/>
      <c r="R928" s="267"/>
      <c r="S928" s="267"/>
      <c r="T928" s="268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9" t="s">
        <v>180</v>
      </c>
      <c r="AU928" s="269" t="s">
        <v>84</v>
      </c>
      <c r="AV928" s="13" t="s">
        <v>84</v>
      </c>
      <c r="AW928" s="13" t="s">
        <v>30</v>
      </c>
      <c r="AX928" s="13" t="s">
        <v>75</v>
      </c>
      <c r="AY928" s="269" t="s">
        <v>172</v>
      </c>
    </row>
    <row r="929" s="15" customFormat="1">
      <c r="A929" s="15"/>
      <c r="B929" s="299"/>
      <c r="C929" s="300"/>
      <c r="D929" s="260" t="s">
        <v>180</v>
      </c>
      <c r="E929" s="301" t="s">
        <v>1</v>
      </c>
      <c r="F929" s="302" t="s">
        <v>785</v>
      </c>
      <c r="G929" s="300"/>
      <c r="H929" s="301" t="s">
        <v>1</v>
      </c>
      <c r="I929" s="303"/>
      <c r="J929" s="300"/>
      <c r="K929" s="300"/>
      <c r="L929" s="304"/>
      <c r="M929" s="305"/>
      <c r="N929" s="306"/>
      <c r="O929" s="306"/>
      <c r="P929" s="306"/>
      <c r="Q929" s="306"/>
      <c r="R929" s="306"/>
      <c r="S929" s="306"/>
      <c r="T929" s="307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308" t="s">
        <v>180</v>
      </c>
      <c r="AU929" s="308" t="s">
        <v>84</v>
      </c>
      <c r="AV929" s="15" t="s">
        <v>82</v>
      </c>
      <c r="AW929" s="15" t="s">
        <v>30</v>
      </c>
      <c r="AX929" s="15" t="s">
        <v>75</v>
      </c>
      <c r="AY929" s="308" t="s">
        <v>172</v>
      </c>
    </row>
    <row r="930" s="13" customFormat="1">
      <c r="A930" s="13"/>
      <c r="B930" s="258"/>
      <c r="C930" s="259"/>
      <c r="D930" s="260" t="s">
        <v>180</v>
      </c>
      <c r="E930" s="261" t="s">
        <v>1</v>
      </c>
      <c r="F930" s="262" t="s">
        <v>786</v>
      </c>
      <c r="G930" s="259"/>
      <c r="H930" s="263">
        <v>151.69999999999999</v>
      </c>
      <c r="I930" s="264"/>
      <c r="J930" s="259"/>
      <c r="K930" s="259"/>
      <c r="L930" s="265"/>
      <c r="M930" s="266"/>
      <c r="N930" s="267"/>
      <c r="O930" s="267"/>
      <c r="P930" s="267"/>
      <c r="Q930" s="267"/>
      <c r="R930" s="267"/>
      <c r="S930" s="267"/>
      <c r="T930" s="268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9" t="s">
        <v>180</v>
      </c>
      <c r="AU930" s="269" t="s">
        <v>84</v>
      </c>
      <c r="AV930" s="13" t="s">
        <v>84</v>
      </c>
      <c r="AW930" s="13" t="s">
        <v>30</v>
      </c>
      <c r="AX930" s="13" t="s">
        <v>75</v>
      </c>
      <c r="AY930" s="269" t="s">
        <v>172</v>
      </c>
    </row>
    <row r="931" s="13" customFormat="1">
      <c r="A931" s="13"/>
      <c r="B931" s="258"/>
      <c r="C931" s="259"/>
      <c r="D931" s="260" t="s">
        <v>180</v>
      </c>
      <c r="E931" s="261" t="s">
        <v>1</v>
      </c>
      <c r="F931" s="262" t="s">
        <v>787</v>
      </c>
      <c r="G931" s="259"/>
      <c r="H931" s="263">
        <v>395.52499999999998</v>
      </c>
      <c r="I931" s="264"/>
      <c r="J931" s="259"/>
      <c r="K931" s="259"/>
      <c r="L931" s="265"/>
      <c r="M931" s="266"/>
      <c r="N931" s="267"/>
      <c r="O931" s="267"/>
      <c r="P931" s="267"/>
      <c r="Q931" s="267"/>
      <c r="R931" s="267"/>
      <c r="S931" s="267"/>
      <c r="T931" s="268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9" t="s">
        <v>180</v>
      </c>
      <c r="AU931" s="269" t="s">
        <v>84</v>
      </c>
      <c r="AV931" s="13" t="s">
        <v>84</v>
      </c>
      <c r="AW931" s="13" t="s">
        <v>30</v>
      </c>
      <c r="AX931" s="13" t="s">
        <v>75</v>
      </c>
      <c r="AY931" s="269" t="s">
        <v>172</v>
      </c>
    </row>
    <row r="932" s="15" customFormat="1">
      <c r="A932" s="15"/>
      <c r="B932" s="299"/>
      <c r="C932" s="300"/>
      <c r="D932" s="260" t="s">
        <v>180</v>
      </c>
      <c r="E932" s="301" t="s">
        <v>1</v>
      </c>
      <c r="F932" s="302" t="s">
        <v>753</v>
      </c>
      <c r="G932" s="300"/>
      <c r="H932" s="301" t="s">
        <v>1</v>
      </c>
      <c r="I932" s="303"/>
      <c r="J932" s="300"/>
      <c r="K932" s="300"/>
      <c r="L932" s="304"/>
      <c r="M932" s="305"/>
      <c r="N932" s="306"/>
      <c r="O932" s="306"/>
      <c r="P932" s="306"/>
      <c r="Q932" s="306"/>
      <c r="R932" s="306"/>
      <c r="S932" s="306"/>
      <c r="T932" s="307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308" t="s">
        <v>180</v>
      </c>
      <c r="AU932" s="308" t="s">
        <v>84</v>
      </c>
      <c r="AV932" s="15" t="s">
        <v>82</v>
      </c>
      <c r="AW932" s="15" t="s">
        <v>30</v>
      </c>
      <c r="AX932" s="15" t="s">
        <v>75</v>
      </c>
      <c r="AY932" s="308" t="s">
        <v>172</v>
      </c>
    </row>
    <row r="933" s="13" customFormat="1">
      <c r="A933" s="13"/>
      <c r="B933" s="258"/>
      <c r="C933" s="259"/>
      <c r="D933" s="260" t="s">
        <v>180</v>
      </c>
      <c r="E933" s="261" t="s">
        <v>1</v>
      </c>
      <c r="F933" s="262" t="s">
        <v>788</v>
      </c>
      <c r="G933" s="259"/>
      <c r="H933" s="263">
        <v>184.59999999999999</v>
      </c>
      <c r="I933" s="264"/>
      <c r="J933" s="259"/>
      <c r="K933" s="259"/>
      <c r="L933" s="265"/>
      <c r="M933" s="266"/>
      <c r="N933" s="267"/>
      <c r="O933" s="267"/>
      <c r="P933" s="267"/>
      <c r="Q933" s="267"/>
      <c r="R933" s="267"/>
      <c r="S933" s="267"/>
      <c r="T933" s="268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9" t="s">
        <v>180</v>
      </c>
      <c r="AU933" s="269" t="s">
        <v>84</v>
      </c>
      <c r="AV933" s="13" t="s">
        <v>84</v>
      </c>
      <c r="AW933" s="13" t="s">
        <v>30</v>
      </c>
      <c r="AX933" s="13" t="s">
        <v>75</v>
      </c>
      <c r="AY933" s="269" t="s">
        <v>172</v>
      </c>
    </row>
    <row r="934" s="15" customFormat="1">
      <c r="A934" s="15"/>
      <c r="B934" s="299"/>
      <c r="C934" s="300"/>
      <c r="D934" s="260" t="s">
        <v>180</v>
      </c>
      <c r="E934" s="301" t="s">
        <v>1</v>
      </c>
      <c r="F934" s="302" t="s">
        <v>789</v>
      </c>
      <c r="G934" s="300"/>
      <c r="H934" s="301" t="s">
        <v>1</v>
      </c>
      <c r="I934" s="303"/>
      <c r="J934" s="300"/>
      <c r="K934" s="300"/>
      <c r="L934" s="304"/>
      <c r="M934" s="305"/>
      <c r="N934" s="306"/>
      <c r="O934" s="306"/>
      <c r="P934" s="306"/>
      <c r="Q934" s="306"/>
      <c r="R934" s="306"/>
      <c r="S934" s="306"/>
      <c r="T934" s="307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308" t="s">
        <v>180</v>
      </c>
      <c r="AU934" s="308" t="s">
        <v>84</v>
      </c>
      <c r="AV934" s="15" t="s">
        <v>82</v>
      </c>
      <c r="AW934" s="15" t="s">
        <v>30</v>
      </c>
      <c r="AX934" s="15" t="s">
        <v>75</v>
      </c>
      <c r="AY934" s="308" t="s">
        <v>172</v>
      </c>
    </row>
    <row r="935" s="13" customFormat="1">
      <c r="A935" s="13"/>
      <c r="B935" s="258"/>
      <c r="C935" s="259"/>
      <c r="D935" s="260" t="s">
        <v>180</v>
      </c>
      <c r="E935" s="261" t="s">
        <v>1</v>
      </c>
      <c r="F935" s="262" t="s">
        <v>790</v>
      </c>
      <c r="G935" s="259"/>
      <c r="H935" s="263">
        <v>186.55000000000001</v>
      </c>
      <c r="I935" s="264"/>
      <c r="J935" s="259"/>
      <c r="K935" s="259"/>
      <c r="L935" s="265"/>
      <c r="M935" s="266"/>
      <c r="N935" s="267"/>
      <c r="O935" s="267"/>
      <c r="P935" s="267"/>
      <c r="Q935" s="267"/>
      <c r="R935" s="267"/>
      <c r="S935" s="267"/>
      <c r="T935" s="268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9" t="s">
        <v>180</v>
      </c>
      <c r="AU935" s="269" t="s">
        <v>84</v>
      </c>
      <c r="AV935" s="13" t="s">
        <v>84</v>
      </c>
      <c r="AW935" s="13" t="s">
        <v>30</v>
      </c>
      <c r="AX935" s="13" t="s">
        <v>75</v>
      </c>
      <c r="AY935" s="269" t="s">
        <v>172</v>
      </c>
    </row>
    <row r="936" s="14" customFormat="1">
      <c r="A936" s="14"/>
      <c r="B936" s="270"/>
      <c r="C936" s="271"/>
      <c r="D936" s="260" t="s">
        <v>180</v>
      </c>
      <c r="E936" s="272" t="s">
        <v>1</v>
      </c>
      <c r="F936" s="273" t="s">
        <v>181</v>
      </c>
      <c r="G936" s="271"/>
      <c r="H936" s="274">
        <v>3411.8409999999999</v>
      </c>
      <c r="I936" s="275"/>
      <c r="J936" s="271"/>
      <c r="K936" s="271"/>
      <c r="L936" s="276"/>
      <c r="M936" s="277"/>
      <c r="N936" s="278"/>
      <c r="O936" s="278"/>
      <c r="P936" s="278"/>
      <c r="Q936" s="278"/>
      <c r="R936" s="278"/>
      <c r="S936" s="278"/>
      <c r="T936" s="279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80" t="s">
        <v>180</v>
      </c>
      <c r="AU936" s="280" t="s">
        <v>84</v>
      </c>
      <c r="AV936" s="14" t="s">
        <v>179</v>
      </c>
      <c r="AW936" s="14" t="s">
        <v>30</v>
      </c>
      <c r="AX936" s="14" t="s">
        <v>82</v>
      </c>
      <c r="AY936" s="280" t="s">
        <v>172</v>
      </c>
    </row>
    <row r="937" s="2" customFormat="1" ht="24.15" customHeight="1">
      <c r="A937" s="40"/>
      <c r="B937" s="41"/>
      <c r="C937" s="245" t="s">
        <v>637</v>
      </c>
      <c r="D937" s="245" t="s">
        <v>175</v>
      </c>
      <c r="E937" s="246" t="s">
        <v>301</v>
      </c>
      <c r="F937" s="247" t="s">
        <v>302</v>
      </c>
      <c r="G937" s="248" t="s">
        <v>184</v>
      </c>
      <c r="H937" s="249">
        <v>3411.8409999999999</v>
      </c>
      <c r="I937" s="250"/>
      <c r="J937" s="251">
        <f>ROUND(I937*H937,2)</f>
        <v>0</v>
      </c>
      <c r="K937" s="252"/>
      <c r="L937" s="43"/>
      <c r="M937" s="253" t="s">
        <v>1</v>
      </c>
      <c r="N937" s="254" t="s">
        <v>40</v>
      </c>
      <c r="O937" s="93"/>
      <c r="P937" s="255">
        <f>O937*H937</f>
        <v>0</v>
      </c>
      <c r="Q937" s="255">
        <v>0</v>
      </c>
      <c r="R937" s="255">
        <f>Q937*H937</f>
        <v>0</v>
      </c>
      <c r="S937" s="255">
        <v>0</v>
      </c>
      <c r="T937" s="256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57" t="s">
        <v>200</v>
      </c>
      <c r="AT937" s="257" t="s">
        <v>175</v>
      </c>
      <c r="AU937" s="257" t="s">
        <v>84</v>
      </c>
      <c r="AY937" s="17" t="s">
        <v>172</v>
      </c>
      <c r="BE937" s="145">
        <f>IF(N937="základní",J937,0)</f>
        <v>0</v>
      </c>
      <c r="BF937" s="145">
        <f>IF(N937="snížená",J937,0)</f>
        <v>0</v>
      </c>
      <c r="BG937" s="145">
        <f>IF(N937="zákl. přenesená",J937,0)</f>
        <v>0</v>
      </c>
      <c r="BH937" s="145">
        <f>IF(N937="sníž. přenesená",J937,0)</f>
        <v>0</v>
      </c>
      <c r="BI937" s="145">
        <f>IF(N937="nulová",J937,0)</f>
        <v>0</v>
      </c>
      <c r="BJ937" s="17" t="s">
        <v>82</v>
      </c>
      <c r="BK937" s="145">
        <f>ROUND(I937*H937,2)</f>
        <v>0</v>
      </c>
      <c r="BL937" s="17" t="s">
        <v>200</v>
      </c>
      <c r="BM937" s="257" t="s">
        <v>1211</v>
      </c>
    </row>
    <row r="938" s="15" customFormat="1">
      <c r="A938" s="15"/>
      <c r="B938" s="299"/>
      <c r="C938" s="300"/>
      <c r="D938" s="260" t="s">
        <v>180</v>
      </c>
      <c r="E938" s="301" t="s">
        <v>1</v>
      </c>
      <c r="F938" s="302" t="s">
        <v>493</v>
      </c>
      <c r="G938" s="300"/>
      <c r="H938" s="301" t="s">
        <v>1</v>
      </c>
      <c r="I938" s="303"/>
      <c r="J938" s="300"/>
      <c r="K938" s="300"/>
      <c r="L938" s="304"/>
      <c r="M938" s="305"/>
      <c r="N938" s="306"/>
      <c r="O938" s="306"/>
      <c r="P938" s="306"/>
      <c r="Q938" s="306"/>
      <c r="R938" s="306"/>
      <c r="S938" s="306"/>
      <c r="T938" s="307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308" t="s">
        <v>180</v>
      </c>
      <c r="AU938" s="308" t="s">
        <v>84</v>
      </c>
      <c r="AV938" s="15" t="s">
        <v>82</v>
      </c>
      <c r="AW938" s="15" t="s">
        <v>30</v>
      </c>
      <c r="AX938" s="15" t="s">
        <v>75</v>
      </c>
      <c r="AY938" s="308" t="s">
        <v>172</v>
      </c>
    </row>
    <row r="939" s="13" customFormat="1">
      <c r="A939" s="13"/>
      <c r="B939" s="258"/>
      <c r="C939" s="259"/>
      <c r="D939" s="260" t="s">
        <v>180</v>
      </c>
      <c r="E939" s="261" t="s">
        <v>1</v>
      </c>
      <c r="F939" s="262" t="s">
        <v>776</v>
      </c>
      <c r="G939" s="259"/>
      <c r="H939" s="263">
        <v>951.74400000000003</v>
      </c>
      <c r="I939" s="264"/>
      <c r="J939" s="259"/>
      <c r="K939" s="259"/>
      <c r="L939" s="265"/>
      <c r="M939" s="266"/>
      <c r="N939" s="267"/>
      <c r="O939" s="267"/>
      <c r="P939" s="267"/>
      <c r="Q939" s="267"/>
      <c r="R939" s="267"/>
      <c r="S939" s="267"/>
      <c r="T939" s="268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9" t="s">
        <v>180</v>
      </c>
      <c r="AU939" s="269" t="s">
        <v>84</v>
      </c>
      <c r="AV939" s="13" t="s">
        <v>84</v>
      </c>
      <c r="AW939" s="13" t="s">
        <v>30</v>
      </c>
      <c r="AX939" s="13" t="s">
        <v>75</v>
      </c>
      <c r="AY939" s="269" t="s">
        <v>172</v>
      </c>
    </row>
    <row r="940" s="13" customFormat="1">
      <c r="A940" s="13"/>
      <c r="B940" s="258"/>
      <c r="C940" s="259"/>
      <c r="D940" s="260" t="s">
        <v>180</v>
      </c>
      <c r="E940" s="261" t="s">
        <v>1</v>
      </c>
      <c r="F940" s="262" t="s">
        <v>777</v>
      </c>
      <c r="G940" s="259"/>
      <c r="H940" s="263">
        <v>611.072</v>
      </c>
      <c r="I940" s="264"/>
      <c r="J940" s="259"/>
      <c r="K940" s="259"/>
      <c r="L940" s="265"/>
      <c r="M940" s="266"/>
      <c r="N940" s="267"/>
      <c r="O940" s="267"/>
      <c r="P940" s="267"/>
      <c r="Q940" s="267"/>
      <c r="R940" s="267"/>
      <c r="S940" s="267"/>
      <c r="T940" s="268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9" t="s">
        <v>180</v>
      </c>
      <c r="AU940" s="269" t="s">
        <v>84</v>
      </c>
      <c r="AV940" s="13" t="s">
        <v>84</v>
      </c>
      <c r="AW940" s="13" t="s">
        <v>30</v>
      </c>
      <c r="AX940" s="13" t="s">
        <v>75</v>
      </c>
      <c r="AY940" s="269" t="s">
        <v>172</v>
      </c>
    </row>
    <row r="941" s="15" customFormat="1">
      <c r="A941" s="15"/>
      <c r="B941" s="299"/>
      <c r="C941" s="300"/>
      <c r="D941" s="260" t="s">
        <v>180</v>
      </c>
      <c r="E941" s="301" t="s">
        <v>1</v>
      </c>
      <c r="F941" s="302" t="s">
        <v>736</v>
      </c>
      <c r="G941" s="300"/>
      <c r="H941" s="301" t="s">
        <v>1</v>
      </c>
      <c r="I941" s="303"/>
      <c r="J941" s="300"/>
      <c r="K941" s="300"/>
      <c r="L941" s="304"/>
      <c r="M941" s="305"/>
      <c r="N941" s="306"/>
      <c r="O941" s="306"/>
      <c r="P941" s="306"/>
      <c r="Q941" s="306"/>
      <c r="R941" s="306"/>
      <c r="S941" s="306"/>
      <c r="T941" s="307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308" t="s">
        <v>180</v>
      </c>
      <c r="AU941" s="308" t="s">
        <v>84</v>
      </c>
      <c r="AV941" s="15" t="s">
        <v>82</v>
      </c>
      <c r="AW941" s="15" t="s">
        <v>30</v>
      </c>
      <c r="AX941" s="15" t="s">
        <v>75</v>
      </c>
      <c r="AY941" s="308" t="s">
        <v>172</v>
      </c>
    </row>
    <row r="942" s="13" customFormat="1">
      <c r="A942" s="13"/>
      <c r="B942" s="258"/>
      <c r="C942" s="259"/>
      <c r="D942" s="260" t="s">
        <v>180</v>
      </c>
      <c r="E942" s="261" t="s">
        <v>1</v>
      </c>
      <c r="F942" s="262" t="s">
        <v>782</v>
      </c>
      <c r="G942" s="259"/>
      <c r="H942" s="263">
        <v>930.64999999999998</v>
      </c>
      <c r="I942" s="264"/>
      <c r="J942" s="259"/>
      <c r="K942" s="259"/>
      <c r="L942" s="265"/>
      <c r="M942" s="266"/>
      <c r="N942" s="267"/>
      <c r="O942" s="267"/>
      <c r="P942" s="267"/>
      <c r="Q942" s="267"/>
      <c r="R942" s="267"/>
      <c r="S942" s="267"/>
      <c r="T942" s="268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9" t="s">
        <v>180</v>
      </c>
      <c r="AU942" s="269" t="s">
        <v>84</v>
      </c>
      <c r="AV942" s="13" t="s">
        <v>84</v>
      </c>
      <c r="AW942" s="13" t="s">
        <v>30</v>
      </c>
      <c r="AX942" s="13" t="s">
        <v>75</v>
      </c>
      <c r="AY942" s="269" t="s">
        <v>172</v>
      </c>
    </row>
    <row r="943" s="15" customFormat="1">
      <c r="A943" s="15"/>
      <c r="B943" s="299"/>
      <c r="C943" s="300"/>
      <c r="D943" s="260" t="s">
        <v>180</v>
      </c>
      <c r="E943" s="301" t="s">
        <v>1</v>
      </c>
      <c r="F943" s="302" t="s">
        <v>785</v>
      </c>
      <c r="G943" s="300"/>
      <c r="H943" s="301" t="s">
        <v>1</v>
      </c>
      <c r="I943" s="303"/>
      <c r="J943" s="300"/>
      <c r="K943" s="300"/>
      <c r="L943" s="304"/>
      <c r="M943" s="305"/>
      <c r="N943" s="306"/>
      <c r="O943" s="306"/>
      <c r="P943" s="306"/>
      <c r="Q943" s="306"/>
      <c r="R943" s="306"/>
      <c r="S943" s="306"/>
      <c r="T943" s="307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308" t="s">
        <v>180</v>
      </c>
      <c r="AU943" s="308" t="s">
        <v>84</v>
      </c>
      <c r="AV943" s="15" t="s">
        <v>82</v>
      </c>
      <c r="AW943" s="15" t="s">
        <v>30</v>
      </c>
      <c r="AX943" s="15" t="s">
        <v>75</v>
      </c>
      <c r="AY943" s="308" t="s">
        <v>172</v>
      </c>
    </row>
    <row r="944" s="13" customFormat="1">
      <c r="A944" s="13"/>
      <c r="B944" s="258"/>
      <c r="C944" s="259"/>
      <c r="D944" s="260" t="s">
        <v>180</v>
      </c>
      <c r="E944" s="261" t="s">
        <v>1</v>
      </c>
      <c r="F944" s="262" t="s">
        <v>786</v>
      </c>
      <c r="G944" s="259"/>
      <c r="H944" s="263">
        <v>151.69999999999999</v>
      </c>
      <c r="I944" s="264"/>
      <c r="J944" s="259"/>
      <c r="K944" s="259"/>
      <c r="L944" s="265"/>
      <c r="M944" s="266"/>
      <c r="N944" s="267"/>
      <c r="O944" s="267"/>
      <c r="P944" s="267"/>
      <c r="Q944" s="267"/>
      <c r="R944" s="267"/>
      <c r="S944" s="267"/>
      <c r="T944" s="268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9" t="s">
        <v>180</v>
      </c>
      <c r="AU944" s="269" t="s">
        <v>84</v>
      </c>
      <c r="AV944" s="13" t="s">
        <v>84</v>
      </c>
      <c r="AW944" s="13" t="s">
        <v>30</v>
      </c>
      <c r="AX944" s="13" t="s">
        <v>75</v>
      </c>
      <c r="AY944" s="269" t="s">
        <v>172</v>
      </c>
    </row>
    <row r="945" s="13" customFormat="1">
      <c r="A945" s="13"/>
      <c r="B945" s="258"/>
      <c r="C945" s="259"/>
      <c r="D945" s="260" t="s">
        <v>180</v>
      </c>
      <c r="E945" s="261" t="s">
        <v>1</v>
      </c>
      <c r="F945" s="262" t="s">
        <v>787</v>
      </c>
      <c r="G945" s="259"/>
      <c r="H945" s="263">
        <v>395.52499999999998</v>
      </c>
      <c r="I945" s="264"/>
      <c r="J945" s="259"/>
      <c r="K945" s="259"/>
      <c r="L945" s="265"/>
      <c r="M945" s="266"/>
      <c r="N945" s="267"/>
      <c r="O945" s="267"/>
      <c r="P945" s="267"/>
      <c r="Q945" s="267"/>
      <c r="R945" s="267"/>
      <c r="S945" s="267"/>
      <c r="T945" s="268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9" t="s">
        <v>180</v>
      </c>
      <c r="AU945" s="269" t="s">
        <v>84</v>
      </c>
      <c r="AV945" s="13" t="s">
        <v>84</v>
      </c>
      <c r="AW945" s="13" t="s">
        <v>30</v>
      </c>
      <c r="AX945" s="13" t="s">
        <v>75</v>
      </c>
      <c r="AY945" s="269" t="s">
        <v>172</v>
      </c>
    </row>
    <row r="946" s="15" customFormat="1">
      <c r="A946" s="15"/>
      <c r="B946" s="299"/>
      <c r="C946" s="300"/>
      <c r="D946" s="260" t="s">
        <v>180</v>
      </c>
      <c r="E946" s="301" t="s">
        <v>1</v>
      </c>
      <c r="F946" s="302" t="s">
        <v>753</v>
      </c>
      <c r="G946" s="300"/>
      <c r="H946" s="301" t="s">
        <v>1</v>
      </c>
      <c r="I946" s="303"/>
      <c r="J946" s="300"/>
      <c r="K946" s="300"/>
      <c r="L946" s="304"/>
      <c r="M946" s="305"/>
      <c r="N946" s="306"/>
      <c r="O946" s="306"/>
      <c r="P946" s="306"/>
      <c r="Q946" s="306"/>
      <c r="R946" s="306"/>
      <c r="S946" s="306"/>
      <c r="T946" s="307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308" t="s">
        <v>180</v>
      </c>
      <c r="AU946" s="308" t="s">
        <v>84</v>
      </c>
      <c r="AV946" s="15" t="s">
        <v>82</v>
      </c>
      <c r="AW946" s="15" t="s">
        <v>30</v>
      </c>
      <c r="AX946" s="15" t="s">
        <v>75</v>
      </c>
      <c r="AY946" s="308" t="s">
        <v>172</v>
      </c>
    </row>
    <row r="947" s="13" customFormat="1">
      <c r="A947" s="13"/>
      <c r="B947" s="258"/>
      <c r="C947" s="259"/>
      <c r="D947" s="260" t="s">
        <v>180</v>
      </c>
      <c r="E947" s="261" t="s">
        <v>1</v>
      </c>
      <c r="F947" s="262" t="s">
        <v>788</v>
      </c>
      <c r="G947" s="259"/>
      <c r="H947" s="263">
        <v>184.59999999999999</v>
      </c>
      <c r="I947" s="264"/>
      <c r="J947" s="259"/>
      <c r="K947" s="259"/>
      <c r="L947" s="265"/>
      <c r="M947" s="266"/>
      <c r="N947" s="267"/>
      <c r="O947" s="267"/>
      <c r="P947" s="267"/>
      <c r="Q947" s="267"/>
      <c r="R947" s="267"/>
      <c r="S947" s="267"/>
      <c r="T947" s="268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9" t="s">
        <v>180</v>
      </c>
      <c r="AU947" s="269" t="s">
        <v>84</v>
      </c>
      <c r="AV947" s="13" t="s">
        <v>84</v>
      </c>
      <c r="AW947" s="13" t="s">
        <v>30</v>
      </c>
      <c r="AX947" s="13" t="s">
        <v>75</v>
      </c>
      <c r="AY947" s="269" t="s">
        <v>172</v>
      </c>
    </row>
    <row r="948" s="15" customFormat="1">
      <c r="A948" s="15"/>
      <c r="B948" s="299"/>
      <c r="C948" s="300"/>
      <c r="D948" s="260" t="s">
        <v>180</v>
      </c>
      <c r="E948" s="301" t="s">
        <v>1</v>
      </c>
      <c r="F948" s="302" t="s">
        <v>789</v>
      </c>
      <c r="G948" s="300"/>
      <c r="H948" s="301" t="s">
        <v>1</v>
      </c>
      <c r="I948" s="303"/>
      <c r="J948" s="300"/>
      <c r="K948" s="300"/>
      <c r="L948" s="304"/>
      <c r="M948" s="305"/>
      <c r="N948" s="306"/>
      <c r="O948" s="306"/>
      <c r="P948" s="306"/>
      <c r="Q948" s="306"/>
      <c r="R948" s="306"/>
      <c r="S948" s="306"/>
      <c r="T948" s="307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308" t="s">
        <v>180</v>
      </c>
      <c r="AU948" s="308" t="s">
        <v>84</v>
      </c>
      <c r="AV948" s="15" t="s">
        <v>82</v>
      </c>
      <c r="AW948" s="15" t="s">
        <v>30</v>
      </c>
      <c r="AX948" s="15" t="s">
        <v>75</v>
      </c>
      <c r="AY948" s="308" t="s">
        <v>172</v>
      </c>
    </row>
    <row r="949" s="13" customFormat="1">
      <c r="A949" s="13"/>
      <c r="B949" s="258"/>
      <c r="C949" s="259"/>
      <c r="D949" s="260" t="s">
        <v>180</v>
      </c>
      <c r="E949" s="261" t="s">
        <v>1</v>
      </c>
      <c r="F949" s="262" t="s">
        <v>790</v>
      </c>
      <c r="G949" s="259"/>
      <c r="H949" s="263">
        <v>186.55000000000001</v>
      </c>
      <c r="I949" s="264"/>
      <c r="J949" s="259"/>
      <c r="K949" s="259"/>
      <c r="L949" s="265"/>
      <c r="M949" s="266"/>
      <c r="N949" s="267"/>
      <c r="O949" s="267"/>
      <c r="P949" s="267"/>
      <c r="Q949" s="267"/>
      <c r="R949" s="267"/>
      <c r="S949" s="267"/>
      <c r="T949" s="268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69" t="s">
        <v>180</v>
      </c>
      <c r="AU949" s="269" t="s">
        <v>84</v>
      </c>
      <c r="AV949" s="13" t="s">
        <v>84</v>
      </c>
      <c r="AW949" s="13" t="s">
        <v>30</v>
      </c>
      <c r="AX949" s="13" t="s">
        <v>75</v>
      </c>
      <c r="AY949" s="269" t="s">
        <v>172</v>
      </c>
    </row>
    <row r="950" s="14" customFormat="1">
      <c r="A950" s="14"/>
      <c r="B950" s="270"/>
      <c r="C950" s="271"/>
      <c r="D950" s="260" t="s">
        <v>180</v>
      </c>
      <c r="E950" s="272" t="s">
        <v>1</v>
      </c>
      <c r="F950" s="273" t="s">
        <v>181</v>
      </c>
      <c r="G950" s="271"/>
      <c r="H950" s="274">
        <v>3411.8409999999999</v>
      </c>
      <c r="I950" s="275"/>
      <c r="J950" s="271"/>
      <c r="K950" s="271"/>
      <c r="L950" s="276"/>
      <c r="M950" s="277"/>
      <c r="N950" s="278"/>
      <c r="O950" s="278"/>
      <c r="P950" s="278"/>
      <c r="Q950" s="278"/>
      <c r="R950" s="278"/>
      <c r="S950" s="278"/>
      <c r="T950" s="279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80" t="s">
        <v>180</v>
      </c>
      <c r="AU950" s="280" t="s">
        <v>84</v>
      </c>
      <c r="AV950" s="14" t="s">
        <v>179</v>
      </c>
      <c r="AW950" s="14" t="s">
        <v>30</v>
      </c>
      <c r="AX950" s="14" t="s">
        <v>82</v>
      </c>
      <c r="AY950" s="280" t="s">
        <v>172</v>
      </c>
    </row>
    <row r="951" s="2" customFormat="1" ht="16.5" customHeight="1">
      <c r="A951" s="40"/>
      <c r="B951" s="41"/>
      <c r="C951" s="245" t="s">
        <v>1072</v>
      </c>
      <c r="D951" s="245" t="s">
        <v>175</v>
      </c>
      <c r="E951" s="246" t="s">
        <v>305</v>
      </c>
      <c r="F951" s="247" t="s">
        <v>306</v>
      </c>
      <c r="G951" s="248" t="s">
        <v>184</v>
      </c>
      <c r="H951" s="249">
        <v>1705.9210000000001</v>
      </c>
      <c r="I951" s="250"/>
      <c r="J951" s="251">
        <f>ROUND(I951*H951,2)</f>
        <v>0</v>
      </c>
      <c r="K951" s="252"/>
      <c r="L951" s="43"/>
      <c r="M951" s="253" t="s">
        <v>1</v>
      </c>
      <c r="N951" s="254" t="s">
        <v>40</v>
      </c>
      <c r="O951" s="93"/>
      <c r="P951" s="255">
        <f>O951*H951</f>
        <v>0</v>
      </c>
      <c r="Q951" s="255">
        <v>0</v>
      </c>
      <c r="R951" s="255">
        <f>Q951*H951</f>
        <v>0</v>
      </c>
      <c r="S951" s="255">
        <v>0</v>
      </c>
      <c r="T951" s="256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57" t="s">
        <v>200</v>
      </c>
      <c r="AT951" s="257" t="s">
        <v>175</v>
      </c>
      <c r="AU951" s="257" t="s">
        <v>84</v>
      </c>
      <c r="AY951" s="17" t="s">
        <v>172</v>
      </c>
      <c r="BE951" s="145">
        <f>IF(N951="základní",J951,0)</f>
        <v>0</v>
      </c>
      <c r="BF951" s="145">
        <f>IF(N951="snížená",J951,0)</f>
        <v>0</v>
      </c>
      <c r="BG951" s="145">
        <f>IF(N951="zákl. přenesená",J951,0)</f>
        <v>0</v>
      </c>
      <c r="BH951" s="145">
        <f>IF(N951="sníž. přenesená",J951,0)</f>
        <v>0</v>
      </c>
      <c r="BI951" s="145">
        <f>IF(N951="nulová",J951,0)</f>
        <v>0</v>
      </c>
      <c r="BJ951" s="17" t="s">
        <v>82</v>
      </c>
      <c r="BK951" s="145">
        <f>ROUND(I951*H951,2)</f>
        <v>0</v>
      </c>
      <c r="BL951" s="17" t="s">
        <v>200</v>
      </c>
      <c r="BM951" s="257" t="s">
        <v>1212</v>
      </c>
    </row>
    <row r="952" s="13" customFormat="1">
      <c r="A952" s="13"/>
      <c r="B952" s="258"/>
      <c r="C952" s="259"/>
      <c r="D952" s="260" t="s">
        <v>180</v>
      </c>
      <c r="E952" s="261" t="s">
        <v>1</v>
      </c>
      <c r="F952" s="262" t="s">
        <v>1213</v>
      </c>
      <c r="G952" s="259"/>
      <c r="H952" s="263">
        <v>1705.9210000000001</v>
      </c>
      <c r="I952" s="264"/>
      <c r="J952" s="259"/>
      <c r="K952" s="259"/>
      <c r="L952" s="265"/>
      <c r="M952" s="266"/>
      <c r="N952" s="267"/>
      <c r="O952" s="267"/>
      <c r="P952" s="267"/>
      <c r="Q952" s="267"/>
      <c r="R952" s="267"/>
      <c r="S952" s="267"/>
      <c r="T952" s="268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9" t="s">
        <v>180</v>
      </c>
      <c r="AU952" s="269" t="s">
        <v>84</v>
      </c>
      <c r="AV952" s="13" t="s">
        <v>84</v>
      </c>
      <c r="AW952" s="13" t="s">
        <v>30</v>
      </c>
      <c r="AX952" s="13" t="s">
        <v>75</v>
      </c>
      <c r="AY952" s="269" t="s">
        <v>172</v>
      </c>
    </row>
    <row r="953" s="14" customFormat="1">
      <c r="A953" s="14"/>
      <c r="B953" s="270"/>
      <c r="C953" s="271"/>
      <c r="D953" s="260" t="s">
        <v>180</v>
      </c>
      <c r="E953" s="272" t="s">
        <v>1</v>
      </c>
      <c r="F953" s="273" t="s">
        <v>181</v>
      </c>
      <c r="G953" s="271"/>
      <c r="H953" s="274">
        <v>1705.9210000000001</v>
      </c>
      <c r="I953" s="275"/>
      <c r="J953" s="271"/>
      <c r="K953" s="271"/>
      <c r="L953" s="276"/>
      <c r="M953" s="277"/>
      <c r="N953" s="278"/>
      <c r="O953" s="278"/>
      <c r="P953" s="278"/>
      <c r="Q953" s="278"/>
      <c r="R953" s="278"/>
      <c r="S953" s="278"/>
      <c r="T953" s="279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80" t="s">
        <v>180</v>
      </c>
      <c r="AU953" s="280" t="s">
        <v>84</v>
      </c>
      <c r="AV953" s="14" t="s">
        <v>179</v>
      </c>
      <c r="AW953" s="14" t="s">
        <v>30</v>
      </c>
      <c r="AX953" s="14" t="s">
        <v>82</v>
      </c>
      <c r="AY953" s="280" t="s">
        <v>172</v>
      </c>
    </row>
    <row r="954" s="2" customFormat="1" ht="16.5" customHeight="1">
      <c r="A954" s="40"/>
      <c r="B954" s="41"/>
      <c r="C954" s="245" t="s">
        <v>1214</v>
      </c>
      <c r="D954" s="245" t="s">
        <v>175</v>
      </c>
      <c r="E954" s="246" t="s">
        <v>308</v>
      </c>
      <c r="F954" s="247" t="s">
        <v>309</v>
      </c>
      <c r="G954" s="248" t="s">
        <v>184</v>
      </c>
      <c r="H954" s="249">
        <v>1705.9200000000001</v>
      </c>
      <c r="I954" s="250"/>
      <c r="J954" s="251">
        <f>ROUND(I954*H954,2)</f>
        <v>0</v>
      </c>
      <c r="K954" s="252"/>
      <c r="L954" s="43"/>
      <c r="M954" s="253" t="s">
        <v>1</v>
      </c>
      <c r="N954" s="254" t="s">
        <v>40</v>
      </c>
      <c r="O954" s="93"/>
      <c r="P954" s="255">
        <f>O954*H954</f>
        <v>0</v>
      </c>
      <c r="Q954" s="255">
        <v>0</v>
      </c>
      <c r="R954" s="255">
        <f>Q954*H954</f>
        <v>0</v>
      </c>
      <c r="S954" s="255">
        <v>0</v>
      </c>
      <c r="T954" s="256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57" t="s">
        <v>200</v>
      </c>
      <c r="AT954" s="257" t="s">
        <v>175</v>
      </c>
      <c r="AU954" s="257" t="s">
        <v>84</v>
      </c>
      <c r="AY954" s="17" t="s">
        <v>172</v>
      </c>
      <c r="BE954" s="145">
        <f>IF(N954="základní",J954,0)</f>
        <v>0</v>
      </c>
      <c r="BF954" s="145">
        <f>IF(N954="snížená",J954,0)</f>
        <v>0</v>
      </c>
      <c r="BG954" s="145">
        <f>IF(N954="zákl. přenesená",J954,0)</f>
        <v>0</v>
      </c>
      <c r="BH954" s="145">
        <f>IF(N954="sníž. přenesená",J954,0)</f>
        <v>0</v>
      </c>
      <c r="BI954" s="145">
        <f>IF(N954="nulová",J954,0)</f>
        <v>0</v>
      </c>
      <c r="BJ954" s="17" t="s">
        <v>82</v>
      </c>
      <c r="BK954" s="145">
        <f>ROUND(I954*H954,2)</f>
        <v>0</v>
      </c>
      <c r="BL954" s="17" t="s">
        <v>200</v>
      </c>
      <c r="BM954" s="257" t="s">
        <v>1215</v>
      </c>
    </row>
    <row r="955" s="13" customFormat="1">
      <c r="A955" s="13"/>
      <c r="B955" s="258"/>
      <c r="C955" s="259"/>
      <c r="D955" s="260" t="s">
        <v>180</v>
      </c>
      <c r="E955" s="261" t="s">
        <v>1</v>
      </c>
      <c r="F955" s="262" t="s">
        <v>1216</v>
      </c>
      <c r="G955" s="259"/>
      <c r="H955" s="263">
        <v>1705.9200000000001</v>
      </c>
      <c r="I955" s="264"/>
      <c r="J955" s="259"/>
      <c r="K955" s="259"/>
      <c r="L955" s="265"/>
      <c r="M955" s="266"/>
      <c r="N955" s="267"/>
      <c r="O955" s="267"/>
      <c r="P955" s="267"/>
      <c r="Q955" s="267"/>
      <c r="R955" s="267"/>
      <c r="S955" s="267"/>
      <c r="T955" s="268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9" t="s">
        <v>180</v>
      </c>
      <c r="AU955" s="269" t="s">
        <v>84</v>
      </c>
      <c r="AV955" s="13" t="s">
        <v>84</v>
      </c>
      <c r="AW955" s="13" t="s">
        <v>30</v>
      </c>
      <c r="AX955" s="13" t="s">
        <v>75</v>
      </c>
      <c r="AY955" s="269" t="s">
        <v>172</v>
      </c>
    </row>
    <row r="956" s="14" customFormat="1">
      <c r="A956" s="14"/>
      <c r="B956" s="270"/>
      <c r="C956" s="271"/>
      <c r="D956" s="260" t="s">
        <v>180</v>
      </c>
      <c r="E956" s="272" t="s">
        <v>1</v>
      </c>
      <c r="F956" s="273" t="s">
        <v>181</v>
      </c>
      <c r="G956" s="271"/>
      <c r="H956" s="274">
        <v>1705.9200000000001</v>
      </c>
      <c r="I956" s="275"/>
      <c r="J956" s="271"/>
      <c r="K956" s="271"/>
      <c r="L956" s="276"/>
      <c r="M956" s="277"/>
      <c r="N956" s="278"/>
      <c r="O956" s="278"/>
      <c r="P956" s="278"/>
      <c r="Q956" s="278"/>
      <c r="R956" s="278"/>
      <c r="S956" s="278"/>
      <c r="T956" s="279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80" t="s">
        <v>180</v>
      </c>
      <c r="AU956" s="280" t="s">
        <v>84</v>
      </c>
      <c r="AV956" s="14" t="s">
        <v>179</v>
      </c>
      <c r="AW956" s="14" t="s">
        <v>30</v>
      </c>
      <c r="AX956" s="14" t="s">
        <v>82</v>
      </c>
      <c r="AY956" s="280" t="s">
        <v>172</v>
      </c>
    </row>
    <row r="957" s="2" customFormat="1" ht="24.15" customHeight="1">
      <c r="A957" s="40"/>
      <c r="B957" s="41"/>
      <c r="C957" s="245" t="s">
        <v>1217</v>
      </c>
      <c r="D957" s="245" t="s">
        <v>175</v>
      </c>
      <c r="E957" s="246" t="s">
        <v>319</v>
      </c>
      <c r="F957" s="247" t="s">
        <v>320</v>
      </c>
      <c r="G957" s="248" t="s">
        <v>184</v>
      </c>
      <c r="H957" s="249">
        <v>3411.8409999999999</v>
      </c>
      <c r="I957" s="250"/>
      <c r="J957" s="251">
        <f>ROUND(I957*H957,2)</f>
        <v>0</v>
      </c>
      <c r="K957" s="252"/>
      <c r="L957" s="43"/>
      <c r="M957" s="253" t="s">
        <v>1</v>
      </c>
      <c r="N957" s="254" t="s">
        <v>40</v>
      </c>
      <c r="O957" s="93"/>
      <c r="P957" s="255">
        <f>O957*H957</f>
        <v>0</v>
      </c>
      <c r="Q957" s="255">
        <v>0</v>
      </c>
      <c r="R957" s="255">
        <f>Q957*H957</f>
        <v>0</v>
      </c>
      <c r="S957" s="255">
        <v>0</v>
      </c>
      <c r="T957" s="256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57" t="s">
        <v>200</v>
      </c>
      <c r="AT957" s="257" t="s">
        <v>175</v>
      </c>
      <c r="AU957" s="257" t="s">
        <v>84</v>
      </c>
      <c r="AY957" s="17" t="s">
        <v>172</v>
      </c>
      <c r="BE957" s="145">
        <f>IF(N957="základní",J957,0)</f>
        <v>0</v>
      </c>
      <c r="BF957" s="145">
        <f>IF(N957="snížená",J957,0)</f>
        <v>0</v>
      </c>
      <c r="BG957" s="145">
        <f>IF(N957="zákl. přenesená",J957,0)</f>
        <v>0</v>
      </c>
      <c r="BH957" s="145">
        <f>IF(N957="sníž. přenesená",J957,0)</f>
        <v>0</v>
      </c>
      <c r="BI957" s="145">
        <f>IF(N957="nulová",J957,0)</f>
        <v>0</v>
      </c>
      <c r="BJ957" s="17" t="s">
        <v>82</v>
      </c>
      <c r="BK957" s="145">
        <f>ROUND(I957*H957,2)</f>
        <v>0</v>
      </c>
      <c r="BL957" s="17" t="s">
        <v>200</v>
      </c>
      <c r="BM957" s="257" t="s">
        <v>1218</v>
      </c>
    </row>
    <row r="958" s="13" customFormat="1">
      <c r="A958" s="13"/>
      <c r="B958" s="258"/>
      <c r="C958" s="259"/>
      <c r="D958" s="260" t="s">
        <v>180</v>
      </c>
      <c r="E958" s="261" t="s">
        <v>1</v>
      </c>
      <c r="F958" s="262" t="s">
        <v>1219</v>
      </c>
      <c r="G958" s="259"/>
      <c r="H958" s="263">
        <v>3411.8409999999999</v>
      </c>
      <c r="I958" s="264"/>
      <c r="J958" s="259"/>
      <c r="K958" s="259"/>
      <c r="L958" s="265"/>
      <c r="M958" s="266"/>
      <c r="N958" s="267"/>
      <c r="O958" s="267"/>
      <c r="P958" s="267"/>
      <c r="Q958" s="267"/>
      <c r="R958" s="267"/>
      <c r="S958" s="267"/>
      <c r="T958" s="268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9" t="s">
        <v>180</v>
      </c>
      <c r="AU958" s="269" t="s">
        <v>84</v>
      </c>
      <c r="AV958" s="13" t="s">
        <v>84</v>
      </c>
      <c r="AW958" s="13" t="s">
        <v>30</v>
      </c>
      <c r="AX958" s="13" t="s">
        <v>75</v>
      </c>
      <c r="AY958" s="269" t="s">
        <v>172</v>
      </c>
    </row>
    <row r="959" s="14" customFormat="1">
      <c r="A959" s="14"/>
      <c r="B959" s="270"/>
      <c r="C959" s="271"/>
      <c r="D959" s="260" t="s">
        <v>180</v>
      </c>
      <c r="E959" s="272" t="s">
        <v>1</v>
      </c>
      <c r="F959" s="273" t="s">
        <v>181</v>
      </c>
      <c r="G959" s="271"/>
      <c r="H959" s="274">
        <v>3411.8409999999999</v>
      </c>
      <c r="I959" s="275"/>
      <c r="J959" s="271"/>
      <c r="K959" s="271"/>
      <c r="L959" s="276"/>
      <c r="M959" s="277"/>
      <c r="N959" s="278"/>
      <c r="O959" s="278"/>
      <c r="P959" s="278"/>
      <c r="Q959" s="278"/>
      <c r="R959" s="278"/>
      <c r="S959" s="278"/>
      <c r="T959" s="279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80" t="s">
        <v>180</v>
      </c>
      <c r="AU959" s="280" t="s">
        <v>84</v>
      </c>
      <c r="AV959" s="14" t="s">
        <v>179</v>
      </c>
      <c r="AW959" s="14" t="s">
        <v>30</v>
      </c>
      <c r="AX959" s="14" t="s">
        <v>82</v>
      </c>
      <c r="AY959" s="280" t="s">
        <v>172</v>
      </c>
    </row>
    <row r="960" s="2" customFormat="1" ht="24.15" customHeight="1">
      <c r="A960" s="40"/>
      <c r="B960" s="41"/>
      <c r="C960" s="245" t="s">
        <v>644</v>
      </c>
      <c r="D960" s="245" t="s">
        <v>175</v>
      </c>
      <c r="E960" s="246" t="s">
        <v>323</v>
      </c>
      <c r="F960" s="247" t="s">
        <v>324</v>
      </c>
      <c r="G960" s="248" t="s">
        <v>184</v>
      </c>
      <c r="H960" s="249">
        <v>3411.8409999999999</v>
      </c>
      <c r="I960" s="250"/>
      <c r="J960" s="251">
        <f>ROUND(I960*H960,2)</f>
        <v>0</v>
      </c>
      <c r="K960" s="252"/>
      <c r="L960" s="43"/>
      <c r="M960" s="253" t="s">
        <v>1</v>
      </c>
      <c r="N960" s="254" t="s">
        <v>40</v>
      </c>
      <c r="O960" s="93"/>
      <c r="P960" s="255">
        <f>O960*H960</f>
        <v>0</v>
      </c>
      <c r="Q960" s="255">
        <v>0</v>
      </c>
      <c r="R960" s="255">
        <f>Q960*H960</f>
        <v>0</v>
      </c>
      <c r="S960" s="255">
        <v>0</v>
      </c>
      <c r="T960" s="256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57" t="s">
        <v>200</v>
      </c>
      <c r="AT960" s="257" t="s">
        <v>175</v>
      </c>
      <c r="AU960" s="257" t="s">
        <v>84</v>
      </c>
      <c r="AY960" s="17" t="s">
        <v>172</v>
      </c>
      <c r="BE960" s="145">
        <f>IF(N960="základní",J960,0)</f>
        <v>0</v>
      </c>
      <c r="BF960" s="145">
        <f>IF(N960="snížená",J960,0)</f>
        <v>0</v>
      </c>
      <c r="BG960" s="145">
        <f>IF(N960="zákl. přenesená",J960,0)</f>
        <v>0</v>
      </c>
      <c r="BH960" s="145">
        <f>IF(N960="sníž. přenesená",J960,0)</f>
        <v>0</v>
      </c>
      <c r="BI960" s="145">
        <f>IF(N960="nulová",J960,0)</f>
        <v>0</v>
      </c>
      <c r="BJ960" s="17" t="s">
        <v>82</v>
      </c>
      <c r="BK960" s="145">
        <f>ROUND(I960*H960,2)</f>
        <v>0</v>
      </c>
      <c r="BL960" s="17" t="s">
        <v>200</v>
      </c>
      <c r="BM960" s="257" t="s">
        <v>1220</v>
      </c>
    </row>
    <row r="961" s="13" customFormat="1">
      <c r="A961" s="13"/>
      <c r="B961" s="258"/>
      <c r="C961" s="259"/>
      <c r="D961" s="260" t="s">
        <v>180</v>
      </c>
      <c r="E961" s="261" t="s">
        <v>1</v>
      </c>
      <c r="F961" s="262" t="s">
        <v>1219</v>
      </c>
      <c r="G961" s="259"/>
      <c r="H961" s="263">
        <v>3411.8409999999999</v>
      </c>
      <c r="I961" s="264"/>
      <c r="J961" s="259"/>
      <c r="K961" s="259"/>
      <c r="L961" s="265"/>
      <c r="M961" s="266"/>
      <c r="N961" s="267"/>
      <c r="O961" s="267"/>
      <c r="P961" s="267"/>
      <c r="Q961" s="267"/>
      <c r="R961" s="267"/>
      <c r="S961" s="267"/>
      <c r="T961" s="268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9" t="s">
        <v>180</v>
      </c>
      <c r="AU961" s="269" t="s">
        <v>84</v>
      </c>
      <c r="AV961" s="13" t="s">
        <v>84</v>
      </c>
      <c r="AW961" s="13" t="s">
        <v>30</v>
      </c>
      <c r="AX961" s="13" t="s">
        <v>75</v>
      </c>
      <c r="AY961" s="269" t="s">
        <v>172</v>
      </c>
    </row>
    <row r="962" s="14" customFormat="1">
      <c r="A962" s="14"/>
      <c r="B962" s="270"/>
      <c r="C962" s="271"/>
      <c r="D962" s="260" t="s">
        <v>180</v>
      </c>
      <c r="E962" s="272" t="s">
        <v>1</v>
      </c>
      <c r="F962" s="273" t="s">
        <v>181</v>
      </c>
      <c r="G962" s="271"/>
      <c r="H962" s="274">
        <v>3411.8409999999999</v>
      </c>
      <c r="I962" s="275"/>
      <c r="J962" s="271"/>
      <c r="K962" s="271"/>
      <c r="L962" s="276"/>
      <c r="M962" s="277"/>
      <c r="N962" s="278"/>
      <c r="O962" s="278"/>
      <c r="P962" s="278"/>
      <c r="Q962" s="278"/>
      <c r="R962" s="278"/>
      <c r="S962" s="278"/>
      <c r="T962" s="279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80" t="s">
        <v>180</v>
      </c>
      <c r="AU962" s="280" t="s">
        <v>84</v>
      </c>
      <c r="AV962" s="14" t="s">
        <v>179</v>
      </c>
      <c r="AW962" s="14" t="s">
        <v>30</v>
      </c>
      <c r="AX962" s="14" t="s">
        <v>82</v>
      </c>
      <c r="AY962" s="280" t="s">
        <v>172</v>
      </c>
    </row>
    <row r="963" s="12" customFormat="1" ht="22.8" customHeight="1">
      <c r="A963" s="12"/>
      <c r="B963" s="229"/>
      <c r="C963" s="230"/>
      <c r="D963" s="231" t="s">
        <v>74</v>
      </c>
      <c r="E963" s="243" t="s">
        <v>1221</v>
      </c>
      <c r="F963" s="243" t="s">
        <v>1222</v>
      </c>
      <c r="G963" s="230"/>
      <c r="H963" s="230"/>
      <c r="I963" s="233"/>
      <c r="J963" s="244">
        <f>BK963</f>
        <v>0</v>
      </c>
      <c r="K963" s="230"/>
      <c r="L963" s="235"/>
      <c r="M963" s="236"/>
      <c r="N963" s="237"/>
      <c r="O963" s="237"/>
      <c r="P963" s="238">
        <f>SUM(P964:P968)</f>
        <v>0</v>
      </c>
      <c r="Q963" s="237"/>
      <c r="R963" s="238">
        <f>SUM(R964:R968)</f>
        <v>0</v>
      </c>
      <c r="S963" s="237"/>
      <c r="T963" s="239">
        <f>SUM(T964:T968)</f>
        <v>0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240" t="s">
        <v>84</v>
      </c>
      <c r="AT963" s="241" t="s">
        <v>74</v>
      </c>
      <c r="AU963" s="241" t="s">
        <v>82</v>
      </c>
      <c r="AY963" s="240" t="s">
        <v>172</v>
      </c>
      <c r="BK963" s="242">
        <f>SUM(BK964:BK968)</f>
        <v>0</v>
      </c>
    </row>
    <row r="964" s="2" customFormat="1" ht="24.15" customHeight="1">
      <c r="A964" s="40"/>
      <c r="B964" s="41"/>
      <c r="C964" s="245" t="s">
        <v>1223</v>
      </c>
      <c r="D964" s="245" t="s">
        <v>175</v>
      </c>
      <c r="E964" s="246" t="s">
        <v>1224</v>
      </c>
      <c r="F964" s="247" t="s">
        <v>1225</v>
      </c>
      <c r="G964" s="248" t="s">
        <v>184</v>
      </c>
      <c r="H964" s="249">
        <v>24.199999999999999</v>
      </c>
      <c r="I964" s="250"/>
      <c r="J964" s="251">
        <f>ROUND(I964*H964,2)</f>
        <v>0</v>
      </c>
      <c r="K964" s="252"/>
      <c r="L964" s="43"/>
      <c r="M964" s="253" t="s">
        <v>1</v>
      </c>
      <c r="N964" s="254" t="s">
        <v>40</v>
      </c>
      <c r="O964" s="93"/>
      <c r="P964" s="255">
        <f>O964*H964</f>
        <v>0</v>
      </c>
      <c r="Q964" s="255">
        <v>0</v>
      </c>
      <c r="R964" s="255">
        <f>Q964*H964</f>
        <v>0</v>
      </c>
      <c r="S964" s="255">
        <v>0</v>
      </c>
      <c r="T964" s="256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57" t="s">
        <v>200</v>
      </c>
      <c r="AT964" s="257" t="s">
        <v>175</v>
      </c>
      <c r="AU964" s="257" t="s">
        <v>84</v>
      </c>
      <c r="AY964" s="17" t="s">
        <v>172</v>
      </c>
      <c r="BE964" s="145">
        <f>IF(N964="základní",J964,0)</f>
        <v>0</v>
      </c>
      <c r="BF964" s="145">
        <f>IF(N964="snížená",J964,0)</f>
        <v>0</v>
      </c>
      <c r="BG964" s="145">
        <f>IF(N964="zákl. přenesená",J964,0)</f>
        <v>0</v>
      </c>
      <c r="BH964" s="145">
        <f>IF(N964="sníž. přenesená",J964,0)</f>
        <v>0</v>
      </c>
      <c r="BI964" s="145">
        <f>IF(N964="nulová",J964,0)</f>
        <v>0</v>
      </c>
      <c r="BJ964" s="17" t="s">
        <v>82</v>
      </c>
      <c r="BK964" s="145">
        <f>ROUND(I964*H964,2)</f>
        <v>0</v>
      </c>
      <c r="BL964" s="17" t="s">
        <v>200</v>
      </c>
      <c r="BM964" s="257" t="s">
        <v>1226</v>
      </c>
    </row>
    <row r="965" s="15" customFormat="1">
      <c r="A965" s="15"/>
      <c r="B965" s="299"/>
      <c r="C965" s="300"/>
      <c r="D965" s="260" t="s">
        <v>180</v>
      </c>
      <c r="E965" s="301" t="s">
        <v>1</v>
      </c>
      <c r="F965" s="302" t="s">
        <v>1227</v>
      </c>
      <c r="G965" s="300"/>
      <c r="H965" s="301" t="s">
        <v>1</v>
      </c>
      <c r="I965" s="303"/>
      <c r="J965" s="300"/>
      <c r="K965" s="300"/>
      <c r="L965" s="304"/>
      <c r="M965" s="305"/>
      <c r="N965" s="306"/>
      <c r="O965" s="306"/>
      <c r="P965" s="306"/>
      <c r="Q965" s="306"/>
      <c r="R965" s="306"/>
      <c r="S965" s="306"/>
      <c r="T965" s="307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308" t="s">
        <v>180</v>
      </c>
      <c r="AU965" s="308" t="s">
        <v>84</v>
      </c>
      <c r="AV965" s="15" t="s">
        <v>82</v>
      </c>
      <c r="AW965" s="15" t="s">
        <v>30</v>
      </c>
      <c r="AX965" s="15" t="s">
        <v>75</v>
      </c>
      <c r="AY965" s="308" t="s">
        <v>172</v>
      </c>
    </row>
    <row r="966" s="13" customFormat="1">
      <c r="A966" s="13"/>
      <c r="B966" s="258"/>
      <c r="C966" s="259"/>
      <c r="D966" s="260" t="s">
        <v>180</v>
      </c>
      <c r="E966" s="261" t="s">
        <v>1</v>
      </c>
      <c r="F966" s="262" t="s">
        <v>1228</v>
      </c>
      <c r="G966" s="259"/>
      <c r="H966" s="263">
        <v>24.199999999999999</v>
      </c>
      <c r="I966" s="264"/>
      <c r="J966" s="259"/>
      <c r="K966" s="259"/>
      <c r="L966" s="265"/>
      <c r="M966" s="266"/>
      <c r="N966" s="267"/>
      <c r="O966" s="267"/>
      <c r="P966" s="267"/>
      <c r="Q966" s="267"/>
      <c r="R966" s="267"/>
      <c r="S966" s="267"/>
      <c r="T966" s="268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69" t="s">
        <v>180</v>
      </c>
      <c r="AU966" s="269" t="s">
        <v>84</v>
      </c>
      <c r="AV966" s="13" t="s">
        <v>84</v>
      </c>
      <c r="AW966" s="13" t="s">
        <v>30</v>
      </c>
      <c r="AX966" s="13" t="s">
        <v>75</v>
      </c>
      <c r="AY966" s="269" t="s">
        <v>172</v>
      </c>
    </row>
    <row r="967" s="14" customFormat="1">
      <c r="A967" s="14"/>
      <c r="B967" s="270"/>
      <c r="C967" s="271"/>
      <c r="D967" s="260" t="s">
        <v>180</v>
      </c>
      <c r="E967" s="272" t="s">
        <v>1</v>
      </c>
      <c r="F967" s="273" t="s">
        <v>181</v>
      </c>
      <c r="G967" s="271"/>
      <c r="H967" s="274">
        <v>24.199999999999999</v>
      </c>
      <c r="I967" s="275"/>
      <c r="J967" s="271"/>
      <c r="K967" s="271"/>
      <c r="L967" s="276"/>
      <c r="M967" s="277"/>
      <c r="N967" s="278"/>
      <c r="O967" s="278"/>
      <c r="P967" s="278"/>
      <c r="Q967" s="278"/>
      <c r="R967" s="278"/>
      <c r="S967" s="278"/>
      <c r="T967" s="279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80" t="s">
        <v>180</v>
      </c>
      <c r="AU967" s="280" t="s">
        <v>84</v>
      </c>
      <c r="AV967" s="14" t="s">
        <v>179</v>
      </c>
      <c r="AW967" s="14" t="s">
        <v>30</v>
      </c>
      <c r="AX967" s="14" t="s">
        <v>82</v>
      </c>
      <c r="AY967" s="280" t="s">
        <v>172</v>
      </c>
    </row>
    <row r="968" s="2" customFormat="1" ht="24.15" customHeight="1">
      <c r="A968" s="40"/>
      <c r="B968" s="41"/>
      <c r="C968" s="245" t="s">
        <v>650</v>
      </c>
      <c r="D968" s="245" t="s">
        <v>175</v>
      </c>
      <c r="E968" s="246" t="s">
        <v>1229</v>
      </c>
      <c r="F968" s="247" t="s">
        <v>1230</v>
      </c>
      <c r="G968" s="248" t="s">
        <v>283</v>
      </c>
      <c r="H968" s="295"/>
      <c r="I968" s="250"/>
      <c r="J968" s="251">
        <f>ROUND(I968*H968,2)</f>
        <v>0</v>
      </c>
      <c r="K968" s="252"/>
      <c r="L968" s="43"/>
      <c r="M968" s="253" t="s">
        <v>1</v>
      </c>
      <c r="N968" s="254" t="s">
        <v>40</v>
      </c>
      <c r="O968" s="93"/>
      <c r="P968" s="255">
        <f>O968*H968</f>
        <v>0</v>
      </c>
      <c r="Q968" s="255">
        <v>0</v>
      </c>
      <c r="R968" s="255">
        <f>Q968*H968</f>
        <v>0</v>
      </c>
      <c r="S968" s="255">
        <v>0</v>
      </c>
      <c r="T968" s="256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57" t="s">
        <v>200</v>
      </c>
      <c r="AT968" s="257" t="s">
        <v>175</v>
      </c>
      <c r="AU968" s="257" t="s">
        <v>84</v>
      </c>
      <c r="AY968" s="17" t="s">
        <v>172</v>
      </c>
      <c r="BE968" s="145">
        <f>IF(N968="základní",J968,0)</f>
        <v>0</v>
      </c>
      <c r="BF968" s="145">
        <f>IF(N968="snížená",J968,0)</f>
        <v>0</v>
      </c>
      <c r="BG968" s="145">
        <f>IF(N968="zákl. přenesená",J968,0)</f>
        <v>0</v>
      </c>
      <c r="BH968" s="145">
        <f>IF(N968="sníž. přenesená",J968,0)</f>
        <v>0</v>
      </c>
      <c r="BI968" s="145">
        <f>IF(N968="nulová",J968,0)</f>
        <v>0</v>
      </c>
      <c r="BJ968" s="17" t="s">
        <v>82</v>
      </c>
      <c r="BK968" s="145">
        <f>ROUND(I968*H968,2)</f>
        <v>0</v>
      </c>
      <c r="BL968" s="17" t="s">
        <v>200</v>
      </c>
      <c r="BM968" s="257" t="s">
        <v>1231</v>
      </c>
    </row>
    <row r="969" s="12" customFormat="1" ht="25.92" customHeight="1">
      <c r="A969" s="12"/>
      <c r="B969" s="229"/>
      <c r="C969" s="230"/>
      <c r="D969" s="231" t="s">
        <v>74</v>
      </c>
      <c r="E969" s="232" t="s">
        <v>207</v>
      </c>
      <c r="F969" s="232" t="s">
        <v>688</v>
      </c>
      <c r="G969" s="230"/>
      <c r="H969" s="230"/>
      <c r="I969" s="233"/>
      <c r="J969" s="234">
        <f>BK969</f>
        <v>0</v>
      </c>
      <c r="K969" s="230"/>
      <c r="L969" s="235"/>
      <c r="M969" s="236"/>
      <c r="N969" s="237"/>
      <c r="O969" s="237"/>
      <c r="P969" s="238">
        <f>P970</f>
        <v>0</v>
      </c>
      <c r="Q969" s="237"/>
      <c r="R969" s="238">
        <f>R970</f>
        <v>0</v>
      </c>
      <c r="S969" s="237"/>
      <c r="T969" s="239">
        <f>T970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40" t="s">
        <v>173</v>
      </c>
      <c r="AT969" s="241" t="s">
        <v>74</v>
      </c>
      <c r="AU969" s="241" t="s">
        <v>75</v>
      </c>
      <c r="AY969" s="240" t="s">
        <v>172</v>
      </c>
      <c r="BK969" s="242">
        <f>BK970</f>
        <v>0</v>
      </c>
    </row>
    <row r="970" s="12" customFormat="1" ht="22.8" customHeight="1">
      <c r="A970" s="12"/>
      <c r="B970" s="229"/>
      <c r="C970" s="230"/>
      <c r="D970" s="231" t="s">
        <v>74</v>
      </c>
      <c r="E970" s="243" t="s">
        <v>689</v>
      </c>
      <c r="F970" s="243" t="s">
        <v>690</v>
      </c>
      <c r="G970" s="230"/>
      <c r="H970" s="230"/>
      <c r="I970" s="233"/>
      <c r="J970" s="244">
        <f>BK970</f>
        <v>0</v>
      </c>
      <c r="K970" s="230"/>
      <c r="L970" s="235"/>
      <c r="M970" s="236"/>
      <c r="N970" s="237"/>
      <c r="O970" s="237"/>
      <c r="P970" s="238">
        <f>P971</f>
        <v>0</v>
      </c>
      <c r="Q970" s="237"/>
      <c r="R970" s="238">
        <f>R971</f>
        <v>0</v>
      </c>
      <c r="S970" s="237"/>
      <c r="T970" s="239">
        <f>T971</f>
        <v>0</v>
      </c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R970" s="240" t="s">
        <v>173</v>
      </c>
      <c r="AT970" s="241" t="s">
        <v>74</v>
      </c>
      <c r="AU970" s="241" t="s">
        <v>82</v>
      </c>
      <c r="AY970" s="240" t="s">
        <v>172</v>
      </c>
      <c r="BK970" s="242">
        <f>BK971</f>
        <v>0</v>
      </c>
    </row>
    <row r="971" s="2" customFormat="1" ht="24.15" customHeight="1">
      <c r="A971" s="40"/>
      <c r="B971" s="41"/>
      <c r="C971" s="245" t="s">
        <v>1232</v>
      </c>
      <c r="D971" s="245" t="s">
        <v>175</v>
      </c>
      <c r="E971" s="246" t="s">
        <v>691</v>
      </c>
      <c r="F971" s="247" t="s">
        <v>1233</v>
      </c>
      <c r="G971" s="248" t="s">
        <v>1234</v>
      </c>
      <c r="H971" s="249">
        <v>1</v>
      </c>
      <c r="I971" s="250"/>
      <c r="J971" s="251">
        <f>ROUND(I971*H971,2)</f>
        <v>0</v>
      </c>
      <c r="K971" s="252"/>
      <c r="L971" s="43"/>
      <c r="M971" s="309" t="s">
        <v>1</v>
      </c>
      <c r="N971" s="310" t="s">
        <v>40</v>
      </c>
      <c r="O971" s="311"/>
      <c r="P971" s="312">
        <f>O971*H971</f>
        <v>0</v>
      </c>
      <c r="Q971" s="312">
        <v>0</v>
      </c>
      <c r="R971" s="312">
        <f>Q971*H971</f>
        <v>0</v>
      </c>
      <c r="S971" s="312">
        <v>0</v>
      </c>
      <c r="T971" s="313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57" t="s">
        <v>313</v>
      </c>
      <c r="AT971" s="257" t="s">
        <v>175</v>
      </c>
      <c r="AU971" s="257" t="s">
        <v>84</v>
      </c>
      <c r="AY971" s="17" t="s">
        <v>172</v>
      </c>
      <c r="BE971" s="145">
        <f>IF(N971="základní",J971,0)</f>
        <v>0</v>
      </c>
      <c r="BF971" s="145">
        <f>IF(N971="snížená",J971,0)</f>
        <v>0</v>
      </c>
      <c r="BG971" s="145">
        <f>IF(N971="zákl. přenesená",J971,0)</f>
        <v>0</v>
      </c>
      <c r="BH971" s="145">
        <f>IF(N971="sníž. přenesená",J971,0)</f>
        <v>0</v>
      </c>
      <c r="BI971" s="145">
        <f>IF(N971="nulová",J971,0)</f>
        <v>0</v>
      </c>
      <c r="BJ971" s="17" t="s">
        <v>82</v>
      </c>
      <c r="BK971" s="145">
        <f>ROUND(I971*H971,2)</f>
        <v>0</v>
      </c>
      <c r="BL971" s="17" t="s">
        <v>313</v>
      </c>
      <c r="BM971" s="257" t="s">
        <v>1235</v>
      </c>
    </row>
    <row r="972" s="2" customFormat="1" ht="6.96" customHeight="1">
      <c r="A972" s="40"/>
      <c r="B972" s="68"/>
      <c r="C972" s="69"/>
      <c r="D972" s="69"/>
      <c r="E972" s="69"/>
      <c r="F972" s="69"/>
      <c r="G972" s="69"/>
      <c r="H972" s="69"/>
      <c r="I972" s="69"/>
      <c r="J972" s="69"/>
      <c r="K972" s="69"/>
      <c r="L972" s="43"/>
      <c r="M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</sheetData>
  <sheetProtection sheet="1" autoFilter="0" formatColumns="0" formatRows="0" objects="1" scenarios="1" spinCount="100000" saltValue="6BlS7nKnGqyuKNXpekL1SYPqrngHc7bDDuiUw4kVfJR4Aik+yOpPK9ZlFkT4pXam5uB0Ou8xpVkWhm9I9Hdbgw==" hashValue="3U4EDMvhOXx5CiTaNOAjAMDXWpEkDSd0xoJ2Es6KYnN1b1MzzVoqDqXcFH2SZcPzWvQZd5w3WUDIfRnXWTJpFA==" algorithmName="SHA-512" password="CC35"/>
  <autoFilter ref="C150:K971"/>
  <mergeCells count="14">
    <mergeCell ref="E7:H7"/>
    <mergeCell ref="E9:H9"/>
    <mergeCell ref="E18:H18"/>
    <mergeCell ref="E27:H27"/>
    <mergeCell ref="E85:H85"/>
    <mergeCell ref="E87:H87"/>
    <mergeCell ref="D125:F125"/>
    <mergeCell ref="D126:F126"/>
    <mergeCell ref="D127:F127"/>
    <mergeCell ref="D128:F128"/>
    <mergeCell ref="D129:F129"/>
    <mergeCell ref="E141:H141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130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26.25" customHeight="1">
      <c r="B7" s="20"/>
      <c r="E7" s="158" t="str">
        <f>'Rekapitulace stavby'!K6</f>
        <v>100424 - Nové učebny a vstup Střední zdravotnické školy a VOŠ Cheb-úprava 2907 (zadání)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1236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31. 7. 2024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133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124</v>
      </c>
      <c r="E31" s="40"/>
      <c r="F31" s="40"/>
      <c r="G31" s="40"/>
      <c r="H31" s="40"/>
      <c r="I31" s="40"/>
      <c r="J31" s="167">
        <f>J104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ROUND((SUM(BE104:BE111) + SUM(BE131:BE194)),  2)</f>
        <v>0</v>
      </c>
      <c r="G35" s="40"/>
      <c r="H35" s="40"/>
      <c r="I35" s="174">
        <v>0.20999999999999999</v>
      </c>
      <c r="J35" s="173">
        <f>ROUND(((SUM(BE104:BE111) + SUM(BE131:BE194))*I35),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ROUND((SUM(BF104:BF111) + SUM(BF131:BF194)),  2)</f>
        <v>0</v>
      </c>
      <c r="G36" s="40"/>
      <c r="H36" s="40"/>
      <c r="I36" s="174">
        <v>0.12</v>
      </c>
      <c r="J36" s="173">
        <f>ROUND(((SUM(BF104:BF111) + SUM(BF131:BF194))*I36),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ROUND((SUM(BG104:BG111) + SUM(BG131:BG194)),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ROUND((SUM(BH104:BH111) + SUM(BH131:BH194)),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ROUND((SUM(BI104:BI111) + SUM(BI131:BI194)),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3" t="str">
        <f>E7</f>
        <v>100424 - Nové učebny a vstup Střední zdravotnické školy a VOŠ Cheb-úprava 2907 (zadání)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SO03 - učebna jazyků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31. 7. 2024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135</v>
      </c>
      <c r="D94" s="151"/>
      <c r="E94" s="151"/>
      <c r="F94" s="151"/>
      <c r="G94" s="151"/>
      <c r="H94" s="151"/>
      <c r="I94" s="151"/>
      <c r="J94" s="195" t="s">
        <v>136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137</v>
      </c>
      <c r="D96" s="42"/>
      <c r="E96" s="42"/>
      <c r="F96" s="42"/>
      <c r="G96" s="42"/>
      <c r="H96" s="42"/>
      <c r="I96" s="42"/>
      <c r="J96" s="112">
        <f>J131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138</v>
      </c>
    </row>
    <row r="97" s="9" customFormat="1" ht="24.96" customHeight="1">
      <c r="A97" s="9"/>
      <c r="B97" s="197"/>
      <c r="C97" s="198"/>
      <c r="D97" s="199" t="s">
        <v>142</v>
      </c>
      <c r="E97" s="200"/>
      <c r="F97" s="200"/>
      <c r="G97" s="200"/>
      <c r="H97" s="200"/>
      <c r="I97" s="200"/>
      <c r="J97" s="201">
        <f>J132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143</v>
      </c>
      <c r="E98" s="206"/>
      <c r="F98" s="206"/>
      <c r="G98" s="206"/>
      <c r="H98" s="206"/>
      <c r="I98" s="206"/>
      <c r="J98" s="207">
        <f>J133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146</v>
      </c>
      <c r="E99" s="206"/>
      <c r="F99" s="206"/>
      <c r="G99" s="206"/>
      <c r="H99" s="206"/>
      <c r="I99" s="206"/>
      <c r="J99" s="207">
        <f>J143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147</v>
      </c>
      <c r="E100" s="206"/>
      <c r="F100" s="206"/>
      <c r="G100" s="206"/>
      <c r="H100" s="206"/>
      <c r="I100" s="206"/>
      <c r="J100" s="207">
        <f>J162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148</v>
      </c>
      <c r="E101" s="206"/>
      <c r="F101" s="206"/>
      <c r="G101" s="206"/>
      <c r="H101" s="206"/>
      <c r="I101" s="206"/>
      <c r="J101" s="207">
        <f>J169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9.28" customHeight="1">
      <c r="A104" s="40"/>
      <c r="B104" s="41"/>
      <c r="C104" s="196" t="s">
        <v>149</v>
      </c>
      <c r="D104" s="42"/>
      <c r="E104" s="42"/>
      <c r="F104" s="42"/>
      <c r="G104" s="42"/>
      <c r="H104" s="42"/>
      <c r="I104" s="42"/>
      <c r="J104" s="209">
        <f>ROUND(J105 + J106 + J107 + J108 + J109 + J110,2)</f>
        <v>0</v>
      </c>
      <c r="K104" s="42"/>
      <c r="L104" s="65"/>
      <c r="N104" s="210" t="s">
        <v>39</v>
      </c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8" customHeight="1">
      <c r="A105" s="40"/>
      <c r="B105" s="41"/>
      <c r="C105" s="42"/>
      <c r="D105" s="146" t="s">
        <v>150</v>
      </c>
      <c r="E105" s="139"/>
      <c r="F105" s="139"/>
      <c r="G105" s="42"/>
      <c r="H105" s="42"/>
      <c r="I105" s="42"/>
      <c r="J105" s="140">
        <v>0</v>
      </c>
      <c r="K105" s="42"/>
      <c r="L105" s="211"/>
      <c r="M105" s="212"/>
      <c r="N105" s="213" t="s">
        <v>40</v>
      </c>
      <c r="O105" s="212"/>
      <c r="P105" s="212"/>
      <c r="Q105" s="212"/>
      <c r="R105" s="212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5" t="s">
        <v>119</v>
      </c>
      <c r="AZ105" s="212"/>
      <c r="BA105" s="212"/>
      <c r="BB105" s="212"/>
      <c r="BC105" s="212"/>
      <c r="BD105" s="212"/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15" t="s">
        <v>82</v>
      </c>
      <c r="BK105" s="212"/>
      <c r="BL105" s="212"/>
      <c r="BM105" s="212"/>
    </row>
    <row r="106" s="2" customFormat="1" ht="18" customHeight="1">
      <c r="A106" s="40"/>
      <c r="B106" s="41"/>
      <c r="C106" s="42"/>
      <c r="D106" s="146" t="s">
        <v>151</v>
      </c>
      <c r="E106" s="139"/>
      <c r="F106" s="139"/>
      <c r="G106" s="42"/>
      <c r="H106" s="42"/>
      <c r="I106" s="42"/>
      <c r="J106" s="140">
        <v>0</v>
      </c>
      <c r="K106" s="42"/>
      <c r="L106" s="211"/>
      <c r="M106" s="212"/>
      <c r="N106" s="213" t="s">
        <v>40</v>
      </c>
      <c r="O106" s="212"/>
      <c r="P106" s="212"/>
      <c r="Q106" s="212"/>
      <c r="R106" s="212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5" t="s">
        <v>119</v>
      </c>
      <c r="AZ106" s="212"/>
      <c r="BA106" s="212"/>
      <c r="BB106" s="212"/>
      <c r="BC106" s="212"/>
      <c r="BD106" s="212"/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15" t="s">
        <v>82</v>
      </c>
      <c r="BK106" s="212"/>
      <c r="BL106" s="212"/>
      <c r="BM106" s="212"/>
    </row>
    <row r="107" s="2" customFormat="1" ht="18" customHeight="1">
      <c r="A107" s="40"/>
      <c r="B107" s="41"/>
      <c r="C107" s="42"/>
      <c r="D107" s="146" t="s">
        <v>152</v>
      </c>
      <c r="E107" s="139"/>
      <c r="F107" s="139"/>
      <c r="G107" s="42"/>
      <c r="H107" s="42"/>
      <c r="I107" s="42"/>
      <c r="J107" s="140">
        <v>0</v>
      </c>
      <c r="K107" s="42"/>
      <c r="L107" s="211"/>
      <c r="M107" s="212"/>
      <c r="N107" s="213" t="s">
        <v>40</v>
      </c>
      <c r="O107" s="212"/>
      <c r="P107" s="212"/>
      <c r="Q107" s="212"/>
      <c r="R107" s="212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5" t="s">
        <v>119</v>
      </c>
      <c r="AZ107" s="212"/>
      <c r="BA107" s="212"/>
      <c r="BB107" s="212"/>
      <c r="BC107" s="212"/>
      <c r="BD107" s="212"/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15" t="s">
        <v>82</v>
      </c>
      <c r="BK107" s="212"/>
      <c r="BL107" s="212"/>
      <c r="BM107" s="212"/>
    </row>
    <row r="108" s="2" customFormat="1" ht="18" customHeight="1">
      <c r="A108" s="40"/>
      <c r="B108" s="41"/>
      <c r="C108" s="42"/>
      <c r="D108" s="146" t="s">
        <v>153</v>
      </c>
      <c r="E108" s="139"/>
      <c r="F108" s="139"/>
      <c r="G108" s="42"/>
      <c r="H108" s="42"/>
      <c r="I108" s="42"/>
      <c r="J108" s="140">
        <v>0</v>
      </c>
      <c r="K108" s="42"/>
      <c r="L108" s="211"/>
      <c r="M108" s="212"/>
      <c r="N108" s="213" t="s">
        <v>40</v>
      </c>
      <c r="O108" s="212"/>
      <c r="P108" s="212"/>
      <c r="Q108" s="212"/>
      <c r="R108" s="212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5" t="s">
        <v>119</v>
      </c>
      <c r="AZ108" s="212"/>
      <c r="BA108" s="212"/>
      <c r="BB108" s="212"/>
      <c r="BC108" s="212"/>
      <c r="BD108" s="212"/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15" t="s">
        <v>82</v>
      </c>
      <c r="BK108" s="212"/>
      <c r="BL108" s="212"/>
      <c r="BM108" s="212"/>
    </row>
    <row r="109" s="2" customFormat="1" ht="18" customHeight="1">
      <c r="A109" s="40"/>
      <c r="B109" s="41"/>
      <c r="C109" s="42"/>
      <c r="D109" s="146" t="s">
        <v>154</v>
      </c>
      <c r="E109" s="139"/>
      <c r="F109" s="139"/>
      <c r="G109" s="42"/>
      <c r="H109" s="42"/>
      <c r="I109" s="42"/>
      <c r="J109" s="140">
        <v>0</v>
      </c>
      <c r="K109" s="42"/>
      <c r="L109" s="211"/>
      <c r="M109" s="212"/>
      <c r="N109" s="213" t="s">
        <v>40</v>
      </c>
      <c r="O109" s="212"/>
      <c r="P109" s="212"/>
      <c r="Q109" s="212"/>
      <c r="R109" s="212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5" t="s">
        <v>119</v>
      </c>
      <c r="AZ109" s="212"/>
      <c r="BA109" s="212"/>
      <c r="BB109" s="212"/>
      <c r="BC109" s="212"/>
      <c r="BD109" s="212"/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15" t="s">
        <v>82</v>
      </c>
      <c r="BK109" s="212"/>
      <c r="BL109" s="212"/>
      <c r="BM109" s="212"/>
    </row>
    <row r="110" s="2" customFormat="1" ht="18" customHeight="1">
      <c r="A110" s="40"/>
      <c r="B110" s="41"/>
      <c r="C110" s="42"/>
      <c r="D110" s="139" t="s">
        <v>155</v>
      </c>
      <c r="E110" s="42"/>
      <c r="F110" s="42"/>
      <c r="G110" s="42"/>
      <c r="H110" s="42"/>
      <c r="I110" s="42"/>
      <c r="J110" s="140">
        <f>ROUND(J30*T110,2)</f>
        <v>0</v>
      </c>
      <c r="K110" s="42"/>
      <c r="L110" s="211"/>
      <c r="M110" s="212"/>
      <c r="N110" s="213" t="s">
        <v>41</v>
      </c>
      <c r="O110" s="212"/>
      <c r="P110" s="212"/>
      <c r="Q110" s="212"/>
      <c r="R110" s="212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5" t="s">
        <v>156</v>
      </c>
      <c r="AZ110" s="212"/>
      <c r="BA110" s="212"/>
      <c r="BB110" s="212"/>
      <c r="BC110" s="212"/>
      <c r="BD110" s="212"/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15" t="s">
        <v>84</v>
      </c>
      <c r="BK110" s="212"/>
      <c r="BL110" s="212"/>
      <c r="BM110" s="212"/>
    </row>
    <row r="111" s="2" customForma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9.28" customHeight="1">
      <c r="A112" s="40"/>
      <c r="B112" s="41"/>
      <c r="C112" s="150" t="s">
        <v>129</v>
      </c>
      <c r="D112" s="151"/>
      <c r="E112" s="151"/>
      <c r="F112" s="151"/>
      <c r="G112" s="151"/>
      <c r="H112" s="151"/>
      <c r="I112" s="151"/>
      <c r="J112" s="152">
        <f>ROUND(J96+J104,2)</f>
        <v>0</v>
      </c>
      <c r="K112" s="15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3" t="s">
        <v>157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2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6.25" customHeight="1">
      <c r="A121" s="40"/>
      <c r="B121" s="41"/>
      <c r="C121" s="42"/>
      <c r="D121" s="42"/>
      <c r="E121" s="193" t="str">
        <f>E7</f>
        <v>100424 - Nové učebny a vstup Střední zdravotnické školy a VOŠ Cheb-úprava 2907 (zadání)</v>
      </c>
      <c r="F121" s="32"/>
      <c r="G121" s="32"/>
      <c r="H121" s="3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2" t="s">
        <v>131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E9</f>
        <v>SO03 - učebna jazyků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2" t="s">
        <v>20</v>
      </c>
      <c r="D125" s="42"/>
      <c r="E125" s="42"/>
      <c r="F125" s="27" t="str">
        <f>F12</f>
        <v xml:space="preserve"> </v>
      </c>
      <c r="G125" s="42"/>
      <c r="H125" s="42"/>
      <c r="I125" s="32" t="s">
        <v>22</v>
      </c>
      <c r="J125" s="81" t="str">
        <f>IF(J12="","",J12)</f>
        <v>31. 7. 2024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2" t="s">
        <v>24</v>
      </c>
      <c r="D127" s="42"/>
      <c r="E127" s="42"/>
      <c r="F127" s="27" t="str">
        <f>E15</f>
        <v xml:space="preserve"> </v>
      </c>
      <c r="G127" s="42"/>
      <c r="H127" s="42"/>
      <c r="I127" s="32" t="s">
        <v>29</v>
      </c>
      <c r="J127" s="36" t="str">
        <f>E21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2" t="s">
        <v>27</v>
      </c>
      <c r="D128" s="42"/>
      <c r="E128" s="42"/>
      <c r="F128" s="27" t="str">
        <f>IF(E18="","",E18)</f>
        <v>Vyplň údaj</v>
      </c>
      <c r="G128" s="42"/>
      <c r="H128" s="42"/>
      <c r="I128" s="32" t="s">
        <v>31</v>
      </c>
      <c r="J128" s="36" t="str">
        <f>E24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17"/>
      <c r="B130" s="218"/>
      <c r="C130" s="219" t="s">
        <v>158</v>
      </c>
      <c r="D130" s="220" t="s">
        <v>60</v>
      </c>
      <c r="E130" s="220" t="s">
        <v>56</v>
      </c>
      <c r="F130" s="220" t="s">
        <v>57</v>
      </c>
      <c r="G130" s="220" t="s">
        <v>159</v>
      </c>
      <c r="H130" s="220" t="s">
        <v>160</v>
      </c>
      <c r="I130" s="220" t="s">
        <v>161</v>
      </c>
      <c r="J130" s="221" t="s">
        <v>136</v>
      </c>
      <c r="K130" s="222" t="s">
        <v>162</v>
      </c>
      <c r="L130" s="223"/>
      <c r="M130" s="102" t="s">
        <v>1</v>
      </c>
      <c r="N130" s="103" t="s">
        <v>39</v>
      </c>
      <c r="O130" s="103" t="s">
        <v>163</v>
      </c>
      <c r="P130" s="103" t="s">
        <v>164</v>
      </c>
      <c r="Q130" s="103" t="s">
        <v>165</v>
      </c>
      <c r="R130" s="103" t="s">
        <v>166</v>
      </c>
      <c r="S130" s="103" t="s">
        <v>167</v>
      </c>
      <c r="T130" s="104" t="s">
        <v>168</v>
      </c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</row>
    <row r="131" s="2" customFormat="1" ht="22.8" customHeight="1">
      <c r="A131" s="40"/>
      <c r="B131" s="41"/>
      <c r="C131" s="109" t="s">
        <v>169</v>
      </c>
      <c r="D131" s="42"/>
      <c r="E131" s="42"/>
      <c r="F131" s="42"/>
      <c r="G131" s="42"/>
      <c r="H131" s="42"/>
      <c r="I131" s="42"/>
      <c r="J131" s="224">
        <f>BK131</f>
        <v>0</v>
      </c>
      <c r="K131" s="42"/>
      <c r="L131" s="43"/>
      <c r="M131" s="105"/>
      <c r="N131" s="225"/>
      <c r="O131" s="106"/>
      <c r="P131" s="226">
        <f>P132</f>
        <v>0</v>
      </c>
      <c r="Q131" s="106"/>
      <c r="R131" s="226">
        <f>R132</f>
        <v>0</v>
      </c>
      <c r="S131" s="106"/>
      <c r="T131" s="227">
        <f>T132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7" t="s">
        <v>74</v>
      </c>
      <c r="AU131" s="17" t="s">
        <v>138</v>
      </c>
      <c r="BK131" s="228">
        <f>BK132</f>
        <v>0</v>
      </c>
    </row>
    <row r="132" s="12" customFormat="1" ht="25.92" customHeight="1">
      <c r="A132" s="12"/>
      <c r="B132" s="229"/>
      <c r="C132" s="230"/>
      <c r="D132" s="231" t="s">
        <v>74</v>
      </c>
      <c r="E132" s="232" t="s">
        <v>193</v>
      </c>
      <c r="F132" s="232" t="s">
        <v>194</v>
      </c>
      <c r="G132" s="230"/>
      <c r="H132" s="230"/>
      <c r="I132" s="233"/>
      <c r="J132" s="234">
        <f>BK132</f>
        <v>0</v>
      </c>
      <c r="K132" s="230"/>
      <c r="L132" s="235"/>
      <c r="M132" s="236"/>
      <c r="N132" s="237"/>
      <c r="O132" s="237"/>
      <c r="P132" s="238">
        <f>P133+P143+P162+P169</f>
        <v>0</v>
      </c>
      <c r="Q132" s="237"/>
      <c r="R132" s="238">
        <f>R133+R143+R162+R169</f>
        <v>0</v>
      </c>
      <c r="S132" s="237"/>
      <c r="T132" s="239">
        <f>T133+T143+T162+T169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0" t="s">
        <v>84</v>
      </c>
      <c r="AT132" s="241" t="s">
        <v>74</v>
      </c>
      <c r="AU132" s="241" t="s">
        <v>75</v>
      </c>
      <c r="AY132" s="240" t="s">
        <v>172</v>
      </c>
      <c r="BK132" s="242">
        <f>BK133+BK143+BK162+BK169</f>
        <v>0</v>
      </c>
    </row>
    <row r="133" s="12" customFormat="1" ht="22.8" customHeight="1">
      <c r="A133" s="12"/>
      <c r="B133" s="229"/>
      <c r="C133" s="230"/>
      <c r="D133" s="231" t="s">
        <v>74</v>
      </c>
      <c r="E133" s="243" t="s">
        <v>195</v>
      </c>
      <c r="F133" s="243" t="s">
        <v>196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SUM(P134:P142)</f>
        <v>0</v>
      </c>
      <c r="Q133" s="237"/>
      <c r="R133" s="238">
        <f>SUM(R134:R142)</f>
        <v>0</v>
      </c>
      <c r="S133" s="237"/>
      <c r="T133" s="239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84</v>
      </c>
      <c r="AT133" s="241" t="s">
        <v>74</v>
      </c>
      <c r="AU133" s="241" t="s">
        <v>82</v>
      </c>
      <c r="AY133" s="240" t="s">
        <v>172</v>
      </c>
      <c r="BK133" s="242">
        <f>SUM(BK134:BK142)</f>
        <v>0</v>
      </c>
    </row>
    <row r="134" s="2" customFormat="1" ht="24.15" customHeight="1">
      <c r="A134" s="40"/>
      <c r="B134" s="41"/>
      <c r="C134" s="245" t="s">
        <v>203</v>
      </c>
      <c r="D134" s="245" t="s">
        <v>175</v>
      </c>
      <c r="E134" s="246" t="s">
        <v>1237</v>
      </c>
      <c r="F134" s="247" t="s">
        <v>1238</v>
      </c>
      <c r="G134" s="248" t="s">
        <v>184</v>
      </c>
      <c r="H134" s="249">
        <v>59.270000000000003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40</v>
      </c>
      <c r="O134" s="93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57" t="s">
        <v>200</v>
      </c>
      <c r="AT134" s="257" t="s">
        <v>175</v>
      </c>
      <c r="AU134" s="257" t="s">
        <v>84</v>
      </c>
      <c r="AY134" s="17" t="s">
        <v>172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82</v>
      </c>
      <c r="BK134" s="145">
        <f>ROUND(I134*H134,2)</f>
        <v>0</v>
      </c>
      <c r="BL134" s="17" t="s">
        <v>200</v>
      </c>
      <c r="BM134" s="257" t="s">
        <v>84</v>
      </c>
    </row>
    <row r="135" s="15" customFormat="1">
      <c r="A135" s="15"/>
      <c r="B135" s="299"/>
      <c r="C135" s="300"/>
      <c r="D135" s="260" t="s">
        <v>180</v>
      </c>
      <c r="E135" s="301" t="s">
        <v>1</v>
      </c>
      <c r="F135" s="302" t="s">
        <v>1239</v>
      </c>
      <c r="G135" s="300"/>
      <c r="H135" s="301" t="s">
        <v>1</v>
      </c>
      <c r="I135" s="303"/>
      <c r="J135" s="300"/>
      <c r="K135" s="300"/>
      <c r="L135" s="304"/>
      <c r="M135" s="305"/>
      <c r="N135" s="306"/>
      <c r="O135" s="306"/>
      <c r="P135" s="306"/>
      <c r="Q135" s="306"/>
      <c r="R135" s="306"/>
      <c r="S135" s="306"/>
      <c r="T135" s="30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308" t="s">
        <v>180</v>
      </c>
      <c r="AU135" s="308" t="s">
        <v>84</v>
      </c>
      <c r="AV135" s="15" t="s">
        <v>82</v>
      </c>
      <c r="AW135" s="15" t="s">
        <v>30</v>
      </c>
      <c r="AX135" s="15" t="s">
        <v>75</v>
      </c>
      <c r="AY135" s="308" t="s">
        <v>172</v>
      </c>
    </row>
    <row r="136" s="13" customFormat="1">
      <c r="A136" s="13"/>
      <c r="B136" s="258"/>
      <c r="C136" s="259"/>
      <c r="D136" s="260" t="s">
        <v>180</v>
      </c>
      <c r="E136" s="261" t="s">
        <v>1</v>
      </c>
      <c r="F136" s="262" t="s">
        <v>1240</v>
      </c>
      <c r="G136" s="259"/>
      <c r="H136" s="263">
        <v>59.270000000000003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180</v>
      </c>
      <c r="AU136" s="269" t="s">
        <v>84</v>
      </c>
      <c r="AV136" s="13" t="s">
        <v>84</v>
      </c>
      <c r="AW136" s="13" t="s">
        <v>30</v>
      </c>
      <c r="AX136" s="13" t="s">
        <v>75</v>
      </c>
      <c r="AY136" s="269" t="s">
        <v>172</v>
      </c>
    </row>
    <row r="137" s="14" customFormat="1">
      <c r="A137" s="14"/>
      <c r="B137" s="270"/>
      <c r="C137" s="271"/>
      <c r="D137" s="260" t="s">
        <v>180</v>
      </c>
      <c r="E137" s="272" t="s">
        <v>1</v>
      </c>
      <c r="F137" s="273" t="s">
        <v>181</v>
      </c>
      <c r="G137" s="271"/>
      <c r="H137" s="274">
        <v>59.270000000000003</v>
      </c>
      <c r="I137" s="275"/>
      <c r="J137" s="271"/>
      <c r="K137" s="271"/>
      <c r="L137" s="276"/>
      <c r="M137" s="277"/>
      <c r="N137" s="278"/>
      <c r="O137" s="278"/>
      <c r="P137" s="278"/>
      <c r="Q137" s="278"/>
      <c r="R137" s="278"/>
      <c r="S137" s="278"/>
      <c r="T137" s="27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0" t="s">
        <v>180</v>
      </c>
      <c r="AU137" s="280" t="s">
        <v>84</v>
      </c>
      <c r="AV137" s="14" t="s">
        <v>179</v>
      </c>
      <c r="AW137" s="14" t="s">
        <v>30</v>
      </c>
      <c r="AX137" s="14" t="s">
        <v>82</v>
      </c>
      <c r="AY137" s="280" t="s">
        <v>172</v>
      </c>
    </row>
    <row r="138" s="2" customFormat="1" ht="16.5" customHeight="1">
      <c r="A138" s="40"/>
      <c r="B138" s="41"/>
      <c r="C138" s="245" t="s">
        <v>173</v>
      </c>
      <c r="D138" s="245" t="s">
        <v>175</v>
      </c>
      <c r="E138" s="246" t="s">
        <v>204</v>
      </c>
      <c r="F138" s="247" t="s">
        <v>205</v>
      </c>
      <c r="G138" s="248" t="s">
        <v>184</v>
      </c>
      <c r="H138" s="249">
        <v>59.270000000000003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40</v>
      </c>
      <c r="O138" s="93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57" t="s">
        <v>200</v>
      </c>
      <c r="AT138" s="257" t="s">
        <v>175</v>
      </c>
      <c r="AU138" s="257" t="s">
        <v>84</v>
      </c>
      <c r="AY138" s="17" t="s">
        <v>172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82</v>
      </c>
      <c r="BK138" s="145">
        <f>ROUND(I138*H138,2)</f>
        <v>0</v>
      </c>
      <c r="BL138" s="17" t="s">
        <v>200</v>
      </c>
      <c r="BM138" s="257" t="s">
        <v>179</v>
      </c>
    </row>
    <row r="139" s="15" customFormat="1">
      <c r="A139" s="15"/>
      <c r="B139" s="299"/>
      <c r="C139" s="300"/>
      <c r="D139" s="260" t="s">
        <v>180</v>
      </c>
      <c r="E139" s="301" t="s">
        <v>1</v>
      </c>
      <c r="F139" s="302" t="s">
        <v>1239</v>
      </c>
      <c r="G139" s="300"/>
      <c r="H139" s="301" t="s">
        <v>1</v>
      </c>
      <c r="I139" s="303"/>
      <c r="J139" s="300"/>
      <c r="K139" s="300"/>
      <c r="L139" s="304"/>
      <c r="M139" s="305"/>
      <c r="N139" s="306"/>
      <c r="O139" s="306"/>
      <c r="P139" s="306"/>
      <c r="Q139" s="306"/>
      <c r="R139" s="306"/>
      <c r="S139" s="306"/>
      <c r="T139" s="30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308" t="s">
        <v>180</v>
      </c>
      <c r="AU139" s="308" t="s">
        <v>84</v>
      </c>
      <c r="AV139" s="15" t="s">
        <v>82</v>
      </c>
      <c r="AW139" s="15" t="s">
        <v>30</v>
      </c>
      <c r="AX139" s="15" t="s">
        <v>75</v>
      </c>
      <c r="AY139" s="308" t="s">
        <v>172</v>
      </c>
    </row>
    <row r="140" s="13" customFormat="1">
      <c r="A140" s="13"/>
      <c r="B140" s="258"/>
      <c r="C140" s="259"/>
      <c r="D140" s="260" t="s">
        <v>180</v>
      </c>
      <c r="E140" s="261" t="s">
        <v>1</v>
      </c>
      <c r="F140" s="262" t="s">
        <v>1240</v>
      </c>
      <c r="G140" s="259"/>
      <c r="H140" s="263">
        <v>59.270000000000003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180</v>
      </c>
      <c r="AU140" s="269" t="s">
        <v>84</v>
      </c>
      <c r="AV140" s="13" t="s">
        <v>84</v>
      </c>
      <c r="AW140" s="13" t="s">
        <v>30</v>
      </c>
      <c r="AX140" s="13" t="s">
        <v>75</v>
      </c>
      <c r="AY140" s="269" t="s">
        <v>172</v>
      </c>
    </row>
    <row r="141" s="14" customFormat="1">
      <c r="A141" s="14"/>
      <c r="B141" s="270"/>
      <c r="C141" s="271"/>
      <c r="D141" s="260" t="s">
        <v>180</v>
      </c>
      <c r="E141" s="272" t="s">
        <v>1</v>
      </c>
      <c r="F141" s="273" t="s">
        <v>181</v>
      </c>
      <c r="G141" s="271"/>
      <c r="H141" s="274">
        <v>59.270000000000003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180</v>
      </c>
      <c r="AU141" s="280" t="s">
        <v>84</v>
      </c>
      <c r="AV141" s="14" t="s">
        <v>179</v>
      </c>
      <c r="AW141" s="14" t="s">
        <v>30</v>
      </c>
      <c r="AX141" s="14" t="s">
        <v>82</v>
      </c>
      <c r="AY141" s="280" t="s">
        <v>172</v>
      </c>
    </row>
    <row r="142" s="2" customFormat="1" ht="24.15" customHeight="1">
      <c r="A142" s="40"/>
      <c r="B142" s="41"/>
      <c r="C142" s="281" t="s">
        <v>179</v>
      </c>
      <c r="D142" s="281" t="s">
        <v>207</v>
      </c>
      <c r="E142" s="282" t="s">
        <v>208</v>
      </c>
      <c r="F142" s="283" t="s">
        <v>209</v>
      </c>
      <c r="G142" s="284" t="s">
        <v>184</v>
      </c>
      <c r="H142" s="285">
        <v>65.197000000000003</v>
      </c>
      <c r="I142" s="286"/>
      <c r="J142" s="287">
        <f>ROUND(I142*H142,2)</f>
        <v>0</v>
      </c>
      <c r="K142" s="288"/>
      <c r="L142" s="289"/>
      <c r="M142" s="290" t="s">
        <v>1</v>
      </c>
      <c r="N142" s="291" t="s">
        <v>40</v>
      </c>
      <c r="O142" s="93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7" t="s">
        <v>210</v>
      </c>
      <c r="AT142" s="257" t="s">
        <v>207</v>
      </c>
      <c r="AU142" s="257" t="s">
        <v>84</v>
      </c>
      <c r="AY142" s="17" t="s">
        <v>172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82</v>
      </c>
      <c r="BK142" s="145">
        <f>ROUND(I142*H142,2)</f>
        <v>0</v>
      </c>
      <c r="BL142" s="17" t="s">
        <v>200</v>
      </c>
      <c r="BM142" s="257" t="s">
        <v>191</v>
      </c>
    </row>
    <row r="143" s="12" customFormat="1" ht="22.8" customHeight="1">
      <c r="A143" s="12"/>
      <c r="B143" s="229"/>
      <c r="C143" s="230"/>
      <c r="D143" s="231" t="s">
        <v>74</v>
      </c>
      <c r="E143" s="243" t="s">
        <v>256</v>
      </c>
      <c r="F143" s="243" t="s">
        <v>257</v>
      </c>
      <c r="G143" s="230"/>
      <c r="H143" s="230"/>
      <c r="I143" s="233"/>
      <c r="J143" s="244">
        <f>BK143</f>
        <v>0</v>
      </c>
      <c r="K143" s="230"/>
      <c r="L143" s="235"/>
      <c r="M143" s="236"/>
      <c r="N143" s="237"/>
      <c r="O143" s="237"/>
      <c r="P143" s="238">
        <f>SUM(P144:P161)</f>
        <v>0</v>
      </c>
      <c r="Q143" s="237"/>
      <c r="R143" s="238">
        <f>SUM(R144:R161)</f>
        <v>0</v>
      </c>
      <c r="S143" s="237"/>
      <c r="T143" s="239">
        <f>SUM(T144:T161)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40" t="s">
        <v>84</v>
      </c>
      <c r="AT143" s="241" t="s">
        <v>74</v>
      </c>
      <c r="AU143" s="241" t="s">
        <v>82</v>
      </c>
      <c r="AY143" s="240" t="s">
        <v>172</v>
      </c>
      <c r="BK143" s="242">
        <f>SUM(BK144:BK161)</f>
        <v>0</v>
      </c>
    </row>
    <row r="144" s="2" customFormat="1" ht="24.15" customHeight="1">
      <c r="A144" s="40"/>
      <c r="B144" s="41"/>
      <c r="C144" s="245" t="s">
        <v>186</v>
      </c>
      <c r="D144" s="245" t="s">
        <v>175</v>
      </c>
      <c r="E144" s="246" t="s">
        <v>259</v>
      </c>
      <c r="F144" s="247" t="s">
        <v>260</v>
      </c>
      <c r="G144" s="248" t="s">
        <v>184</v>
      </c>
      <c r="H144" s="249">
        <v>59.270000000000003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40</v>
      </c>
      <c r="O144" s="93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57" t="s">
        <v>200</v>
      </c>
      <c r="AT144" s="257" t="s">
        <v>175</v>
      </c>
      <c r="AU144" s="257" t="s">
        <v>84</v>
      </c>
      <c r="AY144" s="17" t="s">
        <v>172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82</v>
      </c>
      <c r="BK144" s="145">
        <f>ROUND(I144*H144,2)</f>
        <v>0</v>
      </c>
      <c r="BL144" s="17" t="s">
        <v>200</v>
      </c>
      <c r="BM144" s="257" t="s">
        <v>201</v>
      </c>
    </row>
    <row r="145" s="13" customFormat="1">
      <c r="A145" s="13"/>
      <c r="B145" s="258"/>
      <c r="C145" s="259"/>
      <c r="D145" s="260" t="s">
        <v>180</v>
      </c>
      <c r="E145" s="261" t="s">
        <v>1</v>
      </c>
      <c r="F145" s="262" t="s">
        <v>1240</v>
      </c>
      <c r="G145" s="259"/>
      <c r="H145" s="263">
        <v>59.270000000000003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180</v>
      </c>
      <c r="AU145" s="269" t="s">
        <v>84</v>
      </c>
      <c r="AV145" s="13" t="s">
        <v>84</v>
      </c>
      <c r="AW145" s="13" t="s">
        <v>30</v>
      </c>
      <c r="AX145" s="13" t="s">
        <v>75</v>
      </c>
      <c r="AY145" s="269" t="s">
        <v>172</v>
      </c>
    </row>
    <row r="146" s="14" customFormat="1">
      <c r="A146" s="14"/>
      <c r="B146" s="270"/>
      <c r="C146" s="271"/>
      <c r="D146" s="260" t="s">
        <v>180</v>
      </c>
      <c r="E146" s="272" t="s">
        <v>1</v>
      </c>
      <c r="F146" s="273" t="s">
        <v>181</v>
      </c>
      <c r="G146" s="271"/>
      <c r="H146" s="274">
        <v>59.270000000000003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180</v>
      </c>
      <c r="AU146" s="280" t="s">
        <v>84</v>
      </c>
      <c r="AV146" s="14" t="s">
        <v>179</v>
      </c>
      <c r="AW146" s="14" t="s">
        <v>30</v>
      </c>
      <c r="AX146" s="14" t="s">
        <v>82</v>
      </c>
      <c r="AY146" s="280" t="s">
        <v>172</v>
      </c>
    </row>
    <row r="147" s="2" customFormat="1" ht="24.15" customHeight="1">
      <c r="A147" s="40"/>
      <c r="B147" s="41"/>
      <c r="C147" s="245" t="s">
        <v>206</v>
      </c>
      <c r="D147" s="245" t="s">
        <v>175</v>
      </c>
      <c r="E147" s="246" t="s">
        <v>261</v>
      </c>
      <c r="F147" s="247" t="s">
        <v>262</v>
      </c>
      <c r="G147" s="248" t="s">
        <v>184</v>
      </c>
      <c r="H147" s="249">
        <v>59.270000000000003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40</v>
      </c>
      <c r="O147" s="93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7" t="s">
        <v>200</v>
      </c>
      <c r="AT147" s="257" t="s">
        <v>175</v>
      </c>
      <c r="AU147" s="257" t="s">
        <v>84</v>
      </c>
      <c r="AY147" s="17" t="s">
        <v>172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82</v>
      </c>
      <c r="BK147" s="145">
        <f>ROUND(I147*H147,2)</f>
        <v>0</v>
      </c>
      <c r="BL147" s="17" t="s">
        <v>200</v>
      </c>
      <c r="BM147" s="257" t="s">
        <v>206</v>
      </c>
    </row>
    <row r="148" s="13" customFormat="1">
      <c r="A148" s="13"/>
      <c r="B148" s="258"/>
      <c r="C148" s="259"/>
      <c r="D148" s="260" t="s">
        <v>180</v>
      </c>
      <c r="E148" s="261" t="s">
        <v>1</v>
      </c>
      <c r="F148" s="262" t="s">
        <v>1240</v>
      </c>
      <c r="G148" s="259"/>
      <c r="H148" s="263">
        <v>59.270000000000003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180</v>
      </c>
      <c r="AU148" s="269" t="s">
        <v>84</v>
      </c>
      <c r="AV148" s="13" t="s">
        <v>84</v>
      </c>
      <c r="AW148" s="13" t="s">
        <v>30</v>
      </c>
      <c r="AX148" s="13" t="s">
        <v>75</v>
      </c>
      <c r="AY148" s="269" t="s">
        <v>172</v>
      </c>
    </row>
    <row r="149" s="14" customFormat="1">
      <c r="A149" s="14"/>
      <c r="B149" s="270"/>
      <c r="C149" s="271"/>
      <c r="D149" s="260" t="s">
        <v>180</v>
      </c>
      <c r="E149" s="272" t="s">
        <v>1</v>
      </c>
      <c r="F149" s="273" t="s">
        <v>181</v>
      </c>
      <c r="G149" s="271"/>
      <c r="H149" s="274">
        <v>59.270000000000003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180</v>
      </c>
      <c r="AU149" s="280" t="s">
        <v>84</v>
      </c>
      <c r="AV149" s="14" t="s">
        <v>179</v>
      </c>
      <c r="AW149" s="14" t="s">
        <v>30</v>
      </c>
      <c r="AX149" s="14" t="s">
        <v>82</v>
      </c>
      <c r="AY149" s="280" t="s">
        <v>172</v>
      </c>
    </row>
    <row r="150" s="2" customFormat="1" ht="24.15" customHeight="1">
      <c r="A150" s="40"/>
      <c r="B150" s="41"/>
      <c r="C150" s="245" t="s">
        <v>258</v>
      </c>
      <c r="D150" s="245" t="s">
        <v>175</v>
      </c>
      <c r="E150" s="246" t="s">
        <v>264</v>
      </c>
      <c r="F150" s="247" t="s">
        <v>265</v>
      </c>
      <c r="G150" s="248" t="s">
        <v>184</v>
      </c>
      <c r="H150" s="249">
        <v>59.270000000000003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40</v>
      </c>
      <c r="O150" s="93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7" t="s">
        <v>200</v>
      </c>
      <c r="AT150" s="257" t="s">
        <v>175</v>
      </c>
      <c r="AU150" s="257" t="s">
        <v>84</v>
      </c>
      <c r="AY150" s="17" t="s">
        <v>172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82</v>
      </c>
      <c r="BK150" s="145">
        <f>ROUND(I150*H150,2)</f>
        <v>0</v>
      </c>
      <c r="BL150" s="17" t="s">
        <v>200</v>
      </c>
      <c r="BM150" s="257" t="s">
        <v>8</v>
      </c>
    </row>
    <row r="151" s="13" customFormat="1">
      <c r="A151" s="13"/>
      <c r="B151" s="258"/>
      <c r="C151" s="259"/>
      <c r="D151" s="260" t="s">
        <v>180</v>
      </c>
      <c r="E151" s="261" t="s">
        <v>1</v>
      </c>
      <c r="F151" s="262" t="s">
        <v>1240</v>
      </c>
      <c r="G151" s="259"/>
      <c r="H151" s="263">
        <v>59.270000000000003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180</v>
      </c>
      <c r="AU151" s="269" t="s">
        <v>84</v>
      </c>
      <c r="AV151" s="13" t="s">
        <v>84</v>
      </c>
      <c r="AW151" s="13" t="s">
        <v>30</v>
      </c>
      <c r="AX151" s="13" t="s">
        <v>75</v>
      </c>
      <c r="AY151" s="269" t="s">
        <v>172</v>
      </c>
    </row>
    <row r="152" s="14" customFormat="1">
      <c r="A152" s="14"/>
      <c r="B152" s="270"/>
      <c r="C152" s="271"/>
      <c r="D152" s="260" t="s">
        <v>180</v>
      </c>
      <c r="E152" s="272" t="s">
        <v>1</v>
      </c>
      <c r="F152" s="273" t="s">
        <v>181</v>
      </c>
      <c r="G152" s="271"/>
      <c r="H152" s="274">
        <v>59.270000000000003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180</v>
      </c>
      <c r="AU152" s="280" t="s">
        <v>84</v>
      </c>
      <c r="AV152" s="14" t="s">
        <v>179</v>
      </c>
      <c r="AW152" s="14" t="s">
        <v>30</v>
      </c>
      <c r="AX152" s="14" t="s">
        <v>82</v>
      </c>
      <c r="AY152" s="280" t="s">
        <v>172</v>
      </c>
    </row>
    <row r="153" s="2" customFormat="1" ht="21.75" customHeight="1">
      <c r="A153" s="40"/>
      <c r="B153" s="41"/>
      <c r="C153" s="245" t="s">
        <v>8</v>
      </c>
      <c r="D153" s="245" t="s">
        <v>175</v>
      </c>
      <c r="E153" s="246" t="s">
        <v>266</v>
      </c>
      <c r="F153" s="247" t="s">
        <v>267</v>
      </c>
      <c r="G153" s="248" t="s">
        <v>184</v>
      </c>
      <c r="H153" s="249">
        <v>59.270000000000003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40</v>
      </c>
      <c r="O153" s="93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57" t="s">
        <v>200</v>
      </c>
      <c r="AT153" s="257" t="s">
        <v>175</v>
      </c>
      <c r="AU153" s="257" t="s">
        <v>84</v>
      </c>
      <c r="AY153" s="17" t="s">
        <v>172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82</v>
      </c>
      <c r="BK153" s="145">
        <f>ROUND(I153*H153,2)</f>
        <v>0</v>
      </c>
      <c r="BL153" s="17" t="s">
        <v>200</v>
      </c>
      <c r="BM153" s="257" t="s">
        <v>216</v>
      </c>
    </row>
    <row r="154" s="13" customFormat="1">
      <c r="A154" s="13"/>
      <c r="B154" s="258"/>
      <c r="C154" s="259"/>
      <c r="D154" s="260" t="s">
        <v>180</v>
      </c>
      <c r="E154" s="261" t="s">
        <v>1</v>
      </c>
      <c r="F154" s="262" t="s">
        <v>1240</v>
      </c>
      <c r="G154" s="259"/>
      <c r="H154" s="263">
        <v>59.270000000000003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180</v>
      </c>
      <c r="AU154" s="269" t="s">
        <v>84</v>
      </c>
      <c r="AV154" s="13" t="s">
        <v>84</v>
      </c>
      <c r="AW154" s="13" t="s">
        <v>30</v>
      </c>
      <c r="AX154" s="13" t="s">
        <v>75</v>
      </c>
      <c r="AY154" s="269" t="s">
        <v>172</v>
      </c>
    </row>
    <row r="155" s="14" customFormat="1">
      <c r="A155" s="14"/>
      <c r="B155" s="270"/>
      <c r="C155" s="271"/>
      <c r="D155" s="260" t="s">
        <v>180</v>
      </c>
      <c r="E155" s="272" t="s">
        <v>1</v>
      </c>
      <c r="F155" s="273" t="s">
        <v>181</v>
      </c>
      <c r="G155" s="271"/>
      <c r="H155" s="274">
        <v>59.270000000000003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180</v>
      </c>
      <c r="AU155" s="280" t="s">
        <v>84</v>
      </c>
      <c r="AV155" s="14" t="s">
        <v>179</v>
      </c>
      <c r="AW155" s="14" t="s">
        <v>30</v>
      </c>
      <c r="AX155" s="14" t="s">
        <v>82</v>
      </c>
      <c r="AY155" s="280" t="s">
        <v>172</v>
      </c>
    </row>
    <row r="156" s="2" customFormat="1" ht="44.25" customHeight="1">
      <c r="A156" s="40"/>
      <c r="B156" s="41"/>
      <c r="C156" s="281" t="s">
        <v>263</v>
      </c>
      <c r="D156" s="281" t="s">
        <v>207</v>
      </c>
      <c r="E156" s="282" t="s">
        <v>269</v>
      </c>
      <c r="F156" s="283" t="s">
        <v>665</v>
      </c>
      <c r="G156" s="284" t="s">
        <v>184</v>
      </c>
      <c r="H156" s="285">
        <v>65.197000000000003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40</v>
      </c>
      <c r="O156" s="93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57" t="s">
        <v>210</v>
      </c>
      <c r="AT156" s="257" t="s">
        <v>207</v>
      </c>
      <c r="AU156" s="257" t="s">
        <v>84</v>
      </c>
      <c r="AY156" s="17" t="s">
        <v>172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82</v>
      </c>
      <c r="BK156" s="145">
        <f>ROUND(I156*H156,2)</f>
        <v>0</v>
      </c>
      <c r="BL156" s="17" t="s">
        <v>200</v>
      </c>
      <c r="BM156" s="257" t="s">
        <v>200</v>
      </c>
    </row>
    <row r="157" s="2" customFormat="1" ht="16.5" customHeight="1">
      <c r="A157" s="40"/>
      <c r="B157" s="41"/>
      <c r="C157" s="245" t="s">
        <v>216</v>
      </c>
      <c r="D157" s="245" t="s">
        <v>175</v>
      </c>
      <c r="E157" s="246" t="s">
        <v>271</v>
      </c>
      <c r="F157" s="247" t="s">
        <v>272</v>
      </c>
      <c r="G157" s="248" t="s">
        <v>273</v>
      </c>
      <c r="H157" s="249">
        <v>32.600000000000001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40</v>
      </c>
      <c r="O157" s="93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57" t="s">
        <v>200</v>
      </c>
      <c r="AT157" s="257" t="s">
        <v>175</v>
      </c>
      <c r="AU157" s="257" t="s">
        <v>84</v>
      </c>
      <c r="AY157" s="17" t="s">
        <v>172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82</v>
      </c>
      <c r="BK157" s="145">
        <f>ROUND(I157*H157,2)</f>
        <v>0</v>
      </c>
      <c r="BL157" s="17" t="s">
        <v>200</v>
      </c>
      <c r="BM157" s="257" t="s">
        <v>224</v>
      </c>
    </row>
    <row r="158" s="13" customFormat="1">
      <c r="A158" s="13"/>
      <c r="B158" s="258"/>
      <c r="C158" s="259"/>
      <c r="D158" s="260" t="s">
        <v>180</v>
      </c>
      <c r="E158" s="261" t="s">
        <v>1</v>
      </c>
      <c r="F158" s="262" t="s">
        <v>1241</v>
      </c>
      <c r="G158" s="259"/>
      <c r="H158" s="263">
        <v>32.600000000000001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180</v>
      </c>
      <c r="AU158" s="269" t="s">
        <v>84</v>
      </c>
      <c r="AV158" s="13" t="s">
        <v>84</v>
      </c>
      <c r="AW158" s="13" t="s">
        <v>30</v>
      </c>
      <c r="AX158" s="13" t="s">
        <v>75</v>
      </c>
      <c r="AY158" s="269" t="s">
        <v>172</v>
      </c>
    </row>
    <row r="159" s="14" customFormat="1">
      <c r="A159" s="14"/>
      <c r="B159" s="270"/>
      <c r="C159" s="271"/>
      <c r="D159" s="260" t="s">
        <v>180</v>
      </c>
      <c r="E159" s="272" t="s">
        <v>1</v>
      </c>
      <c r="F159" s="273" t="s">
        <v>181</v>
      </c>
      <c r="G159" s="271"/>
      <c r="H159" s="274">
        <v>32.600000000000001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180</v>
      </c>
      <c r="AU159" s="280" t="s">
        <v>84</v>
      </c>
      <c r="AV159" s="14" t="s">
        <v>179</v>
      </c>
      <c r="AW159" s="14" t="s">
        <v>30</v>
      </c>
      <c r="AX159" s="14" t="s">
        <v>82</v>
      </c>
      <c r="AY159" s="280" t="s">
        <v>172</v>
      </c>
    </row>
    <row r="160" s="2" customFormat="1" ht="16.5" customHeight="1">
      <c r="A160" s="40"/>
      <c r="B160" s="41"/>
      <c r="C160" s="281" t="s">
        <v>268</v>
      </c>
      <c r="D160" s="281" t="s">
        <v>207</v>
      </c>
      <c r="E160" s="282" t="s">
        <v>277</v>
      </c>
      <c r="F160" s="283" t="s">
        <v>278</v>
      </c>
      <c r="G160" s="284" t="s">
        <v>273</v>
      </c>
      <c r="H160" s="285">
        <v>35.859999999999999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40</v>
      </c>
      <c r="O160" s="93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7" t="s">
        <v>210</v>
      </c>
      <c r="AT160" s="257" t="s">
        <v>207</v>
      </c>
      <c r="AU160" s="257" t="s">
        <v>84</v>
      </c>
      <c r="AY160" s="17" t="s">
        <v>172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82</v>
      </c>
      <c r="BK160" s="145">
        <f>ROUND(I160*H160,2)</f>
        <v>0</v>
      </c>
      <c r="BL160" s="17" t="s">
        <v>200</v>
      </c>
      <c r="BM160" s="257" t="s">
        <v>226</v>
      </c>
    </row>
    <row r="161" s="2" customFormat="1" ht="24.15" customHeight="1">
      <c r="A161" s="40"/>
      <c r="B161" s="41"/>
      <c r="C161" s="245" t="s">
        <v>200</v>
      </c>
      <c r="D161" s="245" t="s">
        <v>175</v>
      </c>
      <c r="E161" s="246" t="s">
        <v>281</v>
      </c>
      <c r="F161" s="247" t="s">
        <v>282</v>
      </c>
      <c r="G161" s="248" t="s">
        <v>283</v>
      </c>
      <c r="H161" s="295"/>
      <c r="I161" s="250"/>
      <c r="J161" s="251">
        <f>ROUND(I161*H161,2)</f>
        <v>0</v>
      </c>
      <c r="K161" s="252"/>
      <c r="L161" s="43"/>
      <c r="M161" s="253" t="s">
        <v>1</v>
      </c>
      <c r="N161" s="254" t="s">
        <v>40</v>
      </c>
      <c r="O161" s="93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7" t="s">
        <v>200</v>
      </c>
      <c r="AT161" s="257" t="s">
        <v>175</v>
      </c>
      <c r="AU161" s="257" t="s">
        <v>84</v>
      </c>
      <c r="AY161" s="17" t="s">
        <v>172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82</v>
      </c>
      <c r="BK161" s="145">
        <f>ROUND(I161*H161,2)</f>
        <v>0</v>
      </c>
      <c r="BL161" s="17" t="s">
        <v>200</v>
      </c>
      <c r="BM161" s="257" t="s">
        <v>230</v>
      </c>
    </row>
    <row r="162" s="12" customFormat="1" ht="22.8" customHeight="1">
      <c r="A162" s="12"/>
      <c r="B162" s="229"/>
      <c r="C162" s="230"/>
      <c r="D162" s="231" t="s">
        <v>74</v>
      </c>
      <c r="E162" s="243" t="s">
        <v>285</v>
      </c>
      <c r="F162" s="243" t="s">
        <v>286</v>
      </c>
      <c r="G162" s="230"/>
      <c r="H162" s="230"/>
      <c r="I162" s="233"/>
      <c r="J162" s="244">
        <f>BK162</f>
        <v>0</v>
      </c>
      <c r="K162" s="230"/>
      <c r="L162" s="235"/>
      <c r="M162" s="236"/>
      <c r="N162" s="237"/>
      <c r="O162" s="237"/>
      <c r="P162" s="238">
        <f>SUM(P163:P168)</f>
        <v>0</v>
      </c>
      <c r="Q162" s="237"/>
      <c r="R162" s="238">
        <f>SUM(R163:R168)</f>
        <v>0</v>
      </c>
      <c r="S162" s="237"/>
      <c r="T162" s="239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40" t="s">
        <v>84</v>
      </c>
      <c r="AT162" s="241" t="s">
        <v>74</v>
      </c>
      <c r="AU162" s="241" t="s">
        <v>82</v>
      </c>
      <c r="AY162" s="240" t="s">
        <v>172</v>
      </c>
      <c r="BK162" s="242">
        <f>SUM(BK163:BK168)</f>
        <v>0</v>
      </c>
    </row>
    <row r="163" s="2" customFormat="1" ht="24.15" customHeight="1">
      <c r="A163" s="40"/>
      <c r="B163" s="41"/>
      <c r="C163" s="245" t="s">
        <v>276</v>
      </c>
      <c r="D163" s="245" t="s">
        <v>175</v>
      </c>
      <c r="E163" s="246" t="s">
        <v>287</v>
      </c>
      <c r="F163" s="247" t="s">
        <v>288</v>
      </c>
      <c r="G163" s="248" t="s">
        <v>184</v>
      </c>
      <c r="H163" s="249">
        <v>2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40</v>
      </c>
      <c r="O163" s="93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57" t="s">
        <v>200</v>
      </c>
      <c r="AT163" s="257" t="s">
        <v>175</v>
      </c>
      <c r="AU163" s="257" t="s">
        <v>84</v>
      </c>
      <c r="AY163" s="17" t="s">
        <v>172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82</v>
      </c>
      <c r="BK163" s="145">
        <f>ROUND(I163*H163,2)</f>
        <v>0</v>
      </c>
      <c r="BL163" s="17" t="s">
        <v>200</v>
      </c>
      <c r="BM163" s="257" t="s">
        <v>236</v>
      </c>
    </row>
    <row r="164" s="13" customFormat="1">
      <c r="A164" s="13"/>
      <c r="B164" s="258"/>
      <c r="C164" s="259"/>
      <c r="D164" s="260" t="s">
        <v>180</v>
      </c>
      <c r="E164" s="261" t="s">
        <v>1</v>
      </c>
      <c r="F164" s="262" t="s">
        <v>84</v>
      </c>
      <c r="G164" s="259"/>
      <c r="H164" s="263">
        <v>2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180</v>
      </c>
      <c r="AU164" s="269" t="s">
        <v>84</v>
      </c>
      <c r="AV164" s="13" t="s">
        <v>84</v>
      </c>
      <c r="AW164" s="13" t="s">
        <v>30</v>
      </c>
      <c r="AX164" s="13" t="s">
        <v>75</v>
      </c>
      <c r="AY164" s="269" t="s">
        <v>172</v>
      </c>
    </row>
    <row r="165" s="14" customFormat="1">
      <c r="A165" s="14"/>
      <c r="B165" s="270"/>
      <c r="C165" s="271"/>
      <c r="D165" s="260" t="s">
        <v>180</v>
      </c>
      <c r="E165" s="272" t="s">
        <v>1</v>
      </c>
      <c r="F165" s="273" t="s">
        <v>181</v>
      </c>
      <c r="G165" s="271"/>
      <c r="H165" s="274">
        <v>2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180</v>
      </c>
      <c r="AU165" s="280" t="s">
        <v>84</v>
      </c>
      <c r="AV165" s="14" t="s">
        <v>179</v>
      </c>
      <c r="AW165" s="14" t="s">
        <v>30</v>
      </c>
      <c r="AX165" s="14" t="s">
        <v>82</v>
      </c>
      <c r="AY165" s="280" t="s">
        <v>172</v>
      </c>
    </row>
    <row r="166" s="2" customFormat="1" ht="24.15" customHeight="1">
      <c r="A166" s="40"/>
      <c r="B166" s="41"/>
      <c r="C166" s="245" t="s">
        <v>224</v>
      </c>
      <c r="D166" s="245" t="s">
        <v>175</v>
      </c>
      <c r="E166" s="246" t="s">
        <v>291</v>
      </c>
      <c r="F166" s="247" t="s">
        <v>292</v>
      </c>
      <c r="G166" s="248" t="s">
        <v>184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40</v>
      </c>
      <c r="O166" s="93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57" t="s">
        <v>200</v>
      </c>
      <c r="AT166" s="257" t="s">
        <v>175</v>
      </c>
      <c r="AU166" s="257" t="s">
        <v>84</v>
      </c>
      <c r="AY166" s="17" t="s">
        <v>172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82</v>
      </c>
      <c r="BK166" s="145">
        <f>ROUND(I166*H166,2)</f>
        <v>0</v>
      </c>
      <c r="BL166" s="17" t="s">
        <v>200</v>
      </c>
      <c r="BM166" s="257" t="s">
        <v>240</v>
      </c>
    </row>
    <row r="167" s="13" customFormat="1">
      <c r="A167" s="13"/>
      <c r="B167" s="258"/>
      <c r="C167" s="259"/>
      <c r="D167" s="260" t="s">
        <v>180</v>
      </c>
      <c r="E167" s="261" t="s">
        <v>1</v>
      </c>
      <c r="F167" s="262" t="s">
        <v>84</v>
      </c>
      <c r="G167" s="259"/>
      <c r="H167" s="263">
        <v>2</v>
      </c>
      <c r="I167" s="264"/>
      <c r="J167" s="259"/>
      <c r="K167" s="259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180</v>
      </c>
      <c r="AU167" s="269" t="s">
        <v>84</v>
      </c>
      <c r="AV167" s="13" t="s">
        <v>84</v>
      </c>
      <c r="AW167" s="13" t="s">
        <v>30</v>
      </c>
      <c r="AX167" s="13" t="s">
        <v>75</v>
      </c>
      <c r="AY167" s="269" t="s">
        <v>172</v>
      </c>
    </row>
    <row r="168" s="14" customFormat="1">
      <c r="A168" s="14"/>
      <c r="B168" s="270"/>
      <c r="C168" s="271"/>
      <c r="D168" s="260" t="s">
        <v>180</v>
      </c>
      <c r="E168" s="272" t="s">
        <v>1</v>
      </c>
      <c r="F168" s="273" t="s">
        <v>181</v>
      </c>
      <c r="G168" s="271"/>
      <c r="H168" s="274">
        <v>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180</v>
      </c>
      <c r="AU168" s="280" t="s">
        <v>84</v>
      </c>
      <c r="AV168" s="14" t="s">
        <v>179</v>
      </c>
      <c r="AW168" s="14" t="s">
        <v>30</v>
      </c>
      <c r="AX168" s="14" t="s">
        <v>82</v>
      </c>
      <c r="AY168" s="280" t="s">
        <v>172</v>
      </c>
    </row>
    <row r="169" s="12" customFormat="1" ht="22.8" customHeight="1">
      <c r="A169" s="12"/>
      <c r="B169" s="229"/>
      <c r="C169" s="230"/>
      <c r="D169" s="231" t="s">
        <v>74</v>
      </c>
      <c r="E169" s="243" t="s">
        <v>294</v>
      </c>
      <c r="F169" s="243" t="s">
        <v>295</v>
      </c>
      <c r="G169" s="230"/>
      <c r="H169" s="230"/>
      <c r="I169" s="233"/>
      <c r="J169" s="244">
        <f>BK169</f>
        <v>0</v>
      </c>
      <c r="K169" s="230"/>
      <c r="L169" s="235"/>
      <c r="M169" s="236"/>
      <c r="N169" s="237"/>
      <c r="O169" s="237"/>
      <c r="P169" s="238">
        <f>SUM(P170:P194)</f>
        <v>0</v>
      </c>
      <c r="Q169" s="237"/>
      <c r="R169" s="238">
        <f>SUM(R170:R194)</f>
        <v>0</v>
      </c>
      <c r="S169" s="237"/>
      <c r="T169" s="239">
        <f>SUM(T170:T194)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0" t="s">
        <v>84</v>
      </c>
      <c r="AT169" s="241" t="s">
        <v>74</v>
      </c>
      <c r="AU169" s="241" t="s">
        <v>82</v>
      </c>
      <c r="AY169" s="240" t="s">
        <v>172</v>
      </c>
      <c r="BK169" s="242">
        <f>SUM(BK170:BK194)</f>
        <v>0</v>
      </c>
    </row>
    <row r="170" s="2" customFormat="1" ht="24.15" customHeight="1">
      <c r="A170" s="40"/>
      <c r="B170" s="41"/>
      <c r="C170" s="245" t="s">
        <v>280</v>
      </c>
      <c r="D170" s="245" t="s">
        <v>175</v>
      </c>
      <c r="E170" s="246" t="s">
        <v>296</v>
      </c>
      <c r="F170" s="247" t="s">
        <v>297</v>
      </c>
      <c r="G170" s="248" t="s">
        <v>184</v>
      </c>
      <c r="H170" s="249">
        <v>165.22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40</v>
      </c>
      <c r="O170" s="93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7" t="s">
        <v>200</v>
      </c>
      <c r="AT170" s="257" t="s">
        <v>175</v>
      </c>
      <c r="AU170" s="257" t="s">
        <v>84</v>
      </c>
      <c r="AY170" s="17" t="s">
        <v>172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82</v>
      </c>
      <c r="BK170" s="145">
        <f>ROUND(I170*H170,2)</f>
        <v>0</v>
      </c>
      <c r="BL170" s="17" t="s">
        <v>200</v>
      </c>
      <c r="BM170" s="257" t="s">
        <v>213</v>
      </c>
    </row>
    <row r="171" s="15" customFormat="1">
      <c r="A171" s="15"/>
      <c r="B171" s="299"/>
      <c r="C171" s="300"/>
      <c r="D171" s="260" t="s">
        <v>180</v>
      </c>
      <c r="E171" s="301" t="s">
        <v>1</v>
      </c>
      <c r="F171" s="302" t="s">
        <v>1239</v>
      </c>
      <c r="G171" s="300"/>
      <c r="H171" s="301" t="s">
        <v>1</v>
      </c>
      <c r="I171" s="303"/>
      <c r="J171" s="300"/>
      <c r="K171" s="300"/>
      <c r="L171" s="304"/>
      <c r="M171" s="305"/>
      <c r="N171" s="306"/>
      <c r="O171" s="306"/>
      <c r="P171" s="306"/>
      <c r="Q171" s="306"/>
      <c r="R171" s="306"/>
      <c r="S171" s="306"/>
      <c r="T171" s="30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308" t="s">
        <v>180</v>
      </c>
      <c r="AU171" s="308" t="s">
        <v>84</v>
      </c>
      <c r="AV171" s="15" t="s">
        <v>82</v>
      </c>
      <c r="AW171" s="15" t="s">
        <v>30</v>
      </c>
      <c r="AX171" s="15" t="s">
        <v>75</v>
      </c>
      <c r="AY171" s="308" t="s">
        <v>172</v>
      </c>
    </row>
    <row r="172" s="13" customFormat="1">
      <c r="A172" s="13"/>
      <c r="B172" s="258"/>
      <c r="C172" s="259"/>
      <c r="D172" s="260" t="s">
        <v>180</v>
      </c>
      <c r="E172" s="261" t="s">
        <v>1</v>
      </c>
      <c r="F172" s="262" t="s">
        <v>1242</v>
      </c>
      <c r="G172" s="259"/>
      <c r="H172" s="263">
        <v>165.22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180</v>
      </c>
      <c r="AU172" s="269" t="s">
        <v>84</v>
      </c>
      <c r="AV172" s="13" t="s">
        <v>84</v>
      </c>
      <c r="AW172" s="13" t="s">
        <v>30</v>
      </c>
      <c r="AX172" s="13" t="s">
        <v>75</v>
      </c>
      <c r="AY172" s="269" t="s">
        <v>172</v>
      </c>
    </row>
    <row r="173" s="14" customFormat="1">
      <c r="A173" s="14"/>
      <c r="B173" s="270"/>
      <c r="C173" s="271"/>
      <c r="D173" s="260" t="s">
        <v>180</v>
      </c>
      <c r="E173" s="272" t="s">
        <v>1</v>
      </c>
      <c r="F173" s="273" t="s">
        <v>181</v>
      </c>
      <c r="G173" s="271"/>
      <c r="H173" s="274">
        <v>165.22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180</v>
      </c>
      <c r="AU173" s="280" t="s">
        <v>84</v>
      </c>
      <c r="AV173" s="14" t="s">
        <v>179</v>
      </c>
      <c r="AW173" s="14" t="s">
        <v>30</v>
      </c>
      <c r="AX173" s="14" t="s">
        <v>82</v>
      </c>
      <c r="AY173" s="280" t="s">
        <v>172</v>
      </c>
    </row>
    <row r="174" s="2" customFormat="1" ht="24.15" customHeight="1">
      <c r="A174" s="40"/>
      <c r="B174" s="41"/>
      <c r="C174" s="245" t="s">
        <v>226</v>
      </c>
      <c r="D174" s="245" t="s">
        <v>175</v>
      </c>
      <c r="E174" s="246" t="s">
        <v>301</v>
      </c>
      <c r="F174" s="247" t="s">
        <v>302</v>
      </c>
      <c r="G174" s="248" t="s">
        <v>184</v>
      </c>
      <c r="H174" s="249">
        <v>165.22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40</v>
      </c>
      <c r="O174" s="93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7" t="s">
        <v>200</v>
      </c>
      <c r="AT174" s="257" t="s">
        <v>175</v>
      </c>
      <c r="AU174" s="257" t="s">
        <v>84</v>
      </c>
      <c r="AY174" s="17" t="s">
        <v>172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82</v>
      </c>
      <c r="BK174" s="145">
        <f>ROUND(I174*H174,2)</f>
        <v>0</v>
      </c>
      <c r="BL174" s="17" t="s">
        <v>200</v>
      </c>
      <c r="BM174" s="257" t="s">
        <v>247</v>
      </c>
    </row>
    <row r="175" s="15" customFormat="1">
      <c r="A175" s="15"/>
      <c r="B175" s="299"/>
      <c r="C175" s="300"/>
      <c r="D175" s="260" t="s">
        <v>180</v>
      </c>
      <c r="E175" s="301" t="s">
        <v>1</v>
      </c>
      <c r="F175" s="302" t="s">
        <v>1239</v>
      </c>
      <c r="G175" s="300"/>
      <c r="H175" s="301" t="s">
        <v>1</v>
      </c>
      <c r="I175" s="303"/>
      <c r="J175" s="300"/>
      <c r="K175" s="300"/>
      <c r="L175" s="304"/>
      <c r="M175" s="305"/>
      <c r="N175" s="306"/>
      <c r="O175" s="306"/>
      <c r="P175" s="306"/>
      <c r="Q175" s="306"/>
      <c r="R175" s="306"/>
      <c r="S175" s="306"/>
      <c r="T175" s="30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308" t="s">
        <v>180</v>
      </c>
      <c r="AU175" s="308" t="s">
        <v>84</v>
      </c>
      <c r="AV175" s="15" t="s">
        <v>82</v>
      </c>
      <c r="AW175" s="15" t="s">
        <v>30</v>
      </c>
      <c r="AX175" s="15" t="s">
        <v>75</v>
      </c>
      <c r="AY175" s="308" t="s">
        <v>172</v>
      </c>
    </row>
    <row r="176" s="13" customFormat="1">
      <c r="A176" s="13"/>
      <c r="B176" s="258"/>
      <c r="C176" s="259"/>
      <c r="D176" s="260" t="s">
        <v>180</v>
      </c>
      <c r="E176" s="261" t="s">
        <v>1</v>
      </c>
      <c r="F176" s="262" t="s">
        <v>1242</v>
      </c>
      <c r="G176" s="259"/>
      <c r="H176" s="263">
        <v>165.22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180</v>
      </c>
      <c r="AU176" s="269" t="s">
        <v>84</v>
      </c>
      <c r="AV176" s="13" t="s">
        <v>84</v>
      </c>
      <c r="AW176" s="13" t="s">
        <v>30</v>
      </c>
      <c r="AX176" s="13" t="s">
        <v>75</v>
      </c>
      <c r="AY176" s="269" t="s">
        <v>172</v>
      </c>
    </row>
    <row r="177" s="14" customFormat="1">
      <c r="A177" s="14"/>
      <c r="B177" s="270"/>
      <c r="C177" s="271"/>
      <c r="D177" s="260" t="s">
        <v>180</v>
      </c>
      <c r="E177" s="272" t="s">
        <v>1</v>
      </c>
      <c r="F177" s="273" t="s">
        <v>181</v>
      </c>
      <c r="G177" s="271"/>
      <c r="H177" s="274">
        <v>165.22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180</v>
      </c>
      <c r="AU177" s="280" t="s">
        <v>84</v>
      </c>
      <c r="AV177" s="14" t="s">
        <v>179</v>
      </c>
      <c r="AW177" s="14" t="s">
        <v>30</v>
      </c>
      <c r="AX177" s="14" t="s">
        <v>82</v>
      </c>
      <c r="AY177" s="280" t="s">
        <v>172</v>
      </c>
    </row>
    <row r="178" s="2" customFormat="1" ht="16.5" customHeight="1">
      <c r="A178" s="40"/>
      <c r="B178" s="41"/>
      <c r="C178" s="245" t="s">
        <v>7</v>
      </c>
      <c r="D178" s="245" t="s">
        <v>175</v>
      </c>
      <c r="E178" s="246" t="s">
        <v>305</v>
      </c>
      <c r="F178" s="247" t="s">
        <v>306</v>
      </c>
      <c r="G178" s="248" t="s">
        <v>184</v>
      </c>
      <c r="H178" s="249">
        <v>165.22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40</v>
      </c>
      <c r="O178" s="93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57" t="s">
        <v>200</v>
      </c>
      <c r="AT178" s="257" t="s">
        <v>175</v>
      </c>
      <c r="AU178" s="257" t="s">
        <v>84</v>
      </c>
      <c r="AY178" s="17" t="s">
        <v>172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82</v>
      </c>
      <c r="BK178" s="145">
        <f>ROUND(I178*H178,2)</f>
        <v>0</v>
      </c>
      <c r="BL178" s="17" t="s">
        <v>200</v>
      </c>
      <c r="BM178" s="257" t="s">
        <v>210</v>
      </c>
    </row>
    <row r="179" s="13" customFormat="1">
      <c r="A179" s="13"/>
      <c r="B179" s="258"/>
      <c r="C179" s="259"/>
      <c r="D179" s="260" t="s">
        <v>180</v>
      </c>
      <c r="E179" s="261" t="s">
        <v>1</v>
      </c>
      <c r="F179" s="262" t="s">
        <v>1243</v>
      </c>
      <c r="G179" s="259"/>
      <c r="H179" s="263">
        <v>165.22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180</v>
      </c>
      <c r="AU179" s="269" t="s">
        <v>84</v>
      </c>
      <c r="AV179" s="13" t="s">
        <v>84</v>
      </c>
      <c r="AW179" s="13" t="s">
        <v>30</v>
      </c>
      <c r="AX179" s="13" t="s">
        <v>75</v>
      </c>
      <c r="AY179" s="269" t="s">
        <v>172</v>
      </c>
    </row>
    <row r="180" s="14" customFormat="1">
      <c r="A180" s="14"/>
      <c r="B180" s="270"/>
      <c r="C180" s="271"/>
      <c r="D180" s="260" t="s">
        <v>180</v>
      </c>
      <c r="E180" s="272" t="s">
        <v>1</v>
      </c>
      <c r="F180" s="273" t="s">
        <v>181</v>
      </c>
      <c r="G180" s="271"/>
      <c r="H180" s="274">
        <v>165.22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180</v>
      </c>
      <c r="AU180" s="280" t="s">
        <v>84</v>
      </c>
      <c r="AV180" s="14" t="s">
        <v>179</v>
      </c>
      <c r="AW180" s="14" t="s">
        <v>30</v>
      </c>
      <c r="AX180" s="14" t="s">
        <v>82</v>
      </c>
      <c r="AY180" s="280" t="s">
        <v>172</v>
      </c>
    </row>
    <row r="181" s="2" customFormat="1" ht="16.5" customHeight="1">
      <c r="A181" s="40"/>
      <c r="B181" s="41"/>
      <c r="C181" s="245" t="s">
        <v>230</v>
      </c>
      <c r="D181" s="245" t="s">
        <v>175</v>
      </c>
      <c r="E181" s="246" t="s">
        <v>308</v>
      </c>
      <c r="F181" s="247" t="s">
        <v>309</v>
      </c>
      <c r="G181" s="248" t="s">
        <v>184</v>
      </c>
      <c r="H181" s="249">
        <v>165.22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40</v>
      </c>
      <c r="O181" s="93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57" t="s">
        <v>200</v>
      </c>
      <c r="AT181" s="257" t="s">
        <v>175</v>
      </c>
      <c r="AU181" s="257" t="s">
        <v>84</v>
      </c>
      <c r="AY181" s="17" t="s">
        <v>172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82</v>
      </c>
      <c r="BK181" s="145">
        <f>ROUND(I181*H181,2)</f>
        <v>0</v>
      </c>
      <c r="BL181" s="17" t="s">
        <v>200</v>
      </c>
      <c r="BM181" s="257" t="s">
        <v>254</v>
      </c>
    </row>
    <row r="182" s="13" customFormat="1">
      <c r="A182" s="13"/>
      <c r="B182" s="258"/>
      <c r="C182" s="259"/>
      <c r="D182" s="260" t="s">
        <v>180</v>
      </c>
      <c r="E182" s="261" t="s">
        <v>1</v>
      </c>
      <c r="F182" s="262" t="s">
        <v>1243</v>
      </c>
      <c r="G182" s="259"/>
      <c r="H182" s="263">
        <v>165.22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180</v>
      </c>
      <c r="AU182" s="269" t="s">
        <v>84</v>
      </c>
      <c r="AV182" s="13" t="s">
        <v>84</v>
      </c>
      <c r="AW182" s="13" t="s">
        <v>30</v>
      </c>
      <c r="AX182" s="13" t="s">
        <v>75</v>
      </c>
      <c r="AY182" s="269" t="s">
        <v>172</v>
      </c>
    </row>
    <row r="183" s="14" customFormat="1">
      <c r="A183" s="14"/>
      <c r="B183" s="270"/>
      <c r="C183" s="271"/>
      <c r="D183" s="260" t="s">
        <v>180</v>
      </c>
      <c r="E183" s="272" t="s">
        <v>1</v>
      </c>
      <c r="F183" s="273" t="s">
        <v>181</v>
      </c>
      <c r="G183" s="271"/>
      <c r="H183" s="274">
        <v>165.22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180</v>
      </c>
      <c r="AU183" s="280" t="s">
        <v>84</v>
      </c>
      <c r="AV183" s="14" t="s">
        <v>179</v>
      </c>
      <c r="AW183" s="14" t="s">
        <v>30</v>
      </c>
      <c r="AX183" s="14" t="s">
        <v>82</v>
      </c>
      <c r="AY183" s="280" t="s">
        <v>172</v>
      </c>
    </row>
    <row r="184" s="2" customFormat="1" ht="24.15" customHeight="1">
      <c r="A184" s="40"/>
      <c r="B184" s="41"/>
      <c r="C184" s="245" t="s">
        <v>300</v>
      </c>
      <c r="D184" s="245" t="s">
        <v>175</v>
      </c>
      <c r="E184" s="246" t="s">
        <v>311</v>
      </c>
      <c r="F184" s="247" t="s">
        <v>312</v>
      </c>
      <c r="G184" s="248" t="s">
        <v>273</v>
      </c>
      <c r="H184" s="249">
        <v>31.600000000000001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40</v>
      </c>
      <c r="O184" s="93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57" t="s">
        <v>200</v>
      </c>
      <c r="AT184" s="257" t="s">
        <v>175</v>
      </c>
      <c r="AU184" s="257" t="s">
        <v>84</v>
      </c>
      <c r="AY184" s="17" t="s">
        <v>172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82</v>
      </c>
      <c r="BK184" s="145">
        <f>ROUND(I184*H184,2)</f>
        <v>0</v>
      </c>
      <c r="BL184" s="17" t="s">
        <v>200</v>
      </c>
      <c r="BM184" s="257" t="s">
        <v>237</v>
      </c>
    </row>
    <row r="185" s="13" customFormat="1">
      <c r="A185" s="13"/>
      <c r="B185" s="258"/>
      <c r="C185" s="259"/>
      <c r="D185" s="260" t="s">
        <v>180</v>
      </c>
      <c r="E185" s="261" t="s">
        <v>1</v>
      </c>
      <c r="F185" s="262" t="s">
        <v>1244</v>
      </c>
      <c r="G185" s="259"/>
      <c r="H185" s="263">
        <v>31.600000000000001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180</v>
      </c>
      <c r="AU185" s="269" t="s">
        <v>84</v>
      </c>
      <c r="AV185" s="13" t="s">
        <v>84</v>
      </c>
      <c r="AW185" s="13" t="s">
        <v>30</v>
      </c>
      <c r="AX185" s="13" t="s">
        <v>75</v>
      </c>
      <c r="AY185" s="269" t="s">
        <v>172</v>
      </c>
    </row>
    <row r="186" s="14" customFormat="1">
      <c r="A186" s="14"/>
      <c r="B186" s="270"/>
      <c r="C186" s="271"/>
      <c r="D186" s="260" t="s">
        <v>180</v>
      </c>
      <c r="E186" s="272" t="s">
        <v>1</v>
      </c>
      <c r="F186" s="273" t="s">
        <v>181</v>
      </c>
      <c r="G186" s="271"/>
      <c r="H186" s="274">
        <v>31.600000000000001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180</v>
      </c>
      <c r="AU186" s="280" t="s">
        <v>84</v>
      </c>
      <c r="AV186" s="14" t="s">
        <v>179</v>
      </c>
      <c r="AW186" s="14" t="s">
        <v>30</v>
      </c>
      <c r="AX186" s="14" t="s">
        <v>82</v>
      </c>
      <c r="AY186" s="280" t="s">
        <v>172</v>
      </c>
    </row>
    <row r="187" s="2" customFormat="1" ht="24.15" customHeight="1">
      <c r="A187" s="40"/>
      <c r="B187" s="41"/>
      <c r="C187" s="281" t="s">
        <v>236</v>
      </c>
      <c r="D187" s="281" t="s">
        <v>207</v>
      </c>
      <c r="E187" s="282" t="s">
        <v>316</v>
      </c>
      <c r="F187" s="283" t="s">
        <v>317</v>
      </c>
      <c r="G187" s="284" t="s">
        <v>273</v>
      </c>
      <c r="H187" s="285">
        <v>34.759999999999998</v>
      </c>
      <c r="I187" s="286"/>
      <c r="J187" s="287">
        <f>ROUND(I187*H187,2)</f>
        <v>0</v>
      </c>
      <c r="K187" s="288"/>
      <c r="L187" s="289"/>
      <c r="M187" s="290" t="s">
        <v>1</v>
      </c>
      <c r="N187" s="291" t="s">
        <v>40</v>
      </c>
      <c r="O187" s="93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57" t="s">
        <v>210</v>
      </c>
      <c r="AT187" s="257" t="s">
        <v>207</v>
      </c>
      <c r="AU187" s="257" t="s">
        <v>84</v>
      </c>
      <c r="AY187" s="17" t="s">
        <v>172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82</v>
      </c>
      <c r="BK187" s="145">
        <f>ROUND(I187*H187,2)</f>
        <v>0</v>
      </c>
      <c r="BL187" s="17" t="s">
        <v>200</v>
      </c>
      <c r="BM187" s="257" t="s">
        <v>244</v>
      </c>
    </row>
    <row r="188" s="2" customFormat="1" ht="24.15" customHeight="1">
      <c r="A188" s="40"/>
      <c r="B188" s="41"/>
      <c r="C188" s="245" t="s">
        <v>315</v>
      </c>
      <c r="D188" s="245" t="s">
        <v>175</v>
      </c>
      <c r="E188" s="246" t="s">
        <v>319</v>
      </c>
      <c r="F188" s="247" t="s">
        <v>320</v>
      </c>
      <c r="G188" s="248" t="s">
        <v>184</v>
      </c>
      <c r="H188" s="249">
        <v>165.22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40</v>
      </c>
      <c r="O188" s="93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57" t="s">
        <v>200</v>
      </c>
      <c r="AT188" s="257" t="s">
        <v>175</v>
      </c>
      <c r="AU188" s="257" t="s">
        <v>84</v>
      </c>
      <c r="AY188" s="17" t="s">
        <v>172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82</v>
      </c>
      <c r="BK188" s="145">
        <f>ROUND(I188*H188,2)</f>
        <v>0</v>
      </c>
      <c r="BL188" s="17" t="s">
        <v>200</v>
      </c>
      <c r="BM188" s="257" t="s">
        <v>218</v>
      </c>
    </row>
    <row r="189" s="15" customFormat="1">
      <c r="A189" s="15"/>
      <c r="B189" s="299"/>
      <c r="C189" s="300"/>
      <c r="D189" s="260" t="s">
        <v>180</v>
      </c>
      <c r="E189" s="301" t="s">
        <v>1</v>
      </c>
      <c r="F189" s="302" t="s">
        <v>1239</v>
      </c>
      <c r="G189" s="300"/>
      <c r="H189" s="301" t="s">
        <v>1</v>
      </c>
      <c r="I189" s="303"/>
      <c r="J189" s="300"/>
      <c r="K189" s="300"/>
      <c r="L189" s="304"/>
      <c r="M189" s="305"/>
      <c r="N189" s="306"/>
      <c r="O189" s="306"/>
      <c r="P189" s="306"/>
      <c r="Q189" s="306"/>
      <c r="R189" s="306"/>
      <c r="S189" s="306"/>
      <c r="T189" s="30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308" t="s">
        <v>180</v>
      </c>
      <c r="AU189" s="308" t="s">
        <v>84</v>
      </c>
      <c r="AV189" s="15" t="s">
        <v>82</v>
      </c>
      <c r="AW189" s="15" t="s">
        <v>30</v>
      </c>
      <c r="AX189" s="15" t="s">
        <v>75</v>
      </c>
      <c r="AY189" s="308" t="s">
        <v>172</v>
      </c>
    </row>
    <row r="190" s="13" customFormat="1">
      <c r="A190" s="13"/>
      <c r="B190" s="258"/>
      <c r="C190" s="259"/>
      <c r="D190" s="260" t="s">
        <v>180</v>
      </c>
      <c r="E190" s="261" t="s">
        <v>1</v>
      </c>
      <c r="F190" s="262" t="s">
        <v>1242</v>
      </c>
      <c r="G190" s="259"/>
      <c r="H190" s="263">
        <v>165.22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180</v>
      </c>
      <c r="AU190" s="269" t="s">
        <v>84</v>
      </c>
      <c r="AV190" s="13" t="s">
        <v>84</v>
      </c>
      <c r="AW190" s="13" t="s">
        <v>30</v>
      </c>
      <c r="AX190" s="13" t="s">
        <v>75</v>
      </c>
      <c r="AY190" s="269" t="s">
        <v>172</v>
      </c>
    </row>
    <row r="191" s="14" customFormat="1">
      <c r="A191" s="14"/>
      <c r="B191" s="270"/>
      <c r="C191" s="271"/>
      <c r="D191" s="260" t="s">
        <v>180</v>
      </c>
      <c r="E191" s="272" t="s">
        <v>1</v>
      </c>
      <c r="F191" s="273" t="s">
        <v>181</v>
      </c>
      <c r="G191" s="271"/>
      <c r="H191" s="274">
        <v>165.22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180</v>
      </c>
      <c r="AU191" s="280" t="s">
        <v>84</v>
      </c>
      <c r="AV191" s="14" t="s">
        <v>179</v>
      </c>
      <c r="AW191" s="14" t="s">
        <v>30</v>
      </c>
      <c r="AX191" s="14" t="s">
        <v>82</v>
      </c>
      <c r="AY191" s="280" t="s">
        <v>172</v>
      </c>
    </row>
    <row r="192" s="2" customFormat="1" ht="24.15" customHeight="1">
      <c r="A192" s="40"/>
      <c r="B192" s="41"/>
      <c r="C192" s="245" t="s">
        <v>240</v>
      </c>
      <c r="D192" s="245" t="s">
        <v>175</v>
      </c>
      <c r="E192" s="246" t="s">
        <v>323</v>
      </c>
      <c r="F192" s="247" t="s">
        <v>324</v>
      </c>
      <c r="G192" s="248" t="s">
        <v>184</v>
      </c>
      <c r="H192" s="249">
        <v>165.22</v>
      </c>
      <c r="I192" s="250"/>
      <c r="J192" s="251">
        <f>ROUND(I192*H192,2)</f>
        <v>0</v>
      </c>
      <c r="K192" s="252"/>
      <c r="L192" s="43"/>
      <c r="M192" s="253" t="s">
        <v>1</v>
      </c>
      <c r="N192" s="254" t="s">
        <v>40</v>
      </c>
      <c r="O192" s="93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57" t="s">
        <v>200</v>
      </c>
      <c r="AT192" s="257" t="s">
        <v>175</v>
      </c>
      <c r="AU192" s="257" t="s">
        <v>84</v>
      </c>
      <c r="AY192" s="17" t="s">
        <v>172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82</v>
      </c>
      <c r="BK192" s="145">
        <f>ROUND(I192*H192,2)</f>
        <v>0</v>
      </c>
      <c r="BL192" s="17" t="s">
        <v>200</v>
      </c>
      <c r="BM192" s="257" t="s">
        <v>227</v>
      </c>
    </row>
    <row r="193" s="13" customFormat="1">
      <c r="A193" s="13"/>
      <c r="B193" s="258"/>
      <c r="C193" s="259"/>
      <c r="D193" s="260" t="s">
        <v>180</v>
      </c>
      <c r="E193" s="261" t="s">
        <v>1</v>
      </c>
      <c r="F193" s="262" t="s">
        <v>1243</v>
      </c>
      <c r="G193" s="259"/>
      <c r="H193" s="263">
        <v>165.22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180</v>
      </c>
      <c r="AU193" s="269" t="s">
        <v>84</v>
      </c>
      <c r="AV193" s="13" t="s">
        <v>84</v>
      </c>
      <c r="AW193" s="13" t="s">
        <v>30</v>
      </c>
      <c r="AX193" s="13" t="s">
        <v>75</v>
      </c>
      <c r="AY193" s="269" t="s">
        <v>172</v>
      </c>
    </row>
    <row r="194" s="14" customFormat="1">
      <c r="A194" s="14"/>
      <c r="B194" s="270"/>
      <c r="C194" s="271"/>
      <c r="D194" s="260" t="s">
        <v>180</v>
      </c>
      <c r="E194" s="272" t="s">
        <v>1</v>
      </c>
      <c r="F194" s="273" t="s">
        <v>181</v>
      </c>
      <c r="G194" s="271"/>
      <c r="H194" s="274">
        <v>165.22</v>
      </c>
      <c r="I194" s="275"/>
      <c r="J194" s="271"/>
      <c r="K194" s="271"/>
      <c r="L194" s="276"/>
      <c r="M194" s="296"/>
      <c r="N194" s="297"/>
      <c r="O194" s="297"/>
      <c r="P194" s="297"/>
      <c r="Q194" s="297"/>
      <c r="R194" s="297"/>
      <c r="S194" s="297"/>
      <c r="T194" s="29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180</v>
      </c>
      <c r="AU194" s="280" t="s">
        <v>84</v>
      </c>
      <c r="AV194" s="14" t="s">
        <v>179</v>
      </c>
      <c r="AW194" s="14" t="s">
        <v>30</v>
      </c>
      <c r="AX194" s="14" t="s">
        <v>82</v>
      </c>
      <c r="AY194" s="280" t="s">
        <v>172</v>
      </c>
    </row>
    <row r="195" s="2" customFormat="1" ht="6.96" customHeight="1">
      <c r="A195" s="40"/>
      <c r="B195" s="68"/>
      <c r="C195" s="69"/>
      <c r="D195" s="69"/>
      <c r="E195" s="69"/>
      <c r="F195" s="69"/>
      <c r="G195" s="69"/>
      <c r="H195" s="69"/>
      <c r="I195" s="69"/>
      <c r="J195" s="69"/>
      <c r="K195" s="69"/>
      <c r="L195" s="43"/>
      <c r="M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</sheetData>
  <sheetProtection sheet="1" autoFilter="0" formatColumns="0" formatRows="0" objects="1" scenarios="1" spinCount="100000" saltValue="yYMRm8pJ7CvAzUMSG3YwpChoJgiDZ8gsc2FLlI8IDyND5lnG+9FUA5RJ7dSw/iXv8JirhnaesgVpxhLP538wFw==" hashValue="pVEQDSRFXOqqaMT30kJ0OpWgUhqtb3Uk1LUzHHqD+hQuxEyL6NfGTjfCUVM7mxR3HX21dfkNQPmlyIp9aY6YFA==" algorithmName="SHA-512" password="CC35"/>
  <autoFilter ref="C130:K194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130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26.25" customHeight="1">
      <c r="B7" s="20"/>
      <c r="E7" s="158" t="str">
        <f>'Rekapitulace stavby'!K6</f>
        <v>100424 - Nové učebny a vstup Střední zdravotnické školy a VOŠ Cheb-úprava 2907 (zadání)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1245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31. 7. 2024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133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124</v>
      </c>
      <c r="E31" s="40"/>
      <c r="F31" s="40"/>
      <c r="G31" s="40"/>
      <c r="H31" s="40"/>
      <c r="I31" s="40"/>
      <c r="J31" s="167">
        <f>J118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ROUND((SUM(BE118:BE125) + SUM(BE145:BE445)),  2)</f>
        <v>0</v>
      </c>
      <c r="G35" s="40"/>
      <c r="H35" s="40"/>
      <c r="I35" s="174">
        <v>0.20999999999999999</v>
      </c>
      <c r="J35" s="173">
        <f>ROUND(((SUM(BE118:BE125) + SUM(BE145:BE445))*I35),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ROUND((SUM(BF118:BF125) + SUM(BF145:BF445)),  2)</f>
        <v>0</v>
      </c>
      <c r="G36" s="40"/>
      <c r="H36" s="40"/>
      <c r="I36" s="174">
        <v>0.12</v>
      </c>
      <c r="J36" s="173">
        <f>ROUND(((SUM(BF118:BF125) + SUM(BF145:BF445))*I36),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ROUND((SUM(BG118:BG125) + SUM(BG145:BG445)),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ROUND((SUM(BH118:BH125) + SUM(BH145:BH445)),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ROUND((SUM(BI118:BI125) + SUM(BI145:BI445)),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3" t="str">
        <f>E7</f>
        <v>100424 - Nové učebny a vstup Střední zdravotnické školy a VOŠ Cheb-úprava 2907 (zadání)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SO04 - stavební úpravy WC...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31. 7. 2024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135</v>
      </c>
      <c r="D94" s="151"/>
      <c r="E94" s="151"/>
      <c r="F94" s="151"/>
      <c r="G94" s="151"/>
      <c r="H94" s="151"/>
      <c r="I94" s="151"/>
      <c r="J94" s="195" t="s">
        <v>136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137</v>
      </c>
      <c r="D96" s="42"/>
      <c r="E96" s="42"/>
      <c r="F96" s="42"/>
      <c r="G96" s="42"/>
      <c r="H96" s="42"/>
      <c r="I96" s="42"/>
      <c r="J96" s="112">
        <f>J145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138</v>
      </c>
    </row>
    <row r="97" s="9" customFormat="1" ht="24.96" customHeight="1">
      <c r="A97" s="9"/>
      <c r="B97" s="197"/>
      <c r="C97" s="198"/>
      <c r="D97" s="199" t="s">
        <v>139</v>
      </c>
      <c r="E97" s="200"/>
      <c r="F97" s="200"/>
      <c r="G97" s="200"/>
      <c r="H97" s="200"/>
      <c r="I97" s="200"/>
      <c r="J97" s="201">
        <f>J146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327</v>
      </c>
      <c r="E98" s="206"/>
      <c r="F98" s="206"/>
      <c r="G98" s="206"/>
      <c r="H98" s="206"/>
      <c r="I98" s="206"/>
      <c r="J98" s="207">
        <f>J147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140</v>
      </c>
      <c r="E99" s="206"/>
      <c r="F99" s="206"/>
      <c r="G99" s="206"/>
      <c r="H99" s="206"/>
      <c r="I99" s="206"/>
      <c r="J99" s="207">
        <f>J163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330</v>
      </c>
      <c r="E100" s="206"/>
      <c r="F100" s="206"/>
      <c r="G100" s="206"/>
      <c r="H100" s="206"/>
      <c r="I100" s="206"/>
      <c r="J100" s="207">
        <f>J172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141</v>
      </c>
      <c r="E101" s="206"/>
      <c r="F101" s="206"/>
      <c r="G101" s="206"/>
      <c r="H101" s="206"/>
      <c r="I101" s="206"/>
      <c r="J101" s="207">
        <f>J189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3"/>
      <c r="C102" s="204"/>
      <c r="D102" s="205" t="s">
        <v>331</v>
      </c>
      <c r="E102" s="206"/>
      <c r="F102" s="206"/>
      <c r="G102" s="206"/>
      <c r="H102" s="206"/>
      <c r="I102" s="206"/>
      <c r="J102" s="207">
        <f>J194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3"/>
      <c r="C103" s="204"/>
      <c r="D103" s="205" t="s">
        <v>332</v>
      </c>
      <c r="E103" s="206"/>
      <c r="F103" s="206"/>
      <c r="G103" s="206"/>
      <c r="H103" s="206"/>
      <c r="I103" s="206"/>
      <c r="J103" s="207">
        <f>J199</f>
        <v>0</v>
      </c>
      <c r="K103" s="204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7"/>
      <c r="C104" s="198"/>
      <c r="D104" s="199" t="s">
        <v>142</v>
      </c>
      <c r="E104" s="200"/>
      <c r="F104" s="200"/>
      <c r="G104" s="200"/>
      <c r="H104" s="200"/>
      <c r="I104" s="200"/>
      <c r="J104" s="201">
        <f>J201</f>
        <v>0</v>
      </c>
      <c r="K104" s="198"/>
      <c r="L104" s="20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3"/>
      <c r="C105" s="204"/>
      <c r="D105" s="205" t="s">
        <v>699</v>
      </c>
      <c r="E105" s="206"/>
      <c r="F105" s="206"/>
      <c r="G105" s="206"/>
      <c r="H105" s="206"/>
      <c r="I105" s="206"/>
      <c r="J105" s="207">
        <f>J202</f>
        <v>0</v>
      </c>
      <c r="K105" s="204"/>
      <c r="L105" s="20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3"/>
      <c r="C106" s="204"/>
      <c r="D106" s="205" t="s">
        <v>334</v>
      </c>
      <c r="E106" s="206"/>
      <c r="F106" s="206"/>
      <c r="G106" s="206"/>
      <c r="H106" s="206"/>
      <c r="I106" s="206"/>
      <c r="J106" s="207">
        <f>J232</f>
        <v>0</v>
      </c>
      <c r="K106" s="204"/>
      <c r="L106" s="20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3"/>
      <c r="C107" s="204"/>
      <c r="D107" s="205" t="s">
        <v>335</v>
      </c>
      <c r="E107" s="206"/>
      <c r="F107" s="206"/>
      <c r="G107" s="206"/>
      <c r="H107" s="206"/>
      <c r="I107" s="206"/>
      <c r="J107" s="207">
        <f>J262</f>
        <v>0</v>
      </c>
      <c r="K107" s="204"/>
      <c r="L107" s="20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3"/>
      <c r="C108" s="204"/>
      <c r="D108" s="205" t="s">
        <v>336</v>
      </c>
      <c r="E108" s="206"/>
      <c r="F108" s="206"/>
      <c r="G108" s="206"/>
      <c r="H108" s="206"/>
      <c r="I108" s="206"/>
      <c r="J108" s="207">
        <f>J288</f>
        <v>0</v>
      </c>
      <c r="K108" s="204"/>
      <c r="L108" s="20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3"/>
      <c r="C109" s="204"/>
      <c r="D109" s="205" t="s">
        <v>143</v>
      </c>
      <c r="E109" s="206"/>
      <c r="F109" s="206"/>
      <c r="G109" s="206"/>
      <c r="H109" s="206"/>
      <c r="I109" s="206"/>
      <c r="J109" s="207">
        <f>J307</f>
        <v>0</v>
      </c>
      <c r="K109" s="204"/>
      <c r="L109" s="20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3"/>
      <c r="C110" s="204"/>
      <c r="D110" s="205" t="s">
        <v>144</v>
      </c>
      <c r="E110" s="206"/>
      <c r="F110" s="206"/>
      <c r="G110" s="206"/>
      <c r="H110" s="206"/>
      <c r="I110" s="206"/>
      <c r="J110" s="207">
        <f>J320</f>
        <v>0</v>
      </c>
      <c r="K110" s="204"/>
      <c r="L110" s="20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3"/>
      <c r="C111" s="204"/>
      <c r="D111" s="205" t="s">
        <v>145</v>
      </c>
      <c r="E111" s="206"/>
      <c r="F111" s="206"/>
      <c r="G111" s="206"/>
      <c r="H111" s="206"/>
      <c r="I111" s="206"/>
      <c r="J111" s="207">
        <f>J345</f>
        <v>0</v>
      </c>
      <c r="K111" s="204"/>
      <c r="L111" s="20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3"/>
      <c r="C112" s="204"/>
      <c r="D112" s="205" t="s">
        <v>700</v>
      </c>
      <c r="E112" s="206"/>
      <c r="F112" s="206"/>
      <c r="G112" s="206"/>
      <c r="H112" s="206"/>
      <c r="I112" s="206"/>
      <c r="J112" s="207">
        <f>J358</f>
        <v>0</v>
      </c>
      <c r="K112" s="204"/>
      <c r="L112" s="20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3"/>
      <c r="C113" s="204"/>
      <c r="D113" s="205" t="s">
        <v>1246</v>
      </c>
      <c r="E113" s="206"/>
      <c r="F113" s="206"/>
      <c r="G113" s="206"/>
      <c r="H113" s="206"/>
      <c r="I113" s="206"/>
      <c r="J113" s="207">
        <f>J383</f>
        <v>0</v>
      </c>
      <c r="K113" s="204"/>
      <c r="L113" s="20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3"/>
      <c r="C114" s="204"/>
      <c r="D114" s="205" t="s">
        <v>147</v>
      </c>
      <c r="E114" s="206"/>
      <c r="F114" s="206"/>
      <c r="G114" s="206"/>
      <c r="H114" s="206"/>
      <c r="I114" s="206"/>
      <c r="J114" s="207">
        <f>J400</f>
        <v>0</v>
      </c>
      <c r="K114" s="204"/>
      <c r="L114" s="20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3"/>
      <c r="C115" s="204"/>
      <c r="D115" s="205" t="s">
        <v>148</v>
      </c>
      <c r="E115" s="206"/>
      <c r="F115" s="206"/>
      <c r="G115" s="206"/>
      <c r="H115" s="206"/>
      <c r="I115" s="206"/>
      <c r="J115" s="207">
        <f>J408</f>
        <v>0</v>
      </c>
      <c r="K115" s="204"/>
      <c r="L115" s="20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9.28" customHeight="1">
      <c r="A118" s="40"/>
      <c r="B118" s="41"/>
      <c r="C118" s="196" t="s">
        <v>149</v>
      </c>
      <c r="D118" s="42"/>
      <c r="E118" s="42"/>
      <c r="F118" s="42"/>
      <c r="G118" s="42"/>
      <c r="H118" s="42"/>
      <c r="I118" s="42"/>
      <c r="J118" s="209">
        <f>ROUND(J119 + J120 + J121 + J122 + J123 + J124,2)</f>
        <v>0</v>
      </c>
      <c r="K118" s="42"/>
      <c r="L118" s="65"/>
      <c r="N118" s="210" t="s">
        <v>39</v>
      </c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8" customHeight="1">
      <c r="A119" s="40"/>
      <c r="B119" s="41"/>
      <c r="C119" s="42"/>
      <c r="D119" s="146" t="s">
        <v>150</v>
      </c>
      <c r="E119" s="139"/>
      <c r="F119" s="139"/>
      <c r="G119" s="42"/>
      <c r="H119" s="42"/>
      <c r="I119" s="42"/>
      <c r="J119" s="140">
        <v>0</v>
      </c>
      <c r="K119" s="42"/>
      <c r="L119" s="211"/>
      <c r="M119" s="212"/>
      <c r="N119" s="213" t="s">
        <v>40</v>
      </c>
      <c r="O119" s="212"/>
      <c r="P119" s="212"/>
      <c r="Q119" s="212"/>
      <c r="R119" s="212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5" t="s">
        <v>119</v>
      </c>
      <c r="AZ119" s="212"/>
      <c r="BA119" s="212"/>
      <c r="BB119" s="212"/>
      <c r="BC119" s="212"/>
      <c r="BD119" s="212"/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15" t="s">
        <v>82</v>
      </c>
      <c r="BK119" s="212"/>
      <c r="BL119" s="212"/>
      <c r="BM119" s="212"/>
    </row>
    <row r="120" s="2" customFormat="1" ht="18" customHeight="1">
      <c r="A120" s="40"/>
      <c r="B120" s="41"/>
      <c r="C120" s="42"/>
      <c r="D120" s="146" t="s">
        <v>151</v>
      </c>
      <c r="E120" s="139"/>
      <c r="F120" s="139"/>
      <c r="G120" s="42"/>
      <c r="H120" s="42"/>
      <c r="I120" s="42"/>
      <c r="J120" s="140">
        <v>0</v>
      </c>
      <c r="K120" s="42"/>
      <c r="L120" s="211"/>
      <c r="M120" s="212"/>
      <c r="N120" s="213" t="s">
        <v>40</v>
      </c>
      <c r="O120" s="212"/>
      <c r="P120" s="212"/>
      <c r="Q120" s="212"/>
      <c r="R120" s="212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5" t="s">
        <v>119</v>
      </c>
      <c r="AZ120" s="212"/>
      <c r="BA120" s="212"/>
      <c r="BB120" s="212"/>
      <c r="BC120" s="212"/>
      <c r="BD120" s="212"/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215" t="s">
        <v>82</v>
      </c>
      <c r="BK120" s="212"/>
      <c r="BL120" s="212"/>
      <c r="BM120" s="212"/>
    </row>
    <row r="121" s="2" customFormat="1" ht="18" customHeight="1">
      <c r="A121" s="40"/>
      <c r="B121" s="41"/>
      <c r="C121" s="42"/>
      <c r="D121" s="146" t="s">
        <v>152</v>
      </c>
      <c r="E121" s="139"/>
      <c r="F121" s="139"/>
      <c r="G121" s="42"/>
      <c r="H121" s="42"/>
      <c r="I121" s="42"/>
      <c r="J121" s="140">
        <v>0</v>
      </c>
      <c r="K121" s="42"/>
      <c r="L121" s="211"/>
      <c r="M121" s="212"/>
      <c r="N121" s="213" t="s">
        <v>40</v>
      </c>
      <c r="O121" s="212"/>
      <c r="P121" s="212"/>
      <c r="Q121" s="212"/>
      <c r="R121" s="212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5" t="s">
        <v>119</v>
      </c>
      <c r="AZ121" s="212"/>
      <c r="BA121" s="212"/>
      <c r="BB121" s="212"/>
      <c r="BC121" s="212"/>
      <c r="BD121" s="212"/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215" t="s">
        <v>82</v>
      </c>
      <c r="BK121" s="212"/>
      <c r="BL121" s="212"/>
      <c r="BM121" s="212"/>
    </row>
    <row r="122" s="2" customFormat="1" ht="18" customHeight="1">
      <c r="A122" s="40"/>
      <c r="B122" s="41"/>
      <c r="C122" s="42"/>
      <c r="D122" s="146" t="s">
        <v>153</v>
      </c>
      <c r="E122" s="139"/>
      <c r="F122" s="139"/>
      <c r="G122" s="42"/>
      <c r="H122" s="42"/>
      <c r="I122" s="42"/>
      <c r="J122" s="140">
        <v>0</v>
      </c>
      <c r="K122" s="42"/>
      <c r="L122" s="211"/>
      <c r="M122" s="212"/>
      <c r="N122" s="213" t="s">
        <v>40</v>
      </c>
      <c r="O122" s="212"/>
      <c r="P122" s="212"/>
      <c r="Q122" s="212"/>
      <c r="R122" s="212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5" t="s">
        <v>119</v>
      </c>
      <c r="AZ122" s="212"/>
      <c r="BA122" s="212"/>
      <c r="BB122" s="212"/>
      <c r="BC122" s="212"/>
      <c r="BD122" s="212"/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215" t="s">
        <v>82</v>
      </c>
      <c r="BK122" s="212"/>
      <c r="BL122" s="212"/>
      <c r="BM122" s="212"/>
    </row>
    <row r="123" s="2" customFormat="1" ht="18" customHeight="1">
      <c r="A123" s="40"/>
      <c r="B123" s="41"/>
      <c r="C123" s="42"/>
      <c r="D123" s="146" t="s">
        <v>154</v>
      </c>
      <c r="E123" s="139"/>
      <c r="F123" s="139"/>
      <c r="G123" s="42"/>
      <c r="H123" s="42"/>
      <c r="I123" s="42"/>
      <c r="J123" s="140">
        <v>0</v>
      </c>
      <c r="K123" s="42"/>
      <c r="L123" s="211"/>
      <c r="M123" s="212"/>
      <c r="N123" s="213" t="s">
        <v>40</v>
      </c>
      <c r="O123" s="212"/>
      <c r="P123" s="212"/>
      <c r="Q123" s="212"/>
      <c r="R123" s="212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5" t="s">
        <v>119</v>
      </c>
      <c r="AZ123" s="212"/>
      <c r="BA123" s="212"/>
      <c r="BB123" s="212"/>
      <c r="BC123" s="212"/>
      <c r="BD123" s="212"/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15" t="s">
        <v>82</v>
      </c>
      <c r="BK123" s="212"/>
      <c r="BL123" s="212"/>
      <c r="BM123" s="212"/>
    </row>
    <row r="124" s="2" customFormat="1" ht="18" customHeight="1">
      <c r="A124" s="40"/>
      <c r="B124" s="41"/>
      <c r="C124" s="42"/>
      <c r="D124" s="139" t="s">
        <v>155</v>
      </c>
      <c r="E124" s="42"/>
      <c r="F124" s="42"/>
      <c r="G124" s="42"/>
      <c r="H124" s="42"/>
      <c r="I124" s="42"/>
      <c r="J124" s="140">
        <f>ROUND(J30*T124,2)</f>
        <v>0</v>
      </c>
      <c r="K124" s="42"/>
      <c r="L124" s="211"/>
      <c r="M124" s="212"/>
      <c r="N124" s="213" t="s">
        <v>41</v>
      </c>
      <c r="O124" s="212"/>
      <c r="P124" s="212"/>
      <c r="Q124" s="212"/>
      <c r="R124" s="212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5" t="s">
        <v>156</v>
      </c>
      <c r="AZ124" s="212"/>
      <c r="BA124" s="212"/>
      <c r="BB124" s="212"/>
      <c r="BC124" s="212"/>
      <c r="BD124" s="212"/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215" t="s">
        <v>84</v>
      </c>
      <c r="BK124" s="212"/>
      <c r="BL124" s="212"/>
      <c r="BM124" s="212"/>
    </row>
    <row r="125" s="2" customForma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9.28" customHeight="1">
      <c r="A126" s="40"/>
      <c r="B126" s="41"/>
      <c r="C126" s="150" t="s">
        <v>129</v>
      </c>
      <c r="D126" s="151"/>
      <c r="E126" s="151"/>
      <c r="F126" s="151"/>
      <c r="G126" s="151"/>
      <c r="H126" s="151"/>
      <c r="I126" s="151"/>
      <c r="J126" s="152">
        <f>ROUND(J96+J118,2)</f>
        <v>0</v>
      </c>
      <c r="K126" s="151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31" s="2" customFormat="1" ht="6.96" customHeight="1">
      <c r="A131" s="40"/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24.96" customHeight="1">
      <c r="A132" s="40"/>
      <c r="B132" s="41"/>
      <c r="C132" s="23" t="s">
        <v>157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2" t="s">
        <v>16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26.25" customHeight="1">
      <c r="A135" s="40"/>
      <c r="B135" s="41"/>
      <c r="C135" s="42"/>
      <c r="D135" s="42"/>
      <c r="E135" s="193" t="str">
        <f>E7</f>
        <v>100424 - Nové učebny a vstup Střední zdravotnické školy a VOŠ Cheb-úprava 2907 (zadání)</v>
      </c>
      <c r="F135" s="32"/>
      <c r="G135" s="32"/>
      <c r="H135" s="3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2" t="s">
        <v>131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78" t="str">
        <f>E9</f>
        <v>SO04 - stavební úpravy WC...</v>
      </c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2" customHeight="1">
      <c r="A139" s="40"/>
      <c r="B139" s="41"/>
      <c r="C139" s="32" t="s">
        <v>20</v>
      </c>
      <c r="D139" s="42"/>
      <c r="E139" s="42"/>
      <c r="F139" s="27" t="str">
        <f>F12</f>
        <v xml:space="preserve"> </v>
      </c>
      <c r="G139" s="42"/>
      <c r="H139" s="42"/>
      <c r="I139" s="32" t="s">
        <v>22</v>
      </c>
      <c r="J139" s="81" t="str">
        <f>IF(J12="","",J12)</f>
        <v>31. 7. 2024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5.15" customHeight="1">
      <c r="A141" s="40"/>
      <c r="B141" s="41"/>
      <c r="C141" s="32" t="s">
        <v>24</v>
      </c>
      <c r="D141" s="42"/>
      <c r="E141" s="42"/>
      <c r="F141" s="27" t="str">
        <f>E15</f>
        <v xml:space="preserve"> </v>
      </c>
      <c r="G141" s="42"/>
      <c r="H141" s="42"/>
      <c r="I141" s="32" t="s">
        <v>29</v>
      </c>
      <c r="J141" s="36" t="str">
        <f>E21</f>
        <v xml:space="preserve"> 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5.15" customHeight="1">
      <c r="A142" s="40"/>
      <c r="B142" s="41"/>
      <c r="C142" s="32" t="s">
        <v>27</v>
      </c>
      <c r="D142" s="42"/>
      <c r="E142" s="42"/>
      <c r="F142" s="27" t="str">
        <f>IF(E18="","",E18)</f>
        <v>Vyplň údaj</v>
      </c>
      <c r="G142" s="42"/>
      <c r="H142" s="42"/>
      <c r="I142" s="32" t="s">
        <v>31</v>
      </c>
      <c r="J142" s="36" t="str">
        <f>E24</f>
        <v xml:space="preserve"> 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0.32" customHeight="1">
      <c r="A143" s="40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11" customFormat="1" ht="29.28" customHeight="1">
      <c r="A144" s="217"/>
      <c r="B144" s="218"/>
      <c r="C144" s="219" t="s">
        <v>158</v>
      </c>
      <c r="D144" s="220" t="s">
        <v>60</v>
      </c>
      <c r="E144" s="220" t="s">
        <v>56</v>
      </c>
      <c r="F144" s="220" t="s">
        <v>57</v>
      </c>
      <c r="G144" s="220" t="s">
        <v>159</v>
      </c>
      <c r="H144" s="220" t="s">
        <v>160</v>
      </c>
      <c r="I144" s="220" t="s">
        <v>161</v>
      </c>
      <c r="J144" s="221" t="s">
        <v>136</v>
      </c>
      <c r="K144" s="222" t="s">
        <v>162</v>
      </c>
      <c r="L144" s="223"/>
      <c r="M144" s="102" t="s">
        <v>1</v>
      </c>
      <c r="N144" s="103" t="s">
        <v>39</v>
      </c>
      <c r="O144" s="103" t="s">
        <v>163</v>
      </c>
      <c r="P144" s="103" t="s">
        <v>164</v>
      </c>
      <c r="Q144" s="103" t="s">
        <v>165</v>
      </c>
      <c r="R144" s="103" t="s">
        <v>166</v>
      </c>
      <c r="S144" s="103" t="s">
        <v>167</v>
      </c>
      <c r="T144" s="104" t="s">
        <v>168</v>
      </c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</row>
    <row r="145" s="2" customFormat="1" ht="22.8" customHeight="1">
      <c r="A145" s="40"/>
      <c r="B145" s="41"/>
      <c r="C145" s="109" t="s">
        <v>169</v>
      </c>
      <c r="D145" s="42"/>
      <c r="E145" s="42"/>
      <c r="F145" s="42"/>
      <c r="G145" s="42"/>
      <c r="H145" s="42"/>
      <c r="I145" s="42"/>
      <c r="J145" s="224">
        <f>BK145</f>
        <v>0</v>
      </c>
      <c r="K145" s="42"/>
      <c r="L145" s="43"/>
      <c r="M145" s="105"/>
      <c r="N145" s="225"/>
      <c r="O145" s="106"/>
      <c r="P145" s="226">
        <f>P146+P201</f>
        <v>0</v>
      </c>
      <c r="Q145" s="106"/>
      <c r="R145" s="226">
        <f>R146+R201</f>
        <v>0</v>
      </c>
      <c r="S145" s="106"/>
      <c r="T145" s="227">
        <f>T146+T201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7" t="s">
        <v>74</v>
      </c>
      <c r="AU145" s="17" t="s">
        <v>138</v>
      </c>
      <c r="BK145" s="228">
        <f>BK146+BK201</f>
        <v>0</v>
      </c>
    </row>
    <row r="146" s="12" customFormat="1" ht="25.92" customHeight="1">
      <c r="A146" s="12"/>
      <c r="B146" s="229"/>
      <c r="C146" s="230"/>
      <c r="D146" s="231" t="s">
        <v>74</v>
      </c>
      <c r="E146" s="232" t="s">
        <v>170</v>
      </c>
      <c r="F146" s="232" t="s">
        <v>171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P147+P163+P172+P189+P194+P199</f>
        <v>0</v>
      </c>
      <c r="Q146" s="237"/>
      <c r="R146" s="238">
        <f>R147+R163+R172+R189+R194+R199</f>
        <v>0</v>
      </c>
      <c r="S146" s="237"/>
      <c r="T146" s="239">
        <f>T147+T163+T172+T189+T194+T199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82</v>
      </c>
      <c r="AT146" s="241" t="s">
        <v>74</v>
      </c>
      <c r="AU146" s="241" t="s">
        <v>75</v>
      </c>
      <c r="AY146" s="240" t="s">
        <v>172</v>
      </c>
      <c r="BK146" s="242">
        <f>BK147+BK163+BK172+BK189+BK194+BK199</f>
        <v>0</v>
      </c>
    </row>
    <row r="147" s="12" customFormat="1" ht="22.8" customHeight="1">
      <c r="A147" s="12"/>
      <c r="B147" s="229"/>
      <c r="C147" s="230"/>
      <c r="D147" s="231" t="s">
        <v>74</v>
      </c>
      <c r="E147" s="243" t="s">
        <v>82</v>
      </c>
      <c r="F147" s="243" t="s">
        <v>339</v>
      </c>
      <c r="G147" s="230"/>
      <c r="H147" s="230"/>
      <c r="I147" s="233"/>
      <c r="J147" s="244">
        <f>BK147</f>
        <v>0</v>
      </c>
      <c r="K147" s="230"/>
      <c r="L147" s="235"/>
      <c r="M147" s="236"/>
      <c r="N147" s="237"/>
      <c r="O147" s="237"/>
      <c r="P147" s="238">
        <f>SUM(P148:P162)</f>
        <v>0</v>
      </c>
      <c r="Q147" s="237"/>
      <c r="R147" s="238">
        <f>SUM(R148:R162)</f>
        <v>0</v>
      </c>
      <c r="S147" s="237"/>
      <c r="T147" s="239">
        <f>SUM(T148:T162)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82</v>
      </c>
      <c r="AT147" s="241" t="s">
        <v>74</v>
      </c>
      <c r="AU147" s="241" t="s">
        <v>82</v>
      </c>
      <c r="AY147" s="240" t="s">
        <v>172</v>
      </c>
      <c r="BK147" s="242">
        <f>SUM(BK148:BK162)</f>
        <v>0</v>
      </c>
    </row>
    <row r="148" s="2" customFormat="1" ht="33" customHeight="1">
      <c r="A148" s="40"/>
      <c r="B148" s="41"/>
      <c r="C148" s="245" t="s">
        <v>82</v>
      </c>
      <c r="D148" s="245" t="s">
        <v>175</v>
      </c>
      <c r="E148" s="246" t="s">
        <v>704</v>
      </c>
      <c r="F148" s="247" t="s">
        <v>705</v>
      </c>
      <c r="G148" s="248" t="s">
        <v>342</v>
      </c>
      <c r="H148" s="249">
        <v>3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40</v>
      </c>
      <c r="O148" s="93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7" t="s">
        <v>179</v>
      </c>
      <c r="AT148" s="257" t="s">
        <v>175</v>
      </c>
      <c r="AU148" s="257" t="s">
        <v>84</v>
      </c>
      <c r="AY148" s="17" t="s">
        <v>172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82</v>
      </c>
      <c r="BK148" s="145">
        <f>ROUND(I148*H148,2)</f>
        <v>0</v>
      </c>
      <c r="BL148" s="17" t="s">
        <v>179</v>
      </c>
      <c r="BM148" s="257" t="s">
        <v>84</v>
      </c>
    </row>
    <row r="149" s="15" customFormat="1">
      <c r="A149" s="15"/>
      <c r="B149" s="299"/>
      <c r="C149" s="300"/>
      <c r="D149" s="260" t="s">
        <v>180</v>
      </c>
      <c r="E149" s="301" t="s">
        <v>1</v>
      </c>
      <c r="F149" s="302" t="s">
        <v>1247</v>
      </c>
      <c r="G149" s="300"/>
      <c r="H149" s="301" t="s">
        <v>1</v>
      </c>
      <c r="I149" s="303"/>
      <c r="J149" s="300"/>
      <c r="K149" s="300"/>
      <c r="L149" s="304"/>
      <c r="M149" s="305"/>
      <c r="N149" s="306"/>
      <c r="O149" s="306"/>
      <c r="P149" s="306"/>
      <c r="Q149" s="306"/>
      <c r="R149" s="306"/>
      <c r="S149" s="306"/>
      <c r="T149" s="30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308" t="s">
        <v>180</v>
      </c>
      <c r="AU149" s="308" t="s">
        <v>84</v>
      </c>
      <c r="AV149" s="15" t="s">
        <v>82</v>
      </c>
      <c r="AW149" s="15" t="s">
        <v>30</v>
      </c>
      <c r="AX149" s="15" t="s">
        <v>75</v>
      </c>
      <c r="AY149" s="308" t="s">
        <v>172</v>
      </c>
    </row>
    <row r="150" s="13" customFormat="1">
      <c r="A150" s="13"/>
      <c r="B150" s="258"/>
      <c r="C150" s="259"/>
      <c r="D150" s="260" t="s">
        <v>180</v>
      </c>
      <c r="E150" s="261" t="s">
        <v>1</v>
      </c>
      <c r="F150" s="262" t="s">
        <v>1248</v>
      </c>
      <c r="G150" s="259"/>
      <c r="H150" s="263">
        <v>3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180</v>
      </c>
      <c r="AU150" s="269" t="s">
        <v>84</v>
      </c>
      <c r="AV150" s="13" t="s">
        <v>84</v>
      </c>
      <c r="AW150" s="13" t="s">
        <v>30</v>
      </c>
      <c r="AX150" s="13" t="s">
        <v>75</v>
      </c>
      <c r="AY150" s="269" t="s">
        <v>172</v>
      </c>
    </row>
    <row r="151" s="14" customFormat="1">
      <c r="A151" s="14"/>
      <c r="B151" s="270"/>
      <c r="C151" s="271"/>
      <c r="D151" s="260" t="s">
        <v>180</v>
      </c>
      <c r="E151" s="272" t="s">
        <v>1</v>
      </c>
      <c r="F151" s="273" t="s">
        <v>181</v>
      </c>
      <c r="G151" s="271"/>
      <c r="H151" s="274">
        <v>3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180</v>
      </c>
      <c r="AU151" s="280" t="s">
        <v>84</v>
      </c>
      <c r="AV151" s="14" t="s">
        <v>179</v>
      </c>
      <c r="AW151" s="14" t="s">
        <v>30</v>
      </c>
      <c r="AX151" s="14" t="s">
        <v>82</v>
      </c>
      <c r="AY151" s="280" t="s">
        <v>172</v>
      </c>
    </row>
    <row r="152" s="2" customFormat="1" ht="24.15" customHeight="1">
      <c r="A152" s="40"/>
      <c r="B152" s="41"/>
      <c r="C152" s="245" t="s">
        <v>84</v>
      </c>
      <c r="D152" s="245" t="s">
        <v>175</v>
      </c>
      <c r="E152" s="246" t="s">
        <v>369</v>
      </c>
      <c r="F152" s="247" t="s">
        <v>370</v>
      </c>
      <c r="G152" s="248" t="s">
        <v>342</v>
      </c>
      <c r="H152" s="249">
        <v>1.5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40</v>
      </c>
      <c r="O152" s="93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57" t="s">
        <v>179</v>
      </c>
      <c r="AT152" s="257" t="s">
        <v>175</v>
      </c>
      <c r="AU152" s="257" t="s">
        <v>84</v>
      </c>
      <c r="AY152" s="17" t="s">
        <v>172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82</v>
      </c>
      <c r="BK152" s="145">
        <f>ROUND(I152*H152,2)</f>
        <v>0</v>
      </c>
      <c r="BL152" s="17" t="s">
        <v>179</v>
      </c>
      <c r="BM152" s="257" t="s">
        <v>179</v>
      </c>
    </row>
    <row r="153" s="15" customFormat="1">
      <c r="A153" s="15"/>
      <c r="B153" s="299"/>
      <c r="C153" s="300"/>
      <c r="D153" s="260" t="s">
        <v>180</v>
      </c>
      <c r="E153" s="301" t="s">
        <v>1</v>
      </c>
      <c r="F153" s="302" t="s">
        <v>1247</v>
      </c>
      <c r="G153" s="300"/>
      <c r="H153" s="301" t="s">
        <v>1</v>
      </c>
      <c r="I153" s="303"/>
      <c r="J153" s="300"/>
      <c r="K153" s="300"/>
      <c r="L153" s="304"/>
      <c r="M153" s="305"/>
      <c r="N153" s="306"/>
      <c r="O153" s="306"/>
      <c r="P153" s="306"/>
      <c r="Q153" s="306"/>
      <c r="R153" s="306"/>
      <c r="S153" s="306"/>
      <c r="T153" s="30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308" t="s">
        <v>180</v>
      </c>
      <c r="AU153" s="308" t="s">
        <v>84</v>
      </c>
      <c r="AV153" s="15" t="s">
        <v>82</v>
      </c>
      <c r="AW153" s="15" t="s">
        <v>30</v>
      </c>
      <c r="AX153" s="15" t="s">
        <v>75</v>
      </c>
      <c r="AY153" s="308" t="s">
        <v>172</v>
      </c>
    </row>
    <row r="154" s="13" customFormat="1">
      <c r="A154" s="13"/>
      <c r="B154" s="258"/>
      <c r="C154" s="259"/>
      <c r="D154" s="260" t="s">
        <v>180</v>
      </c>
      <c r="E154" s="261" t="s">
        <v>1</v>
      </c>
      <c r="F154" s="262" t="s">
        <v>1249</v>
      </c>
      <c r="G154" s="259"/>
      <c r="H154" s="263">
        <v>1.5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180</v>
      </c>
      <c r="AU154" s="269" t="s">
        <v>84</v>
      </c>
      <c r="AV154" s="13" t="s">
        <v>84</v>
      </c>
      <c r="AW154" s="13" t="s">
        <v>30</v>
      </c>
      <c r="AX154" s="13" t="s">
        <v>75</v>
      </c>
      <c r="AY154" s="269" t="s">
        <v>172</v>
      </c>
    </row>
    <row r="155" s="14" customFormat="1">
      <c r="A155" s="14"/>
      <c r="B155" s="270"/>
      <c r="C155" s="271"/>
      <c r="D155" s="260" t="s">
        <v>180</v>
      </c>
      <c r="E155" s="272" t="s">
        <v>1</v>
      </c>
      <c r="F155" s="273" t="s">
        <v>181</v>
      </c>
      <c r="G155" s="271"/>
      <c r="H155" s="274">
        <v>1.5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180</v>
      </c>
      <c r="AU155" s="280" t="s">
        <v>84</v>
      </c>
      <c r="AV155" s="14" t="s">
        <v>179</v>
      </c>
      <c r="AW155" s="14" t="s">
        <v>30</v>
      </c>
      <c r="AX155" s="14" t="s">
        <v>82</v>
      </c>
      <c r="AY155" s="280" t="s">
        <v>172</v>
      </c>
    </row>
    <row r="156" s="2" customFormat="1" ht="24.15" customHeight="1">
      <c r="A156" s="40"/>
      <c r="B156" s="41"/>
      <c r="C156" s="245" t="s">
        <v>173</v>
      </c>
      <c r="D156" s="245" t="s">
        <v>175</v>
      </c>
      <c r="E156" s="246" t="s">
        <v>1250</v>
      </c>
      <c r="F156" s="247" t="s">
        <v>1251</v>
      </c>
      <c r="G156" s="248" t="s">
        <v>342</v>
      </c>
      <c r="H156" s="249">
        <v>1.5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40</v>
      </c>
      <c r="O156" s="93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57" t="s">
        <v>179</v>
      </c>
      <c r="AT156" s="257" t="s">
        <v>175</v>
      </c>
      <c r="AU156" s="257" t="s">
        <v>84</v>
      </c>
      <c r="AY156" s="17" t="s">
        <v>172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82</v>
      </c>
      <c r="BK156" s="145">
        <f>ROUND(I156*H156,2)</f>
        <v>0</v>
      </c>
      <c r="BL156" s="17" t="s">
        <v>179</v>
      </c>
      <c r="BM156" s="257" t="s">
        <v>191</v>
      </c>
    </row>
    <row r="157" s="15" customFormat="1">
      <c r="A157" s="15"/>
      <c r="B157" s="299"/>
      <c r="C157" s="300"/>
      <c r="D157" s="260" t="s">
        <v>180</v>
      </c>
      <c r="E157" s="301" t="s">
        <v>1</v>
      </c>
      <c r="F157" s="302" t="s">
        <v>1247</v>
      </c>
      <c r="G157" s="300"/>
      <c r="H157" s="301" t="s">
        <v>1</v>
      </c>
      <c r="I157" s="303"/>
      <c r="J157" s="300"/>
      <c r="K157" s="300"/>
      <c r="L157" s="304"/>
      <c r="M157" s="305"/>
      <c r="N157" s="306"/>
      <c r="O157" s="306"/>
      <c r="P157" s="306"/>
      <c r="Q157" s="306"/>
      <c r="R157" s="306"/>
      <c r="S157" s="306"/>
      <c r="T157" s="30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308" t="s">
        <v>180</v>
      </c>
      <c r="AU157" s="308" t="s">
        <v>84</v>
      </c>
      <c r="AV157" s="15" t="s">
        <v>82</v>
      </c>
      <c r="AW157" s="15" t="s">
        <v>30</v>
      </c>
      <c r="AX157" s="15" t="s">
        <v>75</v>
      </c>
      <c r="AY157" s="308" t="s">
        <v>172</v>
      </c>
    </row>
    <row r="158" s="13" customFormat="1">
      <c r="A158" s="13"/>
      <c r="B158" s="258"/>
      <c r="C158" s="259"/>
      <c r="D158" s="260" t="s">
        <v>180</v>
      </c>
      <c r="E158" s="261" t="s">
        <v>1</v>
      </c>
      <c r="F158" s="262" t="s">
        <v>1249</v>
      </c>
      <c r="G158" s="259"/>
      <c r="H158" s="263">
        <v>1.5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180</v>
      </c>
      <c r="AU158" s="269" t="s">
        <v>84</v>
      </c>
      <c r="AV158" s="13" t="s">
        <v>84</v>
      </c>
      <c r="AW158" s="13" t="s">
        <v>30</v>
      </c>
      <c r="AX158" s="13" t="s">
        <v>75</v>
      </c>
      <c r="AY158" s="269" t="s">
        <v>172</v>
      </c>
    </row>
    <row r="159" s="14" customFormat="1">
      <c r="A159" s="14"/>
      <c r="B159" s="270"/>
      <c r="C159" s="271"/>
      <c r="D159" s="260" t="s">
        <v>180</v>
      </c>
      <c r="E159" s="272" t="s">
        <v>1</v>
      </c>
      <c r="F159" s="273" t="s">
        <v>181</v>
      </c>
      <c r="G159" s="271"/>
      <c r="H159" s="274">
        <v>1.5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180</v>
      </c>
      <c r="AU159" s="280" t="s">
        <v>84</v>
      </c>
      <c r="AV159" s="14" t="s">
        <v>179</v>
      </c>
      <c r="AW159" s="14" t="s">
        <v>30</v>
      </c>
      <c r="AX159" s="14" t="s">
        <v>82</v>
      </c>
      <c r="AY159" s="280" t="s">
        <v>172</v>
      </c>
    </row>
    <row r="160" s="2" customFormat="1" ht="16.5" customHeight="1">
      <c r="A160" s="40"/>
      <c r="B160" s="41"/>
      <c r="C160" s="281" t="s">
        <v>179</v>
      </c>
      <c r="D160" s="281" t="s">
        <v>207</v>
      </c>
      <c r="E160" s="282" t="s">
        <v>1252</v>
      </c>
      <c r="F160" s="283" t="s">
        <v>1253</v>
      </c>
      <c r="G160" s="284" t="s">
        <v>368</v>
      </c>
      <c r="H160" s="285">
        <v>3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40</v>
      </c>
      <c r="O160" s="93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7" t="s">
        <v>201</v>
      </c>
      <c r="AT160" s="257" t="s">
        <v>207</v>
      </c>
      <c r="AU160" s="257" t="s">
        <v>84</v>
      </c>
      <c r="AY160" s="17" t="s">
        <v>172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82</v>
      </c>
      <c r="BK160" s="145">
        <f>ROUND(I160*H160,2)</f>
        <v>0</v>
      </c>
      <c r="BL160" s="17" t="s">
        <v>179</v>
      </c>
      <c r="BM160" s="257" t="s">
        <v>201</v>
      </c>
    </row>
    <row r="161" s="13" customFormat="1">
      <c r="A161" s="13"/>
      <c r="B161" s="258"/>
      <c r="C161" s="259"/>
      <c r="D161" s="260" t="s">
        <v>180</v>
      </c>
      <c r="E161" s="261" t="s">
        <v>1</v>
      </c>
      <c r="F161" s="262" t="s">
        <v>1254</v>
      </c>
      <c r="G161" s="259"/>
      <c r="H161" s="263">
        <v>3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180</v>
      </c>
      <c r="AU161" s="269" t="s">
        <v>84</v>
      </c>
      <c r="AV161" s="13" t="s">
        <v>84</v>
      </c>
      <c r="AW161" s="13" t="s">
        <v>30</v>
      </c>
      <c r="AX161" s="13" t="s">
        <v>75</v>
      </c>
      <c r="AY161" s="269" t="s">
        <v>172</v>
      </c>
    </row>
    <row r="162" s="14" customFormat="1">
      <c r="A162" s="14"/>
      <c r="B162" s="270"/>
      <c r="C162" s="271"/>
      <c r="D162" s="260" t="s">
        <v>180</v>
      </c>
      <c r="E162" s="272" t="s">
        <v>1</v>
      </c>
      <c r="F162" s="273" t="s">
        <v>181</v>
      </c>
      <c r="G162" s="271"/>
      <c r="H162" s="274">
        <v>3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180</v>
      </c>
      <c r="AU162" s="280" t="s">
        <v>84</v>
      </c>
      <c r="AV162" s="14" t="s">
        <v>179</v>
      </c>
      <c r="AW162" s="14" t="s">
        <v>30</v>
      </c>
      <c r="AX162" s="14" t="s">
        <v>82</v>
      </c>
      <c r="AY162" s="280" t="s">
        <v>172</v>
      </c>
    </row>
    <row r="163" s="12" customFormat="1" ht="22.8" customHeight="1">
      <c r="A163" s="12"/>
      <c r="B163" s="229"/>
      <c r="C163" s="230"/>
      <c r="D163" s="231" t="s">
        <v>74</v>
      </c>
      <c r="E163" s="243" t="s">
        <v>173</v>
      </c>
      <c r="F163" s="243" t="s">
        <v>174</v>
      </c>
      <c r="G163" s="230"/>
      <c r="H163" s="230"/>
      <c r="I163" s="233"/>
      <c r="J163" s="244">
        <f>BK163</f>
        <v>0</v>
      </c>
      <c r="K163" s="230"/>
      <c r="L163" s="235"/>
      <c r="M163" s="236"/>
      <c r="N163" s="237"/>
      <c r="O163" s="237"/>
      <c r="P163" s="238">
        <f>SUM(P164:P171)</f>
        <v>0</v>
      </c>
      <c r="Q163" s="237"/>
      <c r="R163" s="238">
        <f>SUM(R164:R171)</f>
        <v>0</v>
      </c>
      <c r="S163" s="237"/>
      <c r="T163" s="239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0" t="s">
        <v>82</v>
      </c>
      <c r="AT163" s="241" t="s">
        <v>74</v>
      </c>
      <c r="AU163" s="241" t="s">
        <v>82</v>
      </c>
      <c r="AY163" s="240" t="s">
        <v>172</v>
      </c>
      <c r="BK163" s="242">
        <f>SUM(BK164:BK171)</f>
        <v>0</v>
      </c>
    </row>
    <row r="164" s="2" customFormat="1" ht="24.15" customHeight="1">
      <c r="A164" s="40"/>
      <c r="B164" s="41"/>
      <c r="C164" s="245" t="s">
        <v>352</v>
      </c>
      <c r="D164" s="245" t="s">
        <v>175</v>
      </c>
      <c r="E164" s="246" t="s">
        <v>734</v>
      </c>
      <c r="F164" s="247" t="s">
        <v>1255</v>
      </c>
      <c r="G164" s="248" t="s">
        <v>178</v>
      </c>
      <c r="H164" s="249">
        <v>3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40</v>
      </c>
      <c r="O164" s="93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57" t="s">
        <v>179</v>
      </c>
      <c r="AT164" s="257" t="s">
        <v>175</v>
      </c>
      <c r="AU164" s="257" t="s">
        <v>84</v>
      </c>
      <c r="AY164" s="17" t="s">
        <v>172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82</v>
      </c>
      <c r="BK164" s="145">
        <f>ROUND(I164*H164,2)</f>
        <v>0</v>
      </c>
      <c r="BL164" s="17" t="s">
        <v>179</v>
      </c>
      <c r="BM164" s="257" t="s">
        <v>206</v>
      </c>
    </row>
    <row r="165" s="15" customFormat="1">
      <c r="A165" s="15"/>
      <c r="B165" s="299"/>
      <c r="C165" s="300"/>
      <c r="D165" s="260" t="s">
        <v>180</v>
      </c>
      <c r="E165" s="301" t="s">
        <v>1</v>
      </c>
      <c r="F165" s="302" t="s">
        <v>1256</v>
      </c>
      <c r="G165" s="300"/>
      <c r="H165" s="301" t="s">
        <v>1</v>
      </c>
      <c r="I165" s="303"/>
      <c r="J165" s="300"/>
      <c r="K165" s="300"/>
      <c r="L165" s="304"/>
      <c r="M165" s="305"/>
      <c r="N165" s="306"/>
      <c r="O165" s="306"/>
      <c r="P165" s="306"/>
      <c r="Q165" s="306"/>
      <c r="R165" s="306"/>
      <c r="S165" s="306"/>
      <c r="T165" s="30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308" t="s">
        <v>180</v>
      </c>
      <c r="AU165" s="308" t="s">
        <v>84</v>
      </c>
      <c r="AV165" s="15" t="s">
        <v>82</v>
      </c>
      <c r="AW165" s="15" t="s">
        <v>30</v>
      </c>
      <c r="AX165" s="15" t="s">
        <v>75</v>
      </c>
      <c r="AY165" s="308" t="s">
        <v>172</v>
      </c>
    </row>
    <row r="166" s="13" customFormat="1">
      <c r="A166" s="13"/>
      <c r="B166" s="258"/>
      <c r="C166" s="259"/>
      <c r="D166" s="260" t="s">
        <v>180</v>
      </c>
      <c r="E166" s="261" t="s">
        <v>1</v>
      </c>
      <c r="F166" s="262" t="s">
        <v>173</v>
      </c>
      <c r="G166" s="259"/>
      <c r="H166" s="263">
        <v>3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180</v>
      </c>
      <c r="AU166" s="269" t="s">
        <v>84</v>
      </c>
      <c r="AV166" s="13" t="s">
        <v>84</v>
      </c>
      <c r="AW166" s="13" t="s">
        <v>30</v>
      </c>
      <c r="AX166" s="13" t="s">
        <v>75</v>
      </c>
      <c r="AY166" s="269" t="s">
        <v>172</v>
      </c>
    </row>
    <row r="167" s="14" customFormat="1">
      <c r="A167" s="14"/>
      <c r="B167" s="270"/>
      <c r="C167" s="271"/>
      <c r="D167" s="260" t="s">
        <v>180</v>
      </c>
      <c r="E167" s="272" t="s">
        <v>1</v>
      </c>
      <c r="F167" s="273" t="s">
        <v>181</v>
      </c>
      <c r="G167" s="271"/>
      <c r="H167" s="274">
        <v>3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180</v>
      </c>
      <c r="AU167" s="280" t="s">
        <v>84</v>
      </c>
      <c r="AV167" s="14" t="s">
        <v>179</v>
      </c>
      <c r="AW167" s="14" t="s">
        <v>30</v>
      </c>
      <c r="AX167" s="14" t="s">
        <v>82</v>
      </c>
      <c r="AY167" s="280" t="s">
        <v>172</v>
      </c>
    </row>
    <row r="168" s="2" customFormat="1" ht="21.75" customHeight="1">
      <c r="A168" s="40"/>
      <c r="B168" s="41"/>
      <c r="C168" s="245" t="s">
        <v>678</v>
      </c>
      <c r="D168" s="245" t="s">
        <v>175</v>
      </c>
      <c r="E168" s="246" t="s">
        <v>746</v>
      </c>
      <c r="F168" s="247" t="s">
        <v>747</v>
      </c>
      <c r="G168" s="248" t="s">
        <v>184</v>
      </c>
      <c r="H168" s="249">
        <v>16.050000000000001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40</v>
      </c>
      <c r="O168" s="93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57" t="s">
        <v>179</v>
      </c>
      <c r="AT168" s="257" t="s">
        <v>175</v>
      </c>
      <c r="AU168" s="257" t="s">
        <v>84</v>
      </c>
      <c r="AY168" s="17" t="s">
        <v>172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82</v>
      </c>
      <c r="BK168" s="145">
        <f>ROUND(I168*H168,2)</f>
        <v>0</v>
      </c>
      <c r="BL168" s="17" t="s">
        <v>179</v>
      </c>
      <c r="BM168" s="257" t="s">
        <v>8</v>
      </c>
    </row>
    <row r="169" s="15" customFormat="1">
      <c r="A169" s="15"/>
      <c r="B169" s="299"/>
      <c r="C169" s="300"/>
      <c r="D169" s="260" t="s">
        <v>180</v>
      </c>
      <c r="E169" s="301" t="s">
        <v>1</v>
      </c>
      <c r="F169" s="302" t="s">
        <v>493</v>
      </c>
      <c r="G169" s="300"/>
      <c r="H169" s="301" t="s">
        <v>1</v>
      </c>
      <c r="I169" s="303"/>
      <c r="J169" s="300"/>
      <c r="K169" s="300"/>
      <c r="L169" s="304"/>
      <c r="M169" s="305"/>
      <c r="N169" s="306"/>
      <c r="O169" s="306"/>
      <c r="P169" s="306"/>
      <c r="Q169" s="306"/>
      <c r="R169" s="306"/>
      <c r="S169" s="306"/>
      <c r="T169" s="30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308" t="s">
        <v>180</v>
      </c>
      <c r="AU169" s="308" t="s">
        <v>84</v>
      </c>
      <c r="AV169" s="15" t="s">
        <v>82</v>
      </c>
      <c r="AW169" s="15" t="s">
        <v>30</v>
      </c>
      <c r="AX169" s="15" t="s">
        <v>75</v>
      </c>
      <c r="AY169" s="308" t="s">
        <v>172</v>
      </c>
    </row>
    <row r="170" s="13" customFormat="1">
      <c r="A170" s="13"/>
      <c r="B170" s="258"/>
      <c r="C170" s="259"/>
      <c r="D170" s="260" t="s">
        <v>180</v>
      </c>
      <c r="E170" s="261" t="s">
        <v>1</v>
      </c>
      <c r="F170" s="262" t="s">
        <v>1257</v>
      </c>
      <c r="G170" s="259"/>
      <c r="H170" s="263">
        <v>16.050000000000001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180</v>
      </c>
      <c r="AU170" s="269" t="s">
        <v>84</v>
      </c>
      <c r="AV170" s="13" t="s">
        <v>84</v>
      </c>
      <c r="AW170" s="13" t="s">
        <v>30</v>
      </c>
      <c r="AX170" s="13" t="s">
        <v>75</v>
      </c>
      <c r="AY170" s="269" t="s">
        <v>172</v>
      </c>
    </row>
    <row r="171" s="14" customFormat="1">
      <c r="A171" s="14"/>
      <c r="B171" s="270"/>
      <c r="C171" s="271"/>
      <c r="D171" s="260" t="s">
        <v>180</v>
      </c>
      <c r="E171" s="272" t="s">
        <v>1</v>
      </c>
      <c r="F171" s="273" t="s">
        <v>181</v>
      </c>
      <c r="G171" s="271"/>
      <c r="H171" s="274">
        <v>16.050000000000001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180</v>
      </c>
      <c r="AU171" s="280" t="s">
        <v>84</v>
      </c>
      <c r="AV171" s="14" t="s">
        <v>179</v>
      </c>
      <c r="AW171" s="14" t="s">
        <v>30</v>
      </c>
      <c r="AX171" s="14" t="s">
        <v>82</v>
      </c>
      <c r="AY171" s="280" t="s">
        <v>172</v>
      </c>
    </row>
    <row r="172" s="12" customFormat="1" ht="22.8" customHeight="1">
      <c r="A172" s="12"/>
      <c r="B172" s="229"/>
      <c r="C172" s="230"/>
      <c r="D172" s="231" t="s">
        <v>74</v>
      </c>
      <c r="E172" s="243" t="s">
        <v>191</v>
      </c>
      <c r="F172" s="243" t="s">
        <v>455</v>
      </c>
      <c r="G172" s="230"/>
      <c r="H172" s="230"/>
      <c r="I172" s="233"/>
      <c r="J172" s="244">
        <f>BK172</f>
        <v>0</v>
      </c>
      <c r="K172" s="230"/>
      <c r="L172" s="235"/>
      <c r="M172" s="236"/>
      <c r="N172" s="237"/>
      <c r="O172" s="237"/>
      <c r="P172" s="238">
        <f>SUM(P173:P188)</f>
        <v>0</v>
      </c>
      <c r="Q172" s="237"/>
      <c r="R172" s="238">
        <f>SUM(R173:R188)</f>
        <v>0</v>
      </c>
      <c r="S172" s="237"/>
      <c r="T172" s="239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82</v>
      </c>
      <c r="AT172" s="241" t="s">
        <v>74</v>
      </c>
      <c r="AU172" s="241" t="s">
        <v>82</v>
      </c>
      <c r="AY172" s="240" t="s">
        <v>172</v>
      </c>
      <c r="BK172" s="242">
        <f>SUM(BK173:BK188)</f>
        <v>0</v>
      </c>
    </row>
    <row r="173" s="2" customFormat="1" ht="24.15" customHeight="1">
      <c r="A173" s="40"/>
      <c r="B173" s="41"/>
      <c r="C173" s="245" t="s">
        <v>488</v>
      </c>
      <c r="D173" s="245" t="s">
        <v>175</v>
      </c>
      <c r="E173" s="246" t="s">
        <v>794</v>
      </c>
      <c r="F173" s="247" t="s">
        <v>795</v>
      </c>
      <c r="G173" s="248" t="s">
        <v>184</v>
      </c>
      <c r="H173" s="249">
        <v>24.16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40</v>
      </c>
      <c r="O173" s="93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57" t="s">
        <v>179</v>
      </c>
      <c r="AT173" s="257" t="s">
        <v>175</v>
      </c>
      <c r="AU173" s="257" t="s">
        <v>84</v>
      </c>
      <c r="AY173" s="17" t="s">
        <v>172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82</v>
      </c>
      <c r="BK173" s="145">
        <f>ROUND(I173*H173,2)</f>
        <v>0</v>
      </c>
      <c r="BL173" s="17" t="s">
        <v>179</v>
      </c>
      <c r="BM173" s="257" t="s">
        <v>216</v>
      </c>
    </row>
    <row r="174" s="15" customFormat="1">
      <c r="A174" s="15"/>
      <c r="B174" s="299"/>
      <c r="C174" s="300"/>
      <c r="D174" s="260" t="s">
        <v>180</v>
      </c>
      <c r="E174" s="301" t="s">
        <v>1</v>
      </c>
      <c r="F174" s="302" t="s">
        <v>493</v>
      </c>
      <c r="G174" s="300"/>
      <c r="H174" s="301" t="s">
        <v>1</v>
      </c>
      <c r="I174" s="303"/>
      <c r="J174" s="300"/>
      <c r="K174" s="300"/>
      <c r="L174" s="304"/>
      <c r="M174" s="305"/>
      <c r="N174" s="306"/>
      <c r="O174" s="306"/>
      <c r="P174" s="306"/>
      <c r="Q174" s="306"/>
      <c r="R174" s="306"/>
      <c r="S174" s="306"/>
      <c r="T174" s="30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308" t="s">
        <v>180</v>
      </c>
      <c r="AU174" s="308" t="s">
        <v>84</v>
      </c>
      <c r="AV174" s="15" t="s">
        <v>82</v>
      </c>
      <c r="AW174" s="15" t="s">
        <v>30</v>
      </c>
      <c r="AX174" s="15" t="s">
        <v>75</v>
      </c>
      <c r="AY174" s="308" t="s">
        <v>172</v>
      </c>
    </row>
    <row r="175" s="13" customFormat="1">
      <c r="A175" s="13"/>
      <c r="B175" s="258"/>
      <c r="C175" s="259"/>
      <c r="D175" s="260" t="s">
        <v>180</v>
      </c>
      <c r="E175" s="261" t="s">
        <v>1</v>
      </c>
      <c r="F175" s="262" t="s">
        <v>1258</v>
      </c>
      <c r="G175" s="259"/>
      <c r="H175" s="263">
        <v>24.16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180</v>
      </c>
      <c r="AU175" s="269" t="s">
        <v>84</v>
      </c>
      <c r="AV175" s="13" t="s">
        <v>84</v>
      </c>
      <c r="AW175" s="13" t="s">
        <v>30</v>
      </c>
      <c r="AX175" s="13" t="s">
        <v>75</v>
      </c>
      <c r="AY175" s="269" t="s">
        <v>172</v>
      </c>
    </row>
    <row r="176" s="14" customFormat="1">
      <c r="A176" s="14"/>
      <c r="B176" s="270"/>
      <c r="C176" s="271"/>
      <c r="D176" s="260" t="s">
        <v>180</v>
      </c>
      <c r="E176" s="272" t="s">
        <v>1</v>
      </c>
      <c r="F176" s="273" t="s">
        <v>181</v>
      </c>
      <c r="G176" s="271"/>
      <c r="H176" s="274">
        <v>24.16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180</v>
      </c>
      <c r="AU176" s="280" t="s">
        <v>84</v>
      </c>
      <c r="AV176" s="14" t="s">
        <v>179</v>
      </c>
      <c r="AW176" s="14" t="s">
        <v>30</v>
      </c>
      <c r="AX176" s="14" t="s">
        <v>82</v>
      </c>
      <c r="AY176" s="280" t="s">
        <v>172</v>
      </c>
    </row>
    <row r="177" s="2" customFormat="1" ht="33" customHeight="1">
      <c r="A177" s="40"/>
      <c r="B177" s="41"/>
      <c r="C177" s="245" t="s">
        <v>191</v>
      </c>
      <c r="D177" s="245" t="s">
        <v>175</v>
      </c>
      <c r="E177" s="246" t="s">
        <v>807</v>
      </c>
      <c r="F177" s="247" t="s">
        <v>808</v>
      </c>
      <c r="G177" s="248" t="s">
        <v>342</v>
      </c>
      <c r="H177" s="249">
        <v>0.73499999999999999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40</v>
      </c>
      <c r="O177" s="93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57" t="s">
        <v>179</v>
      </c>
      <c r="AT177" s="257" t="s">
        <v>175</v>
      </c>
      <c r="AU177" s="257" t="s">
        <v>84</v>
      </c>
      <c r="AY177" s="17" t="s">
        <v>172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82</v>
      </c>
      <c r="BK177" s="145">
        <f>ROUND(I177*H177,2)</f>
        <v>0</v>
      </c>
      <c r="BL177" s="17" t="s">
        <v>179</v>
      </c>
      <c r="BM177" s="257" t="s">
        <v>200</v>
      </c>
    </row>
    <row r="178" s="15" customFormat="1">
      <c r="A178" s="15"/>
      <c r="B178" s="299"/>
      <c r="C178" s="300"/>
      <c r="D178" s="260" t="s">
        <v>180</v>
      </c>
      <c r="E178" s="301" t="s">
        <v>1</v>
      </c>
      <c r="F178" s="302" t="s">
        <v>1259</v>
      </c>
      <c r="G178" s="300"/>
      <c r="H178" s="301" t="s">
        <v>1</v>
      </c>
      <c r="I178" s="303"/>
      <c r="J178" s="300"/>
      <c r="K178" s="300"/>
      <c r="L178" s="304"/>
      <c r="M178" s="305"/>
      <c r="N178" s="306"/>
      <c r="O178" s="306"/>
      <c r="P178" s="306"/>
      <c r="Q178" s="306"/>
      <c r="R178" s="306"/>
      <c r="S178" s="306"/>
      <c r="T178" s="30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308" t="s">
        <v>180</v>
      </c>
      <c r="AU178" s="308" t="s">
        <v>84</v>
      </c>
      <c r="AV178" s="15" t="s">
        <v>82</v>
      </c>
      <c r="AW178" s="15" t="s">
        <v>30</v>
      </c>
      <c r="AX178" s="15" t="s">
        <v>75</v>
      </c>
      <c r="AY178" s="308" t="s">
        <v>172</v>
      </c>
    </row>
    <row r="179" s="13" customFormat="1">
      <c r="A179" s="13"/>
      <c r="B179" s="258"/>
      <c r="C179" s="259"/>
      <c r="D179" s="260" t="s">
        <v>180</v>
      </c>
      <c r="E179" s="261" t="s">
        <v>1</v>
      </c>
      <c r="F179" s="262" t="s">
        <v>1260</v>
      </c>
      <c r="G179" s="259"/>
      <c r="H179" s="263">
        <v>0.73499999999999999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180</v>
      </c>
      <c r="AU179" s="269" t="s">
        <v>84</v>
      </c>
      <c r="AV179" s="13" t="s">
        <v>84</v>
      </c>
      <c r="AW179" s="13" t="s">
        <v>30</v>
      </c>
      <c r="AX179" s="13" t="s">
        <v>75</v>
      </c>
      <c r="AY179" s="269" t="s">
        <v>172</v>
      </c>
    </row>
    <row r="180" s="14" customFormat="1">
      <c r="A180" s="14"/>
      <c r="B180" s="270"/>
      <c r="C180" s="271"/>
      <c r="D180" s="260" t="s">
        <v>180</v>
      </c>
      <c r="E180" s="272" t="s">
        <v>1</v>
      </c>
      <c r="F180" s="273" t="s">
        <v>181</v>
      </c>
      <c r="G180" s="271"/>
      <c r="H180" s="274">
        <v>0.73499999999999999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180</v>
      </c>
      <c r="AU180" s="280" t="s">
        <v>84</v>
      </c>
      <c r="AV180" s="14" t="s">
        <v>179</v>
      </c>
      <c r="AW180" s="14" t="s">
        <v>30</v>
      </c>
      <c r="AX180" s="14" t="s">
        <v>82</v>
      </c>
      <c r="AY180" s="280" t="s">
        <v>172</v>
      </c>
    </row>
    <row r="181" s="2" customFormat="1" ht="33" customHeight="1">
      <c r="A181" s="40"/>
      <c r="B181" s="41"/>
      <c r="C181" s="245" t="s">
        <v>357</v>
      </c>
      <c r="D181" s="245" t="s">
        <v>175</v>
      </c>
      <c r="E181" s="246" t="s">
        <v>812</v>
      </c>
      <c r="F181" s="247" t="s">
        <v>813</v>
      </c>
      <c r="G181" s="248" t="s">
        <v>342</v>
      </c>
      <c r="H181" s="249">
        <v>1.47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40</v>
      </c>
      <c r="O181" s="93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57" t="s">
        <v>179</v>
      </c>
      <c r="AT181" s="257" t="s">
        <v>175</v>
      </c>
      <c r="AU181" s="257" t="s">
        <v>84</v>
      </c>
      <c r="AY181" s="17" t="s">
        <v>172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82</v>
      </c>
      <c r="BK181" s="145">
        <f>ROUND(I181*H181,2)</f>
        <v>0</v>
      </c>
      <c r="BL181" s="17" t="s">
        <v>179</v>
      </c>
      <c r="BM181" s="257" t="s">
        <v>224</v>
      </c>
    </row>
    <row r="182" s="15" customFormat="1">
      <c r="A182" s="15"/>
      <c r="B182" s="299"/>
      <c r="C182" s="300"/>
      <c r="D182" s="260" t="s">
        <v>180</v>
      </c>
      <c r="E182" s="301" t="s">
        <v>1</v>
      </c>
      <c r="F182" s="302" t="s">
        <v>1259</v>
      </c>
      <c r="G182" s="300"/>
      <c r="H182" s="301" t="s">
        <v>1</v>
      </c>
      <c r="I182" s="303"/>
      <c r="J182" s="300"/>
      <c r="K182" s="300"/>
      <c r="L182" s="304"/>
      <c r="M182" s="305"/>
      <c r="N182" s="306"/>
      <c r="O182" s="306"/>
      <c r="P182" s="306"/>
      <c r="Q182" s="306"/>
      <c r="R182" s="306"/>
      <c r="S182" s="306"/>
      <c r="T182" s="30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308" t="s">
        <v>180</v>
      </c>
      <c r="AU182" s="308" t="s">
        <v>84</v>
      </c>
      <c r="AV182" s="15" t="s">
        <v>82</v>
      </c>
      <c r="AW182" s="15" t="s">
        <v>30</v>
      </c>
      <c r="AX182" s="15" t="s">
        <v>75</v>
      </c>
      <c r="AY182" s="308" t="s">
        <v>172</v>
      </c>
    </row>
    <row r="183" s="13" customFormat="1">
      <c r="A183" s="13"/>
      <c r="B183" s="258"/>
      <c r="C183" s="259"/>
      <c r="D183" s="260" t="s">
        <v>180</v>
      </c>
      <c r="E183" s="261" t="s">
        <v>1</v>
      </c>
      <c r="F183" s="262" t="s">
        <v>1261</v>
      </c>
      <c r="G183" s="259"/>
      <c r="H183" s="263">
        <v>1.47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180</v>
      </c>
      <c r="AU183" s="269" t="s">
        <v>84</v>
      </c>
      <c r="AV183" s="13" t="s">
        <v>84</v>
      </c>
      <c r="AW183" s="13" t="s">
        <v>30</v>
      </c>
      <c r="AX183" s="13" t="s">
        <v>75</v>
      </c>
      <c r="AY183" s="269" t="s">
        <v>172</v>
      </c>
    </row>
    <row r="184" s="14" customFormat="1">
      <c r="A184" s="14"/>
      <c r="B184" s="270"/>
      <c r="C184" s="271"/>
      <c r="D184" s="260" t="s">
        <v>180</v>
      </c>
      <c r="E184" s="272" t="s">
        <v>1</v>
      </c>
      <c r="F184" s="273" t="s">
        <v>181</v>
      </c>
      <c r="G184" s="271"/>
      <c r="H184" s="274">
        <v>1.47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180</v>
      </c>
      <c r="AU184" s="280" t="s">
        <v>84</v>
      </c>
      <c r="AV184" s="14" t="s">
        <v>179</v>
      </c>
      <c r="AW184" s="14" t="s">
        <v>30</v>
      </c>
      <c r="AX184" s="14" t="s">
        <v>82</v>
      </c>
      <c r="AY184" s="280" t="s">
        <v>172</v>
      </c>
    </row>
    <row r="185" s="2" customFormat="1" ht="16.5" customHeight="1">
      <c r="A185" s="40"/>
      <c r="B185" s="41"/>
      <c r="C185" s="245" t="s">
        <v>201</v>
      </c>
      <c r="D185" s="245" t="s">
        <v>175</v>
      </c>
      <c r="E185" s="246" t="s">
        <v>486</v>
      </c>
      <c r="F185" s="247" t="s">
        <v>487</v>
      </c>
      <c r="G185" s="248" t="s">
        <v>368</v>
      </c>
      <c r="H185" s="249">
        <v>0.14699999999999999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40</v>
      </c>
      <c r="O185" s="93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57" t="s">
        <v>179</v>
      </c>
      <c r="AT185" s="257" t="s">
        <v>175</v>
      </c>
      <c r="AU185" s="257" t="s">
        <v>84</v>
      </c>
      <c r="AY185" s="17" t="s">
        <v>172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82</v>
      </c>
      <c r="BK185" s="145">
        <f>ROUND(I185*H185,2)</f>
        <v>0</v>
      </c>
      <c r="BL185" s="17" t="s">
        <v>179</v>
      </c>
      <c r="BM185" s="257" t="s">
        <v>226</v>
      </c>
    </row>
    <row r="186" s="15" customFormat="1">
      <c r="A186" s="15"/>
      <c r="B186" s="299"/>
      <c r="C186" s="300"/>
      <c r="D186" s="260" t="s">
        <v>180</v>
      </c>
      <c r="E186" s="301" t="s">
        <v>1</v>
      </c>
      <c r="F186" s="302" t="s">
        <v>1259</v>
      </c>
      <c r="G186" s="300"/>
      <c r="H186" s="301" t="s">
        <v>1</v>
      </c>
      <c r="I186" s="303"/>
      <c r="J186" s="300"/>
      <c r="K186" s="300"/>
      <c r="L186" s="304"/>
      <c r="M186" s="305"/>
      <c r="N186" s="306"/>
      <c r="O186" s="306"/>
      <c r="P186" s="306"/>
      <c r="Q186" s="306"/>
      <c r="R186" s="306"/>
      <c r="S186" s="306"/>
      <c r="T186" s="30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308" t="s">
        <v>180</v>
      </c>
      <c r="AU186" s="308" t="s">
        <v>84</v>
      </c>
      <c r="AV186" s="15" t="s">
        <v>82</v>
      </c>
      <c r="AW186" s="15" t="s">
        <v>30</v>
      </c>
      <c r="AX186" s="15" t="s">
        <v>75</v>
      </c>
      <c r="AY186" s="308" t="s">
        <v>172</v>
      </c>
    </row>
    <row r="187" s="13" customFormat="1">
      <c r="A187" s="13"/>
      <c r="B187" s="258"/>
      <c r="C187" s="259"/>
      <c r="D187" s="260" t="s">
        <v>180</v>
      </c>
      <c r="E187" s="261" t="s">
        <v>1</v>
      </c>
      <c r="F187" s="262" t="s">
        <v>1262</v>
      </c>
      <c r="G187" s="259"/>
      <c r="H187" s="263">
        <v>0.14699999999999999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180</v>
      </c>
      <c r="AU187" s="269" t="s">
        <v>84</v>
      </c>
      <c r="AV187" s="13" t="s">
        <v>84</v>
      </c>
      <c r="AW187" s="13" t="s">
        <v>30</v>
      </c>
      <c r="AX187" s="13" t="s">
        <v>75</v>
      </c>
      <c r="AY187" s="269" t="s">
        <v>172</v>
      </c>
    </row>
    <row r="188" s="14" customFormat="1">
      <c r="A188" s="14"/>
      <c r="B188" s="270"/>
      <c r="C188" s="271"/>
      <c r="D188" s="260" t="s">
        <v>180</v>
      </c>
      <c r="E188" s="272" t="s">
        <v>1</v>
      </c>
      <c r="F188" s="273" t="s">
        <v>181</v>
      </c>
      <c r="G188" s="271"/>
      <c r="H188" s="274">
        <v>0.14699999999999999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180</v>
      </c>
      <c r="AU188" s="280" t="s">
        <v>84</v>
      </c>
      <c r="AV188" s="14" t="s">
        <v>179</v>
      </c>
      <c r="AW188" s="14" t="s">
        <v>30</v>
      </c>
      <c r="AX188" s="14" t="s">
        <v>82</v>
      </c>
      <c r="AY188" s="280" t="s">
        <v>172</v>
      </c>
    </row>
    <row r="189" s="12" customFormat="1" ht="22.8" customHeight="1">
      <c r="A189" s="12"/>
      <c r="B189" s="229"/>
      <c r="C189" s="230"/>
      <c r="D189" s="231" t="s">
        <v>74</v>
      </c>
      <c r="E189" s="243" t="s">
        <v>186</v>
      </c>
      <c r="F189" s="243" t="s">
        <v>187</v>
      </c>
      <c r="G189" s="230"/>
      <c r="H189" s="230"/>
      <c r="I189" s="233"/>
      <c r="J189" s="244">
        <f>BK189</f>
        <v>0</v>
      </c>
      <c r="K189" s="230"/>
      <c r="L189" s="235"/>
      <c r="M189" s="236"/>
      <c r="N189" s="237"/>
      <c r="O189" s="237"/>
      <c r="P189" s="238">
        <f>SUM(P190:P193)</f>
        <v>0</v>
      </c>
      <c r="Q189" s="237"/>
      <c r="R189" s="238">
        <f>SUM(R190:R193)</f>
        <v>0</v>
      </c>
      <c r="S189" s="237"/>
      <c r="T189" s="239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40" t="s">
        <v>82</v>
      </c>
      <c r="AT189" s="241" t="s">
        <v>74</v>
      </c>
      <c r="AU189" s="241" t="s">
        <v>82</v>
      </c>
      <c r="AY189" s="240" t="s">
        <v>172</v>
      </c>
      <c r="BK189" s="242">
        <f>SUM(BK190:BK193)</f>
        <v>0</v>
      </c>
    </row>
    <row r="190" s="2" customFormat="1" ht="33" customHeight="1">
      <c r="A190" s="40"/>
      <c r="B190" s="41"/>
      <c r="C190" s="245" t="s">
        <v>186</v>
      </c>
      <c r="D190" s="245" t="s">
        <v>175</v>
      </c>
      <c r="E190" s="246" t="s">
        <v>845</v>
      </c>
      <c r="F190" s="247" t="s">
        <v>846</v>
      </c>
      <c r="G190" s="248" t="s">
        <v>342</v>
      </c>
      <c r="H190" s="249">
        <v>2.2050000000000001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40</v>
      </c>
      <c r="O190" s="93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57" t="s">
        <v>179</v>
      </c>
      <c r="AT190" s="257" t="s">
        <v>175</v>
      </c>
      <c r="AU190" s="257" t="s">
        <v>84</v>
      </c>
      <c r="AY190" s="17" t="s">
        <v>172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82</v>
      </c>
      <c r="BK190" s="145">
        <f>ROUND(I190*H190,2)</f>
        <v>0</v>
      </c>
      <c r="BL190" s="17" t="s">
        <v>179</v>
      </c>
      <c r="BM190" s="257" t="s">
        <v>230</v>
      </c>
    </row>
    <row r="191" s="15" customFormat="1">
      <c r="A191" s="15"/>
      <c r="B191" s="299"/>
      <c r="C191" s="300"/>
      <c r="D191" s="260" t="s">
        <v>180</v>
      </c>
      <c r="E191" s="301" t="s">
        <v>1</v>
      </c>
      <c r="F191" s="302" t="s">
        <v>1259</v>
      </c>
      <c r="G191" s="300"/>
      <c r="H191" s="301" t="s">
        <v>1</v>
      </c>
      <c r="I191" s="303"/>
      <c r="J191" s="300"/>
      <c r="K191" s="300"/>
      <c r="L191" s="304"/>
      <c r="M191" s="305"/>
      <c r="N191" s="306"/>
      <c r="O191" s="306"/>
      <c r="P191" s="306"/>
      <c r="Q191" s="306"/>
      <c r="R191" s="306"/>
      <c r="S191" s="306"/>
      <c r="T191" s="30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308" t="s">
        <v>180</v>
      </c>
      <c r="AU191" s="308" t="s">
        <v>84</v>
      </c>
      <c r="AV191" s="15" t="s">
        <v>82</v>
      </c>
      <c r="AW191" s="15" t="s">
        <v>30</v>
      </c>
      <c r="AX191" s="15" t="s">
        <v>75</v>
      </c>
      <c r="AY191" s="308" t="s">
        <v>172</v>
      </c>
    </row>
    <row r="192" s="13" customFormat="1">
      <c r="A192" s="13"/>
      <c r="B192" s="258"/>
      <c r="C192" s="259"/>
      <c r="D192" s="260" t="s">
        <v>180</v>
      </c>
      <c r="E192" s="261" t="s">
        <v>1</v>
      </c>
      <c r="F192" s="262" t="s">
        <v>1263</v>
      </c>
      <c r="G192" s="259"/>
      <c r="H192" s="263">
        <v>2.2050000000000001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180</v>
      </c>
      <c r="AU192" s="269" t="s">
        <v>84</v>
      </c>
      <c r="AV192" s="13" t="s">
        <v>84</v>
      </c>
      <c r="AW192" s="13" t="s">
        <v>30</v>
      </c>
      <c r="AX192" s="13" t="s">
        <v>75</v>
      </c>
      <c r="AY192" s="269" t="s">
        <v>172</v>
      </c>
    </row>
    <row r="193" s="14" customFormat="1">
      <c r="A193" s="14"/>
      <c r="B193" s="270"/>
      <c r="C193" s="271"/>
      <c r="D193" s="260" t="s">
        <v>180</v>
      </c>
      <c r="E193" s="272" t="s">
        <v>1</v>
      </c>
      <c r="F193" s="273" t="s">
        <v>181</v>
      </c>
      <c r="G193" s="271"/>
      <c r="H193" s="274">
        <v>2.2050000000000001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180</v>
      </c>
      <c r="AU193" s="280" t="s">
        <v>84</v>
      </c>
      <c r="AV193" s="14" t="s">
        <v>179</v>
      </c>
      <c r="AW193" s="14" t="s">
        <v>30</v>
      </c>
      <c r="AX193" s="14" t="s">
        <v>82</v>
      </c>
      <c r="AY193" s="280" t="s">
        <v>172</v>
      </c>
    </row>
    <row r="194" s="12" customFormat="1" ht="22.8" customHeight="1">
      <c r="A194" s="12"/>
      <c r="B194" s="229"/>
      <c r="C194" s="230"/>
      <c r="D194" s="231" t="s">
        <v>74</v>
      </c>
      <c r="E194" s="243" t="s">
        <v>505</v>
      </c>
      <c r="F194" s="243" t="s">
        <v>506</v>
      </c>
      <c r="G194" s="230"/>
      <c r="H194" s="230"/>
      <c r="I194" s="233"/>
      <c r="J194" s="244">
        <f>BK194</f>
        <v>0</v>
      </c>
      <c r="K194" s="230"/>
      <c r="L194" s="235"/>
      <c r="M194" s="236"/>
      <c r="N194" s="237"/>
      <c r="O194" s="237"/>
      <c r="P194" s="238">
        <f>SUM(P195:P198)</f>
        <v>0</v>
      </c>
      <c r="Q194" s="237"/>
      <c r="R194" s="238">
        <f>SUM(R195:R198)</f>
        <v>0</v>
      </c>
      <c r="S194" s="237"/>
      <c r="T194" s="239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40" t="s">
        <v>82</v>
      </c>
      <c r="AT194" s="241" t="s">
        <v>74</v>
      </c>
      <c r="AU194" s="241" t="s">
        <v>82</v>
      </c>
      <c r="AY194" s="240" t="s">
        <v>172</v>
      </c>
      <c r="BK194" s="242">
        <f>SUM(BK195:BK198)</f>
        <v>0</v>
      </c>
    </row>
    <row r="195" s="2" customFormat="1" ht="33" customHeight="1">
      <c r="A195" s="40"/>
      <c r="B195" s="41"/>
      <c r="C195" s="245" t="s">
        <v>206</v>
      </c>
      <c r="D195" s="245" t="s">
        <v>175</v>
      </c>
      <c r="E195" s="246" t="s">
        <v>507</v>
      </c>
      <c r="F195" s="247" t="s">
        <v>508</v>
      </c>
      <c r="G195" s="248" t="s">
        <v>368</v>
      </c>
      <c r="H195" s="249">
        <v>4.8579999999999997</v>
      </c>
      <c r="I195" s="250"/>
      <c r="J195" s="251">
        <f>ROUND(I195*H195,2)</f>
        <v>0</v>
      </c>
      <c r="K195" s="252"/>
      <c r="L195" s="43"/>
      <c r="M195" s="253" t="s">
        <v>1</v>
      </c>
      <c r="N195" s="254" t="s">
        <v>40</v>
      </c>
      <c r="O195" s="93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7" t="s">
        <v>179</v>
      </c>
      <c r="AT195" s="257" t="s">
        <v>175</v>
      </c>
      <c r="AU195" s="257" t="s">
        <v>84</v>
      </c>
      <c r="AY195" s="17" t="s">
        <v>172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82</v>
      </c>
      <c r="BK195" s="145">
        <f>ROUND(I195*H195,2)</f>
        <v>0</v>
      </c>
      <c r="BL195" s="17" t="s">
        <v>179</v>
      </c>
      <c r="BM195" s="257" t="s">
        <v>236</v>
      </c>
    </row>
    <row r="196" s="2" customFormat="1" ht="24.15" customHeight="1">
      <c r="A196" s="40"/>
      <c r="B196" s="41"/>
      <c r="C196" s="245" t="s">
        <v>258</v>
      </c>
      <c r="D196" s="245" t="s">
        <v>175</v>
      </c>
      <c r="E196" s="246" t="s">
        <v>510</v>
      </c>
      <c r="F196" s="247" t="s">
        <v>511</v>
      </c>
      <c r="G196" s="248" t="s">
        <v>368</v>
      </c>
      <c r="H196" s="249">
        <v>4.8579999999999997</v>
      </c>
      <c r="I196" s="250"/>
      <c r="J196" s="251">
        <f>ROUND(I196*H196,2)</f>
        <v>0</v>
      </c>
      <c r="K196" s="252"/>
      <c r="L196" s="43"/>
      <c r="M196" s="253" t="s">
        <v>1</v>
      </c>
      <c r="N196" s="254" t="s">
        <v>40</v>
      </c>
      <c r="O196" s="93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57" t="s">
        <v>179</v>
      </c>
      <c r="AT196" s="257" t="s">
        <v>175</v>
      </c>
      <c r="AU196" s="257" t="s">
        <v>84</v>
      </c>
      <c r="AY196" s="17" t="s">
        <v>172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82</v>
      </c>
      <c r="BK196" s="145">
        <f>ROUND(I196*H196,2)</f>
        <v>0</v>
      </c>
      <c r="BL196" s="17" t="s">
        <v>179</v>
      </c>
      <c r="BM196" s="257" t="s">
        <v>240</v>
      </c>
    </row>
    <row r="197" s="2" customFormat="1" ht="24.15" customHeight="1">
      <c r="A197" s="40"/>
      <c r="B197" s="41"/>
      <c r="C197" s="245" t="s">
        <v>8</v>
      </c>
      <c r="D197" s="245" t="s">
        <v>175</v>
      </c>
      <c r="E197" s="246" t="s">
        <v>513</v>
      </c>
      <c r="F197" s="247" t="s">
        <v>514</v>
      </c>
      <c r="G197" s="248" t="s">
        <v>368</v>
      </c>
      <c r="H197" s="249">
        <v>4.8579999999999997</v>
      </c>
      <c r="I197" s="250"/>
      <c r="J197" s="251">
        <f>ROUND(I197*H197,2)</f>
        <v>0</v>
      </c>
      <c r="K197" s="252"/>
      <c r="L197" s="43"/>
      <c r="M197" s="253" t="s">
        <v>1</v>
      </c>
      <c r="N197" s="254" t="s">
        <v>40</v>
      </c>
      <c r="O197" s="93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57" t="s">
        <v>179</v>
      </c>
      <c r="AT197" s="257" t="s">
        <v>175</v>
      </c>
      <c r="AU197" s="257" t="s">
        <v>84</v>
      </c>
      <c r="AY197" s="17" t="s">
        <v>172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82</v>
      </c>
      <c r="BK197" s="145">
        <f>ROUND(I197*H197,2)</f>
        <v>0</v>
      </c>
      <c r="BL197" s="17" t="s">
        <v>179</v>
      </c>
      <c r="BM197" s="257" t="s">
        <v>213</v>
      </c>
    </row>
    <row r="198" s="2" customFormat="1" ht="49.05" customHeight="1">
      <c r="A198" s="40"/>
      <c r="B198" s="41"/>
      <c r="C198" s="245" t="s">
        <v>263</v>
      </c>
      <c r="D198" s="245" t="s">
        <v>175</v>
      </c>
      <c r="E198" s="246" t="s">
        <v>517</v>
      </c>
      <c r="F198" s="247" t="s">
        <v>518</v>
      </c>
      <c r="G198" s="248" t="s">
        <v>368</v>
      </c>
      <c r="H198" s="249">
        <v>4.8579999999999997</v>
      </c>
      <c r="I198" s="250"/>
      <c r="J198" s="251">
        <f>ROUND(I198*H198,2)</f>
        <v>0</v>
      </c>
      <c r="K198" s="252"/>
      <c r="L198" s="43"/>
      <c r="M198" s="253" t="s">
        <v>1</v>
      </c>
      <c r="N198" s="254" t="s">
        <v>40</v>
      </c>
      <c r="O198" s="93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7" t="s">
        <v>179</v>
      </c>
      <c r="AT198" s="257" t="s">
        <v>175</v>
      </c>
      <c r="AU198" s="257" t="s">
        <v>84</v>
      </c>
      <c r="AY198" s="17" t="s">
        <v>172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82</v>
      </c>
      <c r="BK198" s="145">
        <f>ROUND(I198*H198,2)</f>
        <v>0</v>
      </c>
      <c r="BL198" s="17" t="s">
        <v>179</v>
      </c>
      <c r="BM198" s="257" t="s">
        <v>247</v>
      </c>
    </row>
    <row r="199" s="12" customFormat="1" ht="22.8" customHeight="1">
      <c r="A199" s="12"/>
      <c r="B199" s="229"/>
      <c r="C199" s="230"/>
      <c r="D199" s="231" t="s">
        <v>74</v>
      </c>
      <c r="E199" s="243" t="s">
        <v>520</v>
      </c>
      <c r="F199" s="243" t="s">
        <v>521</v>
      </c>
      <c r="G199" s="230"/>
      <c r="H199" s="230"/>
      <c r="I199" s="233"/>
      <c r="J199" s="244">
        <f>BK199</f>
        <v>0</v>
      </c>
      <c r="K199" s="230"/>
      <c r="L199" s="235"/>
      <c r="M199" s="236"/>
      <c r="N199" s="237"/>
      <c r="O199" s="237"/>
      <c r="P199" s="238">
        <f>P200</f>
        <v>0</v>
      </c>
      <c r="Q199" s="237"/>
      <c r="R199" s="238">
        <f>R200</f>
        <v>0</v>
      </c>
      <c r="S199" s="237"/>
      <c r="T199" s="239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0" t="s">
        <v>82</v>
      </c>
      <c r="AT199" s="241" t="s">
        <v>74</v>
      </c>
      <c r="AU199" s="241" t="s">
        <v>82</v>
      </c>
      <c r="AY199" s="240" t="s">
        <v>172</v>
      </c>
      <c r="BK199" s="242">
        <f>BK200</f>
        <v>0</v>
      </c>
    </row>
    <row r="200" s="2" customFormat="1" ht="21.75" customHeight="1">
      <c r="A200" s="40"/>
      <c r="B200" s="41"/>
      <c r="C200" s="245" t="s">
        <v>216</v>
      </c>
      <c r="D200" s="245" t="s">
        <v>175</v>
      </c>
      <c r="E200" s="246" t="s">
        <v>522</v>
      </c>
      <c r="F200" s="247" t="s">
        <v>523</v>
      </c>
      <c r="G200" s="248" t="s">
        <v>368</v>
      </c>
      <c r="H200" s="249">
        <v>9.8889999999999993</v>
      </c>
      <c r="I200" s="250"/>
      <c r="J200" s="251">
        <f>ROUND(I200*H200,2)</f>
        <v>0</v>
      </c>
      <c r="K200" s="252"/>
      <c r="L200" s="43"/>
      <c r="M200" s="253" t="s">
        <v>1</v>
      </c>
      <c r="N200" s="254" t="s">
        <v>40</v>
      </c>
      <c r="O200" s="93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57" t="s">
        <v>179</v>
      </c>
      <c r="AT200" s="257" t="s">
        <v>175</v>
      </c>
      <c r="AU200" s="257" t="s">
        <v>84</v>
      </c>
      <c r="AY200" s="17" t="s">
        <v>172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82</v>
      </c>
      <c r="BK200" s="145">
        <f>ROUND(I200*H200,2)</f>
        <v>0</v>
      </c>
      <c r="BL200" s="17" t="s">
        <v>179</v>
      </c>
      <c r="BM200" s="257" t="s">
        <v>210</v>
      </c>
    </row>
    <row r="201" s="12" customFormat="1" ht="25.92" customHeight="1">
      <c r="A201" s="12"/>
      <c r="B201" s="229"/>
      <c r="C201" s="230"/>
      <c r="D201" s="231" t="s">
        <v>74</v>
      </c>
      <c r="E201" s="232" t="s">
        <v>193</v>
      </c>
      <c r="F201" s="232" t="s">
        <v>194</v>
      </c>
      <c r="G201" s="230"/>
      <c r="H201" s="230"/>
      <c r="I201" s="233"/>
      <c r="J201" s="234">
        <f>BK201</f>
        <v>0</v>
      </c>
      <c r="K201" s="230"/>
      <c r="L201" s="235"/>
      <c r="M201" s="236"/>
      <c r="N201" s="237"/>
      <c r="O201" s="237"/>
      <c r="P201" s="238">
        <f>P202+P232+P262+P288+P307+P320+P345+P358+P383+P400+P408</f>
        <v>0</v>
      </c>
      <c r="Q201" s="237"/>
      <c r="R201" s="238">
        <f>R202+R232+R262+R288+R307+R320+R345+R358+R383+R400+R408</f>
        <v>0</v>
      </c>
      <c r="S201" s="237"/>
      <c r="T201" s="239">
        <f>T202+T232+T262+T288+T307+T320+T345+T358+T383+T400+T408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40" t="s">
        <v>84</v>
      </c>
      <c r="AT201" s="241" t="s">
        <v>74</v>
      </c>
      <c r="AU201" s="241" t="s">
        <v>75</v>
      </c>
      <c r="AY201" s="240" t="s">
        <v>172</v>
      </c>
      <c r="BK201" s="242">
        <f>BK202+BK232+BK262+BK288+BK307+BK320+BK345+BK358+BK383+BK400+BK408</f>
        <v>0</v>
      </c>
    </row>
    <row r="202" s="12" customFormat="1" ht="22.8" customHeight="1">
      <c r="A202" s="12"/>
      <c r="B202" s="229"/>
      <c r="C202" s="230"/>
      <c r="D202" s="231" t="s">
        <v>74</v>
      </c>
      <c r="E202" s="243" t="s">
        <v>885</v>
      </c>
      <c r="F202" s="243" t="s">
        <v>886</v>
      </c>
      <c r="G202" s="230"/>
      <c r="H202" s="230"/>
      <c r="I202" s="233"/>
      <c r="J202" s="244">
        <f>BK202</f>
        <v>0</v>
      </c>
      <c r="K202" s="230"/>
      <c r="L202" s="235"/>
      <c r="M202" s="236"/>
      <c r="N202" s="237"/>
      <c r="O202" s="237"/>
      <c r="P202" s="238">
        <f>SUM(P203:P231)</f>
        <v>0</v>
      </c>
      <c r="Q202" s="237"/>
      <c r="R202" s="238">
        <f>SUM(R203:R231)</f>
        <v>0</v>
      </c>
      <c r="S202" s="237"/>
      <c r="T202" s="239">
        <f>SUM(T203:T231)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40" t="s">
        <v>84</v>
      </c>
      <c r="AT202" s="241" t="s">
        <v>74</v>
      </c>
      <c r="AU202" s="241" t="s">
        <v>82</v>
      </c>
      <c r="AY202" s="240" t="s">
        <v>172</v>
      </c>
      <c r="BK202" s="242">
        <f>SUM(BK203:BK231)</f>
        <v>0</v>
      </c>
    </row>
    <row r="203" s="2" customFormat="1" ht="24.15" customHeight="1">
      <c r="A203" s="40"/>
      <c r="B203" s="41"/>
      <c r="C203" s="245" t="s">
        <v>268</v>
      </c>
      <c r="D203" s="245" t="s">
        <v>175</v>
      </c>
      <c r="E203" s="246" t="s">
        <v>887</v>
      </c>
      <c r="F203" s="247" t="s">
        <v>888</v>
      </c>
      <c r="G203" s="248" t="s">
        <v>184</v>
      </c>
      <c r="H203" s="249">
        <v>13.94</v>
      </c>
      <c r="I203" s="250"/>
      <c r="J203" s="251">
        <f>ROUND(I203*H203,2)</f>
        <v>0</v>
      </c>
      <c r="K203" s="252"/>
      <c r="L203" s="43"/>
      <c r="M203" s="253" t="s">
        <v>1</v>
      </c>
      <c r="N203" s="254" t="s">
        <v>40</v>
      </c>
      <c r="O203" s="93"/>
      <c r="P203" s="255">
        <f>O203*H203</f>
        <v>0</v>
      </c>
      <c r="Q203" s="255">
        <v>0</v>
      </c>
      <c r="R203" s="255">
        <f>Q203*H203</f>
        <v>0</v>
      </c>
      <c r="S203" s="255">
        <v>0</v>
      </c>
      <c r="T203" s="25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57" t="s">
        <v>200</v>
      </c>
      <c r="AT203" s="257" t="s">
        <v>175</v>
      </c>
      <c r="AU203" s="257" t="s">
        <v>84</v>
      </c>
      <c r="AY203" s="17" t="s">
        <v>172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82</v>
      </c>
      <c r="BK203" s="145">
        <f>ROUND(I203*H203,2)</f>
        <v>0</v>
      </c>
      <c r="BL203" s="17" t="s">
        <v>200</v>
      </c>
      <c r="BM203" s="257" t="s">
        <v>254</v>
      </c>
    </row>
    <row r="204" s="15" customFormat="1">
      <c r="A204" s="15"/>
      <c r="B204" s="299"/>
      <c r="C204" s="300"/>
      <c r="D204" s="260" t="s">
        <v>180</v>
      </c>
      <c r="E204" s="301" t="s">
        <v>1</v>
      </c>
      <c r="F204" s="302" t="s">
        <v>1264</v>
      </c>
      <c r="G204" s="300"/>
      <c r="H204" s="301" t="s">
        <v>1</v>
      </c>
      <c r="I204" s="303"/>
      <c r="J204" s="300"/>
      <c r="K204" s="300"/>
      <c r="L204" s="304"/>
      <c r="M204" s="305"/>
      <c r="N204" s="306"/>
      <c r="O204" s="306"/>
      <c r="P204" s="306"/>
      <c r="Q204" s="306"/>
      <c r="R204" s="306"/>
      <c r="S204" s="306"/>
      <c r="T204" s="30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308" t="s">
        <v>180</v>
      </c>
      <c r="AU204" s="308" t="s">
        <v>84</v>
      </c>
      <c r="AV204" s="15" t="s">
        <v>82</v>
      </c>
      <c r="AW204" s="15" t="s">
        <v>30</v>
      </c>
      <c r="AX204" s="15" t="s">
        <v>75</v>
      </c>
      <c r="AY204" s="308" t="s">
        <v>172</v>
      </c>
    </row>
    <row r="205" s="13" customFormat="1">
      <c r="A205" s="13"/>
      <c r="B205" s="258"/>
      <c r="C205" s="259"/>
      <c r="D205" s="260" t="s">
        <v>180</v>
      </c>
      <c r="E205" s="261" t="s">
        <v>1</v>
      </c>
      <c r="F205" s="262" t="s">
        <v>1265</v>
      </c>
      <c r="G205" s="259"/>
      <c r="H205" s="263">
        <v>13.94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180</v>
      </c>
      <c r="AU205" s="269" t="s">
        <v>84</v>
      </c>
      <c r="AV205" s="13" t="s">
        <v>84</v>
      </c>
      <c r="AW205" s="13" t="s">
        <v>30</v>
      </c>
      <c r="AX205" s="13" t="s">
        <v>75</v>
      </c>
      <c r="AY205" s="269" t="s">
        <v>172</v>
      </c>
    </row>
    <row r="206" s="14" customFormat="1">
      <c r="A206" s="14"/>
      <c r="B206" s="270"/>
      <c r="C206" s="271"/>
      <c r="D206" s="260" t="s">
        <v>180</v>
      </c>
      <c r="E206" s="272" t="s">
        <v>1</v>
      </c>
      <c r="F206" s="273" t="s">
        <v>181</v>
      </c>
      <c r="G206" s="271"/>
      <c r="H206" s="274">
        <v>13.94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180</v>
      </c>
      <c r="AU206" s="280" t="s">
        <v>84</v>
      </c>
      <c r="AV206" s="14" t="s">
        <v>179</v>
      </c>
      <c r="AW206" s="14" t="s">
        <v>30</v>
      </c>
      <c r="AX206" s="14" t="s">
        <v>82</v>
      </c>
      <c r="AY206" s="280" t="s">
        <v>172</v>
      </c>
    </row>
    <row r="207" s="2" customFormat="1" ht="16.5" customHeight="1">
      <c r="A207" s="40"/>
      <c r="B207" s="41"/>
      <c r="C207" s="281" t="s">
        <v>200</v>
      </c>
      <c r="D207" s="281" t="s">
        <v>207</v>
      </c>
      <c r="E207" s="282" t="s">
        <v>890</v>
      </c>
      <c r="F207" s="283" t="s">
        <v>891</v>
      </c>
      <c r="G207" s="284" t="s">
        <v>368</v>
      </c>
      <c r="H207" s="285">
        <v>0.0040000000000000001</v>
      </c>
      <c r="I207" s="286"/>
      <c r="J207" s="287">
        <f>ROUND(I207*H207,2)</f>
        <v>0</v>
      </c>
      <c r="K207" s="288"/>
      <c r="L207" s="289"/>
      <c r="M207" s="290" t="s">
        <v>1</v>
      </c>
      <c r="N207" s="291" t="s">
        <v>40</v>
      </c>
      <c r="O207" s="93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57" t="s">
        <v>210</v>
      </c>
      <c r="AT207" s="257" t="s">
        <v>207</v>
      </c>
      <c r="AU207" s="257" t="s">
        <v>84</v>
      </c>
      <c r="AY207" s="17" t="s">
        <v>172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82</v>
      </c>
      <c r="BK207" s="145">
        <f>ROUND(I207*H207,2)</f>
        <v>0</v>
      </c>
      <c r="BL207" s="17" t="s">
        <v>200</v>
      </c>
      <c r="BM207" s="257" t="s">
        <v>237</v>
      </c>
    </row>
    <row r="208" s="2" customFormat="1">
      <c r="A208" s="40"/>
      <c r="B208" s="41"/>
      <c r="C208" s="42"/>
      <c r="D208" s="260" t="s">
        <v>231</v>
      </c>
      <c r="E208" s="42"/>
      <c r="F208" s="292" t="s">
        <v>892</v>
      </c>
      <c r="G208" s="42"/>
      <c r="H208" s="42"/>
      <c r="I208" s="214"/>
      <c r="J208" s="42"/>
      <c r="K208" s="42"/>
      <c r="L208" s="43"/>
      <c r="M208" s="293"/>
      <c r="N208" s="294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7" t="s">
        <v>231</v>
      </c>
      <c r="AU208" s="17" t="s">
        <v>84</v>
      </c>
    </row>
    <row r="209" s="15" customFormat="1">
      <c r="A209" s="15"/>
      <c r="B209" s="299"/>
      <c r="C209" s="300"/>
      <c r="D209" s="260" t="s">
        <v>180</v>
      </c>
      <c r="E209" s="301" t="s">
        <v>1</v>
      </c>
      <c r="F209" s="302" t="s">
        <v>1264</v>
      </c>
      <c r="G209" s="300"/>
      <c r="H209" s="301" t="s">
        <v>1</v>
      </c>
      <c r="I209" s="303"/>
      <c r="J209" s="300"/>
      <c r="K209" s="300"/>
      <c r="L209" s="304"/>
      <c r="M209" s="305"/>
      <c r="N209" s="306"/>
      <c r="O209" s="306"/>
      <c r="P209" s="306"/>
      <c r="Q209" s="306"/>
      <c r="R209" s="306"/>
      <c r="S209" s="306"/>
      <c r="T209" s="30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308" t="s">
        <v>180</v>
      </c>
      <c r="AU209" s="308" t="s">
        <v>84</v>
      </c>
      <c r="AV209" s="15" t="s">
        <v>82</v>
      </c>
      <c r="AW209" s="15" t="s">
        <v>30</v>
      </c>
      <c r="AX209" s="15" t="s">
        <v>75</v>
      </c>
      <c r="AY209" s="308" t="s">
        <v>172</v>
      </c>
    </row>
    <row r="210" s="13" customFormat="1">
      <c r="A210" s="13"/>
      <c r="B210" s="258"/>
      <c r="C210" s="259"/>
      <c r="D210" s="260" t="s">
        <v>180</v>
      </c>
      <c r="E210" s="261" t="s">
        <v>1</v>
      </c>
      <c r="F210" s="262" t="s">
        <v>1265</v>
      </c>
      <c r="G210" s="259"/>
      <c r="H210" s="263">
        <v>13.94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180</v>
      </c>
      <c r="AU210" s="269" t="s">
        <v>84</v>
      </c>
      <c r="AV210" s="13" t="s">
        <v>84</v>
      </c>
      <c r="AW210" s="13" t="s">
        <v>30</v>
      </c>
      <c r="AX210" s="13" t="s">
        <v>75</v>
      </c>
      <c r="AY210" s="269" t="s">
        <v>172</v>
      </c>
    </row>
    <row r="211" s="14" customFormat="1">
      <c r="A211" s="14"/>
      <c r="B211" s="270"/>
      <c r="C211" s="271"/>
      <c r="D211" s="260" t="s">
        <v>180</v>
      </c>
      <c r="E211" s="272" t="s">
        <v>1</v>
      </c>
      <c r="F211" s="273" t="s">
        <v>181</v>
      </c>
      <c r="G211" s="271"/>
      <c r="H211" s="274">
        <v>13.94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180</v>
      </c>
      <c r="AU211" s="280" t="s">
        <v>84</v>
      </c>
      <c r="AV211" s="14" t="s">
        <v>179</v>
      </c>
      <c r="AW211" s="14" t="s">
        <v>30</v>
      </c>
      <c r="AX211" s="14" t="s">
        <v>75</v>
      </c>
      <c r="AY211" s="280" t="s">
        <v>172</v>
      </c>
    </row>
    <row r="212" s="13" customFormat="1">
      <c r="A212" s="13"/>
      <c r="B212" s="258"/>
      <c r="C212" s="259"/>
      <c r="D212" s="260" t="s">
        <v>180</v>
      </c>
      <c r="E212" s="261" t="s">
        <v>1</v>
      </c>
      <c r="F212" s="262" t="s">
        <v>1266</v>
      </c>
      <c r="G212" s="259"/>
      <c r="H212" s="263">
        <v>0.0040000000000000001</v>
      </c>
      <c r="I212" s="264"/>
      <c r="J212" s="259"/>
      <c r="K212" s="259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180</v>
      </c>
      <c r="AU212" s="269" t="s">
        <v>84</v>
      </c>
      <c r="AV212" s="13" t="s">
        <v>84</v>
      </c>
      <c r="AW212" s="13" t="s">
        <v>30</v>
      </c>
      <c r="AX212" s="13" t="s">
        <v>75</v>
      </c>
      <c r="AY212" s="269" t="s">
        <v>172</v>
      </c>
    </row>
    <row r="213" s="14" customFormat="1">
      <c r="A213" s="14"/>
      <c r="B213" s="270"/>
      <c r="C213" s="271"/>
      <c r="D213" s="260" t="s">
        <v>180</v>
      </c>
      <c r="E213" s="272" t="s">
        <v>1</v>
      </c>
      <c r="F213" s="273" t="s">
        <v>181</v>
      </c>
      <c r="G213" s="271"/>
      <c r="H213" s="274">
        <v>0.0040000000000000001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180</v>
      </c>
      <c r="AU213" s="280" t="s">
        <v>84</v>
      </c>
      <c r="AV213" s="14" t="s">
        <v>179</v>
      </c>
      <c r="AW213" s="14" t="s">
        <v>30</v>
      </c>
      <c r="AX213" s="14" t="s">
        <v>82</v>
      </c>
      <c r="AY213" s="280" t="s">
        <v>172</v>
      </c>
    </row>
    <row r="214" s="2" customFormat="1" ht="24.15" customHeight="1">
      <c r="A214" s="40"/>
      <c r="B214" s="41"/>
      <c r="C214" s="245" t="s">
        <v>276</v>
      </c>
      <c r="D214" s="245" t="s">
        <v>175</v>
      </c>
      <c r="E214" s="246" t="s">
        <v>895</v>
      </c>
      <c r="F214" s="247" t="s">
        <v>896</v>
      </c>
      <c r="G214" s="248" t="s">
        <v>184</v>
      </c>
      <c r="H214" s="249">
        <v>27.879999999999999</v>
      </c>
      <c r="I214" s="250"/>
      <c r="J214" s="251">
        <f>ROUND(I214*H214,2)</f>
        <v>0</v>
      </c>
      <c r="K214" s="252"/>
      <c r="L214" s="43"/>
      <c r="M214" s="253" t="s">
        <v>1</v>
      </c>
      <c r="N214" s="254" t="s">
        <v>40</v>
      </c>
      <c r="O214" s="93"/>
      <c r="P214" s="255">
        <f>O214*H214</f>
        <v>0</v>
      </c>
      <c r="Q214" s="255">
        <v>0</v>
      </c>
      <c r="R214" s="255">
        <f>Q214*H214</f>
        <v>0</v>
      </c>
      <c r="S214" s="255">
        <v>0</v>
      </c>
      <c r="T214" s="25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57" t="s">
        <v>200</v>
      </c>
      <c r="AT214" s="257" t="s">
        <v>175</v>
      </c>
      <c r="AU214" s="257" t="s">
        <v>84</v>
      </c>
      <c r="AY214" s="17" t="s">
        <v>172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82</v>
      </c>
      <c r="BK214" s="145">
        <f>ROUND(I214*H214,2)</f>
        <v>0</v>
      </c>
      <c r="BL214" s="17" t="s">
        <v>200</v>
      </c>
      <c r="BM214" s="257" t="s">
        <v>244</v>
      </c>
    </row>
    <row r="215" s="15" customFormat="1">
      <c r="A215" s="15"/>
      <c r="B215" s="299"/>
      <c r="C215" s="300"/>
      <c r="D215" s="260" t="s">
        <v>180</v>
      </c>
      <c r="E215" s="301" t="s">
        <v>1</v>
      </c>
      <c r="F215" s="302" t="s">
        <v>1264</v>
      </c>
      <c r="G215" s="300"/>
      <c r="H215" s="301" t="s">
        <v>1</v>
      </c>
      <c r="I215" s="303"/>
      <c r="J215" s="300"/>
      <c r="K215" s="300"/>
      <c r="L215" s="304"/>
      <c r="M215" s="305"/>
      <c r="N215" s="306"/>
      <c r="O215" s="306"/>
      <c r="P215" s="306"/>
      <c r="Q215" s="306"/>
      <c r="R215" s="306"/>
      <c r="S215" s="306"/>
      <c r="T215" s="30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308" t="s">
        <v>180</v>
      </c>
      <c r="AU215" s="308" t="s">
        <v>84</v>
      </c>
      <c r="AV215" s="15" t="s">
        <v>82</v>
      </c>
      <c r="AW215" s="15" t="s">
        <v>30</v>
      </c>
      <c r="AX215" s="15" t="s">
        <v>75</v>
      </c>
      <c r="AY215" s="308" t="s">
        <v>172</v>
      </c>
    </row>
    <row r="216" s="13" customFormat="1">
      <c r="A216" s="13"/>
      <c r="B216" s="258"/>
      <c r="C216" s="259"/>
      <c r="D216" s="260" t="s">
        <v>180</v>
      </c>
      <c r="E216" s="261" t="s">
        <v>1</v>
      </c>
      <c r="F216" s="262" t="s">
        <v>1267</v>
      </c>
      <c r="G216" s="259"/>
      <c r="H216" s="263">
        <v>27.879999999999999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180</v>
      </c>
      <c r="AU216" s="269" t="s">
        <v>84</v>
      </c>
      <c r="AV216" s="13" t="s">
        <v>84</v>
      </c>
      <c r="AW216" s="13" t="s">
        <v>30</v>
      </c>
      <c r="AX216" s="13" t="s">
        <v>75</v>
      </c>
      <c r="AY216" s="269" t="s">
        <v>172</v>
      </c>
    </row>
    <row r="217" s="14" customFormat="1">
      <c r="A217" s="14"/>
      <c r="B217" s="270"/>
      <c r="C217" s="271"/>
      <c r="D217" s="260" t="s">
        <v>180</v>
      </c>
      <c r="E217" s="272" t="s">
        <v>1</v>
      </c>
      <c r="F217" s="273" t="s">
        <v>181</v>
      </c>
      <c r="G217" s="271"/>
      <c r="H217" s="274">
        <v>27.879999999999999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0" t="s">
        <v>180</v>
      </c>
      <c r="AU217" s="280" t="s">
        <v>84</v>
      </c>
      <c r="AV217" s="14" t="s">
        <v>179</v>
      </c>
      <c r="AW217" s="14" t="s">
        <v>30</v>
      </c>
      <c r="AX217" s="14" t="s">
        <v>82</v>
      </c>
      <c r="AY217" s="280" t="s">
        <v>172</v>
      </c>
    </row>
    <row r="218" s="2" customFormat="1" ht="16.5" customHeight="1">
      <c r="A218" s="40"/>
      <c r="B218" s="41"/>
      <c r="C218" s="281" t="s">
        <v>224</v>
      </c>
      <c r="D218" s="281" t="s">
        <v>207</v>
      </c>
      <c r="E218" s="282" t="s">
        <v>898</v>
      </c>
      <c r="F218" s="283" t="s">
        <v>899</v>
      </c>
      <c r="G218" s="284" t="s">
        <v>184</v>
      </c>
      <c r="H218" s="285">
        <v>16.170000000000002</v>
      </c>
      <c r="I218" s="286"/>
      <c r="J218" s="287">
        <f>ROUND(I218*H218,2)</f>
        <v>0</v>
      </c>
      <c r="K218" s="288"/>
      <c r="L218" s="289"/>
      <c r="M218" s="290" t="s">
        <v>1</v>
      </c>
      <c r="N218" s="291" t="s">
        <v>40</v>
      </c>
      <c r="O218" s="93"/>
      <c r="P218" s="255">
        <f>O218*H218</f>
        <v>0</v>
      </c>
      <c r="Q218" s="255">
        <v>0</v>
      </c>
      <c r="R218" s="255">
        <f>Q218*H218</f>
        <v>0</v>
      </c>
      <c r="S218" s="255">
        <v>0</v>
      </c>
      <c r="T218" s="25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57" t="s">
        <v>210</v>
      </c>
      <c r="AT218" s="257" t="s">
        <v>207</v>
      </c>
      <c r="AU218" s="257" t="s">
        <v>84</v>
      </c>
      <c r="AY218" s="17" t="s">
        <v>172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82</v>
      </c>
      <c r="BK218" s="145">
        <f>ROUND(I218*H218,2)</f>
        <v>0</v>
      </c>
      <c r="BL218" s="17" t="s">
        <v>200</v>
      </c>
      <c r="BM218" s="257" t="s">
        <v>218</v>
      </c>
    </row>
    <row r="219" s="2" customFormat="1">
      <c r="A219" s="40"/>
      <c r="B219" s="41"/>
      <c r="C219" s="42"/>
      <c r="D219" s="260" t="s">
        <v>231</v>
      </c>
      <c r="E219" s="42"/>
      <c r="F219" s="292" t="s">
        <v>900</v>
      </c>
      <c r="G219" s="42"/>
      <c r="H219" s="42"/>
      <c r="I219" s="214"/>
      <c r="J219" s="42"/>
      <c r="K219" s="42"/>
      <c r="L219" s="43"/>
      <c r="M219" s="293"/>
      <c r="N219" s="294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7" t="s">
        <v>231</v>
      </c>
      <c r="AU219" s="17" t="s">
        <v>84</v>
      </c>
    </row>
    <row r="220" s="15" customFormat="1">
      <c r="A220" s="15"/>
      <c r="B220" s="299"/>
      <c r="C220" s="300"/>
      <c r="D220" s="260" t="s">
        <v>180</v>
      </c>
      <c r="E220" s="301" t="s">
        <v>1</v>
      </c>
      <c r="F220" s="302" t="s">
        <v>1264</v>
      </c>
      <c r="G220" s="300"/>
      <c r="H220" s="301" t="s">
        <v>1</v>
      </c>
      <c r="I220" s="303"/>
      <c r="J220" s="300"/>
      <c r="K220" s="300"/>
      <c r="L220" s="304"/>
      <c r="M220" s="305"/>
      <c r="N220" s="306"/>
      <c r="O220" s="306"/>
      <c r="P220" s="306"/>
      <c r="Q220" s="306"/>
      <c r="R220" s="306"/>
      <c r="S220" s="306"/>
      <c r="T220" s="30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308" t="s">
        <v>180</v>
      </c>
      <c r="AU220" s="308" t="s">
        <v>84</v>
      </c>
      <c r="AV220" s="15" t="s">
        <v>82</v>
      </c>
      <c r="AW220" s="15" t="s">
        <v>30</v>
      </c>
      <c r="AX220" s="15" t="s">
        <v>75</v>
      </c>
      <c r="AY220" s="308" t="s">
        <v>172</v>
      </c>
    </row>
    <row r="221" s="13" customFormat="1">
      <c r="A221" s="13"/>
      <c r="B221" s="258"/>
      <c r="C221" s="259"/>
      <c r="D221" s="260" t="s">
        <v>180</v>
      </c>
      <c r="E221" s="261" t="s">
        <v>1</v>
      </c>
      <c r="F221" s="262" t="s">
        <v>1268</v>
      </c>
      <c r="G221" s="259"/>
      <c r="H221" s="263">
        <v>13.94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180</v>
      </c>
      <c r="AU221" s="269" t="s">
        <v>84</v>
      </c>
      <c r="AV221" s="13" t="s">
        <v>84</v>
      </c>
      <c r="AW221" s="13" t="s">
        <v>30</v>
      </c>
      <c r="AX221" s="13" t="s">
        <v>75</v>
      </c>
      <c r="AY221" s="269" t="s">
        <v>172</v>
      </c>
    </row>
    <row r="222" s="14" customFormat="1">
      <c r="A222" s="14"/>
      <c r="B222" s="270"/>
      <c r="C222" s="271"/>
      <c r="D222" s="260" t="s">
        <v>180</v>
      </c>
      <c r="E222" s="272" t="s">
        <v>1</v>
      </c>
      <c r="F222" s="273" t="s">
        <v>181</v>
      </c>
      <c r="G222" s="271"/>
      <c r="H222" s="274">
        <v>13.94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180</v>
      </c>
      <c r="AU222" s="280" t="s">
        <v>84</v>
      </c>
      <c r="AV222" s="14" t="s">
        <v>179</v>
      </c>
      <c r="AW222" s="14" t="s">
        <v>30</v>
      </c>
      <c r="AX222" s="14" t="s">
        <v>75</v>
      </c>
      <c r="AY222" s="280" t="s">
        <v>172</v>
      </c>
    </row>
    <row r="223" s="13" customFormat="1">
      <c r="A223" s="13"/>
      <c r="B223" s="258"/>
      <c r="C223" s="259"/>
      <c r="D223" s="260" t="s">
        <v>180</v>
      </c>
      <c r="E223" s="261" t="s">
        <v>1</v>
      </c>
      <c r="F223" s="262" t="s">
        <v>1269</v>
      </c>
      <c r="G223" s="259"/>
      <c r="H223" s="263">
        <v>16.170000000000002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180</v>
      </c>
      <c r="AU223" s="269" t="s">
        <v>84</v>
      </c>
      <c r="AV223" s="13" t="s">
        <v>84</v>
      </c>
      <c r="AW223" s="13" t="s">
        <v>30</v>
      </c>
      <c r="AX223" s="13" t="s">
        <v>75</v>
      </c>
      <c r="AY223" s="269" t="s">
        <v>172</v>
      </c>
    </row>
    <row r="224" s="14" customFormat="1">
      <c r="A224" s="14"/>
      <c r="B224" s="270"/>
      <c r="C224" s="271"/>
      <c r="D224" s="260" t="s">
        <v>180</v>
      </c>
      <c r="E224" s="272" t="s">
        <v>1</v>
      </c>
      <c r="F224" s="273" t="s">
        <v>181</v>
      </c>
      <c r="G224" s="271"/>
      <c r="H224" s="274">
        <v>16.170000000000002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180</v>
      </c>
      <c r="AU224" s="280" t="s">
        <v>84</v>
      </c>
      <c r="AV224" s="14" t="s">
        <v>179</v>
      </c>
      <c r="AW224" s="14" t="s">
        <v>30</v>
      </c>
      <c r="AX224" s="14" t="s">
        <v>82</v>
      </c>
      <c r="AY224" s="280" t="s">
        <v>172</v>
      </c>
    </row>
    <row r="225" s="2" customFormat="1" ht="24.15" customHeight="1">
      <c r="A225" s="40"/>
      <c r="B225" s="41"/>
      <c r="C225" s="281" t="s">
        <v>280</v>
      </c>
      <c r="D225" s="281" t="s">
        <v>207</v>
      </c>
      <c r="E225" s="282" t="s">
        <v>904</v>
      </c>
      <c r="F225" s="283" t="s">
        <v>1270</v>
      </c>
      <c r="G225" s="284" t="s">
        <v>184</v>
      </c>
      <c r="H225" s="285">
        <v>16.170000000000002</v>
      </c>
      <c r="I225" s="286"/>
      <c r="J225" s="287">
        <f>ROUND(I225*H225,2)</f>
        <v>0</v>
      </c>
      <c r="K225" s="288"/>
      <c r="L225" s="289"/>
      <c r="M225" s="290" t="s">
        <v>1</v>
      </c>
      <c r="N225" s="291" t="s">
        <v>40</v>
      </c>
      <c r="O225" s="93"/>
      <c r="P225" s="255">
        <f>O225*H225</f>
        <v>0</v>
      </c>
      <c r="Q225" s="255">
        <v>0</v>
      </c>
      <c r="R225" s="255">
        <f>Q225*H225</f>
        <v>0</v>
      </c>
      <c r="S225" s="255">
        <v>0</v>
      </c>
      <c r="T225" s="25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57" t="s">
        <v>210</v>
      </c>
      <c r="AT225" s="257" t="s">
        <v>207</v>
      </c>
      <c r="AU225" s="257" t="s">
        <v>84</v>
      </c>
      <c r="AY225" s="17" t="s">
        <v>172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82</v>
      </c>
      <c r="BK225" s="145">
        <f>ROUND(I225*H225,2)</f>
        <v>0</v>
      </c>
      <c r="BL225" s="17" t="s">
        <v>200</v>
      </c>
      <c r="BM225" s="257" t="s">
        <v>227</v>
      </c>
    </row>
    <row r="226" s="15" customFormat="1">
      <c r="A226" s="15"/>
      <c r="B226" s="299"/>
      <c r="C226" s="300"/>
      <c r="D226" s="260" t="s">
        <v>180</v>
      </c>
      <c r="E226" s="301" t="s">
        <v>1</v>
      </c>
      <c r="F226" s="302" t="s">
        <v>1264</v>
      </c>
      <c r="G226" s="300"/>
      <c r="H226" s="301" t="s">
        <v>1</v>
      </c>
      <c r="I226" s="303"/>
      <c r="J226" s="300"/>
      <c r="K226" s="300"/>
      <c r="L226" s="304"/>
      <c r="M226" s="305"/>
      <c r="N226" s="306"/>
      <c r="O226" s="306"/>
      <c r="P226" s="306"/>
      <c r="Q226" s="306"/>
      <c r="R226" s="306"/>
      <c r="S226" s="306"/>
      <c r="T226" s="30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308" t="s">
        <v>180</v>
      </c>
      <c r="AU226" s="308" t="s">
        <v>84</v>
      </c>
      <c r="AV226" s="15" t="s">
        <v>82</v>
      </c>
      <c r="AW226" s="15" t="s">
        <v>30</v>
      </c>
      <c r="AX226" s="15" t="s">
        <v>75</v>
      </c>
      <c r="AY226" s="308" t="s">
        <v>172</v>
      </c>
    </row>
    <row r="227" s="13" customFormat="1">
      <c r="A227" s="13"/>
      <c r="B227" s="258"/>
      <c r="C227" s="259"/>
      <c r="D227" s="260" t="s">
        <v>180</v>
      </c>
      <c r="E227" s="261" t="s">
        <v>1</v>
      </c>
      <c r="F227" s="262" t="s">
        <v>1268</v>
      </c>
      <c r="G227" s="259"/>
      <c r="H227" s="263">
        <v>13.94</v>
      </c>
      <c r="I227" s="264"/>
      <c r="J227" s="259"/>
      <c r="K227" s="259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180</v>
      </c>
      <c r="AU227" s="269" t="s">
        <v>84</v>
      </c>
      <c r="AV227" s="13" t="s">
        <v>84</v>
      </c>
      <c r="AW227" s="13" t="s">
        <v>30</v>
      </c>
      <c r="AX227" s="13" t="s">
        <v>75</v>
      </c>
      <c r="AY227" s="269" t="s">
        <v>172</v>
      </c>
    </row>
    <row r="228" s="14" customFormat="1">
      <c r="A228" s="14"/>
      <c r="B228" s="270"/>
      <c r="C228" s="271"/>
      <c r="D228" s="260" t="s">
        <v>180</v>
      </c>
      <c r="E228" s="272" t="s">
        <v>1</v>
      </c>
      <c r="F228" s="273" t="s">
        <v>181</v>
      </c>
      <c r="G228" s="271"/>
      <c r="H228" s="274">
        <v>13.94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180</v>
      </c>
      <c r="AU228" s="280" t="s">
        <v>84</v>
      </c>
      <c r="AV228" s="14" t="s">
        <v>179</v>
      </c>
      <c r="AW228" s="14" t="s">
        <v>30</v>
      </c>
      <c r="AX228" s="14" t="s">
        <v>75</v>
      </c>
      <c r="AY228" s="280" t="s">
        <v>172</v>
      </c>
    </row>
    <row r="229" s="13" customFormat="1">
      <c r="A229" s="13"/>
      <c r="B229" s="258"/>
      <c r="C229" s="259"/>
      <c r="D229" s="260" t="s">
        <v>180</v>
      </c>
      <c r="E229" s="261" t="s">
        <v>1</v>
      </c>
      <c r="F229" s="262" t="s">
        <v>1269</v>
      </c>
      <c r="G229" s="259"/>
      <c r="H229" s="263">
        <v>16.170000000000002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180</v>
      </c>
      <c r="AU229" s="269" t="s">
        <v>84</v>
      </c>
      <c r="AV229" s="13" t="s">
        <v>84</v>
      </c>
      <c r="AW229" s="13" t="s">
        <v>30</v>
      </c>
      <c r="AX229" s="13" t="s">
        <v>75</v>
      </c>
      <c r="AY229" s="269" t="s">
        <v>172</v>
      </c>
    </row>
    <row r="230" s="14" customFormat="1">
      <c r="A230" s="14"/>
      <c r="B230" s="270"/>
      <c r="C230" s="271"/>
      <c r="D230" s="260" t="s">
        <v>180</v>
      </c>
      <c r="E230" s="272" t="s">
        <v>1</v>
      </c>
      <c r="F230" s="273" t="s">
        <v>181</v>
      </c>
      <c r="G230" s="271"/>
      <c r="H230" s="274">
        <v>16.170000000000002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180</v>
      </c>
      <c r="AU230" s="280" t="s">
        <v>84</v>
      </c>
      <c r="AV230" s="14" t="s">
        <v>179</v>
      </c>
      <c r="AW230" s="14" t="s">
        <v>30</v>
      </c>
      <c r="AX230" s="14" t="s">
        <v>82</v>
      </c>
      <c r="AY230" s="280" t="s">
        <v>172</v>
      </c>
    </row>
    <row r="231" s="2" customFormat="1" ht="33" customHeight="1">
      <c r="A231" s="40"/>
      <c r="B231" s="41"/>
      <c r="C231" s="245" t="s">
        <v>226</v>
      </c>
      <c r="D231" s="245" t="s">
        <v>175</v>
      </c>
      <c r="E231" s="246" t="s">
        <v>907</v>
      </c>
      <c r="F231" s="247" t="s">
        <v>908</v>
      </c>
      <c r="G231" s="248" t="s">
        <v>283</v>
      </c>
      <c r="H231" s="295"/>
      <c r="I231" s="250"/>
      <c r="J231" s="251">
        <f>ROUND(I231*H231,2)</f>
        <v>0</v>
      </c>
      <c r="K231" s="252"/>
      <c r="L231" s="43"/>
      <c r="M231" s="253" t="s">
        <v>1</v>
      </c>
      <c r="N231" s="254" t="s">
        <v>40</v>
      </c>
      <c r="O231" s="93"/>
      <c r="P231" s="255">
        <f>O231*H231</f>
        <v>0</v>
      </c>
      <c r="Q231" s="255">
        <v>0</v>
      </c>
      <c r="R231" s="255">
        <f>Q231*H231</f>
        <v>0</v>
      </c>
      <c r="S231" s="255">
        <v>0</v>
      </c>
      <c r="T231" s="25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57" t="s">
        <v>200</v>
      </c>
      <c r="AT231" s="257" t="s">
        <v>175</v>
      </c>
      <c r="AU231" s="257" t="s">
        <v>84</v>
      </c>
      <c r="AY231" s="17" t="s">
        <v>172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82</v>
      </c>
      <c r="BK231" s="145">
        <f>ROUND(I231*H231,2)</f>
        <v>0</v>
      </c>
      <c r="BL231" s="17" t="s">
        <v>200</v>
      </c>
      <c r="BM231" s="257" t="s">
        <v>225</v>
      </c>
    </row>
    <row r="232" s="12" customFormat="1" ht="22.8" customHeight="1">
      <c r="A232" s="12"/>
      <c r="B232" s="229"/>
      <c r="C232" s="230"/>
      <c r="D232" s="231" t="s">
        <v>74</v>
      </c>
      <c r="E232" s="243" t="s">
        <v>546</v>
      </c>
      <c r="F232" s="243" t="s">
        <v>547</v>
      </c>
      <c r="G232" s="230"/>
      <c r="H232" s="230"/>
      <c r="I232" s="233"/>
      <c r="J232" s="244">
        <f>BK232</f>
        <v>0</v>
      </c>
      <c r="K232" s="230"/>
      <c r="L232" s="235"/>
      <c r="M232" s="236"/>
      <c r="N232" s="237"/>
      <c r="O232" s="237"/>
      <c r="P232" s="238">
        <f>SUM(P233:P261)</f>
        <v>0</v>
      </c>
      <c r="Q232" s="237"/>
      <c r="R232" s="238">
        <f>SUM(R233:R261)</f>
        <v>0</v>
      </c>
      <c r="S232" s="237"/>
      <c r="T232" s="239">
        <f>SUM(T233:T261)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40" t="s">
        <v>84</v>
      </c>
      <c r="AT232" s="241" t="s">
        <v>74</v>
      </c>
      <c r="AU232" s="241" t="s">
        <v>82</v>
      </c>
      <c r="AY232" s="240" t="s">
        <v>172</v>
      </c>
      <c r="BK232" s="242">
        <f>SUM(BK233:BK261)</f>
        <v>0</v>
      </c>
    </row>
    <row r="233" s="2" customFormat="1" ht="21.75" customHeight="1">
      <c r="A233" s="40"/>
      <c r="B233" s="41"/>
      <c r="C233" s="245" t="s">
        <v>7</v>
      </c>
      <c r="D233" s="245" t="s">
        <v>175</v>
      </c>
      <c r="E233" s="246" t="s">
        <v>909</v>
      </c>
      <c r="F233" s="247" t="s">
        <v>910</v>
      </c>
      <c r="G233" s="248" t="s">
        <v>273</v>
      </c>
      <c r="H233" s="249">
        <v>12</v>
      </c>
      <c r="I233" s="250"/>
      <c r="J233" s="251">
        <f>ROUND(I233*H233,2)</f>
        <v>0</v>
      </c>
      <c r="K233" s="252"/>
      <c r="L233" s="43"/>
      <c r="M233" s="253" t="s">
        <v>1</v>
      </c>
      <c r="N233" s="254" t="s">
        <v>40</v>
      </c>
      <c r="O233" s="93"/>
      <c r="P233" s="255">
        <f>O233*H233</f>
        <v>0</v>
      </c>
      <c r="Q233" s="255">
        <v>0</v>
      </c>
      <c r="R233" s="255">
        <f>Q233*H233</f>
        <v>0</v>
      </c>
      <c r="S233" s="255">
        <v>0</v>
      </c>
      <c r="T233" s="25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57" t="s">
        <v>200</v>
      </c>
      <c r="AT233" s="257" t="s">
        <v>175</v>
      </c>
      <c r="AU233" s="257" t="s">
        <v>84</v>
      </c>
      <c r="AY233" s="17" t="s">
        <v>172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82</v>
      </c>
      <c r="BK233" s="145">
        <f>ROUND(I233*H233,2)</f>
        <v>0</v>
      </c>
      <c r="BL233" s="17" t="s">
        <v>200</v>
      </c>
      <c r="BM233" s="257" t="s">
        <v>274</v>
      </c>
    </row>
    <row r="234" s="15" customFormat="1">
      <c r="A234" s="15"/>
      <c r="B234" s="299"/>
      <c r="C234" s="300"/>
      <c r="D234" s="260" t="s">
        <v>180</v>
      </c>
      <c r="E234" s="301" t="s">
        <v>1</v>
      </c>
      <c r="F234" s="302" t="s">
        <v>1247</v>
      </c>
      <c r="G234" s="300"/>
      <c r="H234" s="301" t="s">
        <v>1</v>
      </c>
      <c r="I234" s="303"/>
      <c r="J234" s="300"/>
      <c r="K234" s="300"/>
      <c r="L234" s="304"/>
      <c r="M234" s="305"/>
      <c r="N234" s="306"/>
      <c r="O234" s="306"/>
      <c r="P234" s="306"/>
      <c r="Q234" s="306"/>
      <c r="R234" s="306"/>
      <c r="S234" s="306"/>
      <c r="T234" s="30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308" t="s">
        <v>180</v>
      </c>
      <c r="AU234" s="308" t="s">
        <v>84</v>
      </c>
      <c r="AV234" s="15" t="s">
        <v>82</v>
      </c>
      <c r="AW234" s="15" t="s">
        <v>30</v>
      </c>
      <c r="AX234" s="15" t="s">
        <v>75</v>
      </c>
      <c r="AY234" s="308" t="s">
        <v>172</v>
      </c>
    </row>
    <row r="235" s="13" customFormat="1">
      <c r="A235" s="13"/>
      <c r="B235" s="258"/>
      <c r="C235" s="259"/>
      <c r="D235" s="260" t="s">
        <v>180</v>
      </c>
      <c r="E235" s="261" t="s">
        <v>1</v>
      </c>
      <c r="F235" s="262" t="s">
        <v>1271</v>
      </c>
      <c r="G235" s="259"/>
      <c r="H235" s="263">
        <v>12</v>
      </c>
      <c r="I235" s="264"/>
      <c r="J235" s="259"/>
      <c r="K235" s="259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180</v>
      </c>
      <c r="AU235" s="269" t="s">
        <v>84</v>
      </c>
      <c r="AV235" s="13" t="s">
        <v>84</v>
      </c>
      <c r="AW235" s="13" t="s">
        <v>30</v>
      </c>
      <c r="AX235" s="13" t="s">
        <v>75</v>
      </c>
      <c r="AY235" s="269" t="s">
        <v>172</v>
      </c>
    </row>
    <row r="236" s="14" customFormat="1">
      <c r="A236" s="14"/>
      <c r="B236" s="270"/>
      <c r="C236" s="271"/>
      <c r="D236" s="260" t="s">
        <v>180</v>
      </c>
      <c r="E236" s="272" t="s">
        <v>1</v>
      </c>
      <c r="F236" s="273" t="s">
        <v>181</v>
      </c>
      <c r="G236" s="271"/>
      <c r="H236" s="274">
        <v>12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180</v>
      </c>
      <c r="AU236" s="280" t="s">
        <v>84</v>
      </c>
      <c r="AV236" s="14" t="s">
        <v>179</v>
      </c>
      <c r="AW236" s="14" t="s">
        <v>30</v>
      </c>
      <c r="AX236" s="14" t="s">
        <v>82</v>
      </c>
      <c r="AY236" s="280" t="s">
        <v>172</v>
      </c>
    </row>
    <row r="237" s="2" customFormat="1" ht="16.5" customHeight="1">
      <c r="A237" s="40"/>
      <c r="B237" s="41"/>
      <c r="C237" s="245" t="s">
        <v>230</v>
      </c>
      <c r="D237" s="245" t="s">
        <v>175</v>
      </c>
      <c r="E237" s="246" t="s">
        <v>911</v>
      </c>
      <c r="F237" s="247" t="s">
        <v>1272</v>
      </c>
      <c r="G237" s="248" t="s">
        <v>273</v>
      </c>
      <c r="H237" s="249">
        <v>7</v>
      </c>
      <c r="I237" s="250"/>
      <c r="J237" s="251">
        <f>ROUND(I237*H237,2)</f>
        <v>0</v>
      </c>
      <c r="K237" s="252"/>
      <c r="L237" s="43"/>
      <c r="M237" s="253" t="s">
        <v>1</v>
      </c>
      <c r="N237" s="254" t="s">
        <v>40</v>
      </c>
      <c r="O237" s="93"/>
      <c r="P237" s="255">
        <f>O237*H237</f>
        <v>0</v>
      </c>
      <c r="Q237" s="255">
        <v>0</v>
      </c>
      <c r="R237" s="255">
        <f>Q237*H237</f>
        <v>0</v>
      </c>
      <c r="S237" s="255">
        <v>0</v>
      </c>
      <c r="T237" s="25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57" t="s">
        <v>200</v>
      </c>
      <c r="AT237" s="257" t="s">
        <v>175</v>
      </c>
      <c r="AU237" s="257" t="s">
        <v>84</v>
      </c>
      <c r="AY237" s="17" t="s">
        <v>172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82</v>
      </c>
      <c r="BK237" s="145">
        <f>ROUND(I237*H237,2)</f>
        <v>0</v>
      </c>
      <c r="BL237" s="17" t="s">
        <v>200</v>
      </c>
      <c r="BM237" s="257" t="s">
        <v>279</v>
      </c>
    </row>
    <row r="238" s="15" customFormat="1">
      <c r="A238" s="15"/>
      <c r="B238" s="299"/>
      <c r="C238" s="300"/>
      <c r="D238" s="260" t="s">
        <v>180</v>
      </c>
      <c r="E238" s="301" t="s">
        <v>1</v>
      </c>
      <c r="F238" s="302" t="s">
        <v>1273</v>
      </c>
      <c r="G238" s="300"/>
      <c r="H238" s="301" t="s">
        <v>1</v>
      </c>
      <c r="I238" s="303"/>
      <c r="J238" s="300"/>
      <c r="K238" s="300"/>
      <c r="L238" s="304"/>
      <c r="M238" s="305"/>
      <c r="N238" s="306"/>
      <c r="O238" s="306"/>
      <c r="P238" s="306"/>
      <c r="Q238" s="306"/>
      <c r="R238" s="306"/>
      <c r="S238" s="306"/>
      <c r="T238" s="30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308" t="s">
        <v>180</v>
      </c>
      <c r="AU238" s="308" t="s">
        <v>84</v>
      </c>
      <c r="AV238" s="15" t="s">
        <v>82</v>
      </c>
      <c r="AW238" s="15" t="s">
        <v>30</v>
      </c>
      <c r="AX238" s="15" t="s">
        <v>75</v>
      </c>
      <c r="AY238" s="308" t="s">
        <v>172</v>
      </c>
    </row>
    <row r="239" s="13" customFormat="1">
      <c r="A239" s="13"/>
      <c r="B239" s="258"/>
      <c r="C239" s="259"/>
      <c r="D239" s="260" t="s">
        <v>180</v>
      </c>
      <c r="E239" s="261" t="s">
        <v>1</v>
      </c>
      <c r="F239" s="262" t="s">
        <v>1274</v>
      </c>
      <c r="G239" s="259"/>
      <c r="H239" s="263">
        <v>7</v>
      </c>
      <c r="I239" s="264"/>
      <c r="J239" s="259"/>
      <c r="K239" s="259"/>
      <c r="L239" s="265"/>
      <c r="M239" s="266"/>
      <c r="N239" s="267"/>
      <c r="O239" s="267"/>
      <c r="P239" s="267"/>
      <c r="Q239" s="267"/>
      <c r="R239" s="267"/>
      <c r="S239" s="267"/>
      <c r="T239" s="26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9" t="s">
        <v>180</v>
      </c>
      <c r="AU239" s="269" t="s">
        <v>84</v>
      </c>
      <c r="AV239" s="13" t="s">
        <v>84</v>
      </c>
      <c r="AW239" s="13" t="s">
        <v>30</v>
      </c>
      <c r="AX239" s="13" t="s">
        <v>75</v>
      </c>
      <c r="AY239" s="269" t="s">
        <v>172</v>
      </c>
    </row>
    <row r="240" s="14" customFormat="1">
      <c r="A240" s="14"/>
      <c r="B240" s="270"/>
      <c r="C240" s="271"/>
      <c r="D240" s="260" t="s">
        <v>180</v>
      </c>
      <c r="E240" s="272" t="s">
        <v>1</v>
      </c>
      <c r="F240" s="273" t="s">
        <v>181</v>
      </c>
      <c r="G240" s="271"/>
      <c r="H240" s="274">
        <v>7</v>
      </c>
      <c r="I240" s="275"/>
      <c r="J240" s="271"/>
      <c r="K240" s="271"/>
      <c r="L240" s="276"/>
      <c r="M240" s="277"/>
      <c r="N240" s="278"/>
      <c r="O240" s="278"/>
      <c r="P240" s="278"/>
      <c r="Q240" s="278"/>
      <c r="R240" s="278"/>
      <c r="S240" s="278"/>
      <c r="T240" s="27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0" t="s">
        <v>180</v>
      </c>
      <c r="AU240" s="280" t="s">
        <v>84</v>
      </c>
      <c r="AV240" s="14" t="s">
        <v>179</v>
      </c>
      <c r="AW240" s="14" t="s">
        <v>30</v>
      </c>
      <c r="AX240" s="14" t="s">
        <v>82</v>
      </c>
      <c r="AY240" s="280" t="s">
        <v>172</v>
      </c>
    </row>
    <row r="241" s="2" customFormat="1" ht="21.75" customHeight="1">
      <c r="A241" s="40"/>
      <c r="B241" s="41"/>
      <c r="C241" s="245" t="s">
        <v>300</v>
      </c>
      <c r="D241" s="245" t="s">
        <v>175</v>
      </c>
      <c r="E241" s="246" t="s">
        <v>914</v>
      </c>
      <c r="F241" s="247" t="s">
        <v>1275</v>
      </c>
      <c r="G241" s="248" t="s">
        <v>273</v>
      </c>
      <c r="H241" s="249">
        <v>0.59999999999999998</v>
      </c>
      <c r="I241" s="250"/>
      <c r="J241" s="251">
        <f>ROUND(I241*H241,2)</f>
        <v>0</v>
      </c>
      <c r="K241" s="252"/>
      <c r="L241" s="43"/>
      <c r="M241" s="253" t="s">
        <v>1</v>
      </c>
      <c r="N241" s="254" t="s">
        <v>40</v>
      </c>
      <c r="O241" s="93"/>
      <c r="P241" s="255">
        <f>O241*H241</f>
        <v>0</v>
      </c>
      <c r="Q241" s="255">
        <v>0</v>
      </c>
      <c r="R241" s="255">
        <f>Q241*H241</f>
        <v>0</v>
      </c>
      <c r="S241" s="255">
        <v>0</v>
      </c>
      <c r="T241" s="25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57" t="s">
        <v>200</v>
      </c>
      <c r="AT241" s="257" t="s">
        <v>175</v>
      </c>
      <c r="AU241" s="257" t="s">
        <v>84</v>
      </c>
      <c r="AY241" s="17" t="s">
        <v>172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82</v>
      </c>
      <c r="BK241" s="145">
        <f>ROUND(I241*H241,2)</f>
        <v>0</v>
      </c>
      <c r="BL241" s="17" t="s">
        <v>200</v>
      </c>
      <c r="BM241" s="257" t="s">
        <v>284</v>
      </c>
    </row>
    <row r="242" s="15" customFormat="1">
      <c r="A242" s="15"/>
      <c r="B242" s="299"/>
      <c r="C242" s="300"/>
      <c r="D242" s="260" t="s">
        <v>180</v>
      </c>
      <c r="E242" s="301" t="s">
        <v>1</v>
      </c>
      <c r="F242" s="302" t="s">
        <v>1273</v>
      </c>
      <c r="G242" s="300"/>
      <c r="H242" s="301" t="s">
        <v>1</v>
      </c>
      <c r="I242" s="303"/>
      <c r="J242" s="300"/>
      <c r="K242" s="300"/>
      <c r="L242" s="304"/>
      <c r="M242" s="305"/>
      <c r="N242" s="306"/>
      <c r="O242" s="306"/>
      <c r="P242" s="306"/>
      <c r="Q242" s="306"/>
      <c r="R242" s="306"/>
      <c r="S242" s="306"/>
      <c r="T242" s="30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308" t="s">
        <v>180</v>
      </c>
      <c r="AU242" s="308" t="s">
        <v>84</v>
      </c>
      <c r="AV242" s="15" t="s">
        <v>82</v>
      </c>
      <c r="AW242" s="15" t="s">
        <v>30</v>
      </c>
      <c r="AX242" s="15" t="s">
        <v>75</v>
      </c>
      <c r="AY242" s="308" t="s">
        <v>172</v>
      </c>
    </row>
    <row r="243" s="13" customFormat="1">
      <c r="A243" s="13"/>
      <c r="B243" s="258"/>
      <c r="C243" s="259"/>
      <c r="D243" s="260" t="s">
        <v>180</v>
      </c>
      <c r="E243" s="261" t="s">
        <v>1</v>
      </c>
      <c r="F243" s="262" t="s">
        <v>1276</v>
      </c>
      <c r="G243" s="259"/>
      <c r="H243" s="263">
        <v>0.59999999999999998</v>
      </c>
      <c r="I243" s="264"/>
      <c r="J243" s="259"/>
      <c r="K243" s="259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180</v>
      </c>
      <c r="AU243" s="269" t="s">
        <v>84</v>
      </c>
      <c r="AV243" s="13" t="s">
        <v>84</v>
      </c>
      <c r="AW243" s="13" t="s">
        <v>30</v>
      </c>
      <c r="AX243" s="13" t="s">
        <v>75</v>
      </c>
      <c r="AY243" s="269" t="s">
        <v>172</v>
      </c>
    </row>
    <row r="244" s="14" customFormat="1">
      <c r="A244" s="14"/>
      <c r="B244" s="270"/>
      <c r="C244" s="271"/>
      <c r="D244" s="260" t="s">
        <v>180</v>
      </c>
      <c r="E244" s="272" t="s">
        <v>1</v>
      </c>
      <c r="F244" s="273" t="s">
        <v>181</v>
      </c>
      <c r="G244" s="271"/>
      <c r="H244" s="274">
        <v>0.59999999999999998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180</v>
      </c>
      <c r="AU244" s="280" t="s">
        <v>84</v>
      </c>
      <c r="AV244" s="14" t="s">
        <v>179</v>
      </c>
      <c r="AW244" s="14" t="s">
        <v>30</v>
      </c>
      <c r="AX244" s="14" t="s">
        <v>82</v>
      </c>
      <c r="AY244" s="280" t="s">
        <v>172</v>
      </c>
    </row>
    <row r="245" s="2" customFormat="1" ht="16.5" customHeight="1">
      <c r="A245" s="40"/>
      <c r="B245" s="41"/>
      <c r="C245" s="245" t="s">
        <v>236</v>
      </c>
      <c r="D245" s="245" t="s">
        <v>175</v>
      </c>
      <c r="E245" s="246" t="s">
        <v>561</v>
      </c>
      <c r="F245" s="247" t="s">
        <v>562</v>
      </c>
      <c r="G245" s="248" t="s">
        <v>178</v>
      </c>
      <c r="H245" s="249">
        <v>5</v>
      </c>
      <c r="I245" s="250"/>
      <c r="J245" s="251">
        <f>ROUND(I245*H245,2)</f>
        <v>0</v>
      </c>
      <c r="K245" s="252"/>
      <c r="L245" s="43"/>
      <c r="M245" s="253" t="s">
        <v>1</v>
      </c>
      <c r="N245" s="254" t="s">
        <v>40</v>
      </c>
      <c r="O245" s="93"/>
      <c r="P245" s="255">
        <f>O245*H245</f>
        <v>0</v>
      </c>
      <c r="Q245" s="255">
        <v>0</v>
      </c>
      <c r="R245" s="255">
        <f>Q245*H245</f>
        <v>0</v>
      </c>
      <c r="S245" s="255">
        <v>0</v>
      </c>
      <c r="T245" s="25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57" t="s">
        <v>200</v>
      </c>
      <c r="AT245" s="257" t="s">
        <v>175</v>
      </c>
      <c r="AU245" s="257" t="s">
        <v>84</v>
      </c>
      <c r="AY245" s="17" t="s">
        <v>172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82</v>
      </c>
      <c r="BK245" s="145">
        <f>ROUND(I245*H245,2)</f>
        <v>0</v>
      </c>
      <c r="BL245" s="17" t="s">
        <v>200</v>
      </c>
      <c r="BM245" s="257" t="s">
        <v>289</v>
      </c>
    </row>
    <row r="246" s="15" customFormat="1">
      <c r="A246" s="15"/>
      <c r="B246" s="299"/>
      <c r="C246" s="300"/>
      <c r="D246" s="260" t="s">
        <v>180</v>
      </c>
      <c r="E246" s="301" t="s">
        <v>1</v>
      </c>
      <c r="F246" s="302" t="s">
        <v>1273</v>
      </c>
      <c r="G246" s="300"/>
      <c r="H246" s="301" t="s">
        <v>1</v>
      </c>
      <c r="I246" s="303"/>
      <c r="J246" s="300"/>
      <c r="K246" s="300"/>
      <c r="L246" s="304"/>
      <c r="M246" s="305"/>
      <c r="N246" s="306"/>
      <c r="O246" s="306"/>
      <c r="P246" s="306"/>
      <c r="Q246" s="306"/>
      <c r="R246" s="306"/>
      <c r="S246" s="306"/>
      <c r="T246" s="30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308" t="s">
        <v>180</v>
      </c>
      <c r="AU246" s="308" t="s">
        <v>84</v>
      </c>
      <c r="AV246" s="15" t="s">
        <v>82</v>
      </c>
      <c r="AW246" s="15" t="s">
        <v>30</v>
      </c>
      <c r="AX246" s="15" t="s">
        <v>75</v>
      </c>
      <c r="AY246" s="308" t="s">
        <v>172</v>
      </c>
    </row>
    <row r="247" s="13" customFormat="1">
      <c r="A247" s="13"/>
      <c r="B247" s="258"/>
      <c r="C247" s="259"/>
      <c r="D247" s="260" t="s">
        <v>180</v>
      </c>
      <c r="E247" s="261" t="s">
        <v>1</v>
      </c>
      <c r="F247" s="262" t="s">
        <v>352</v>
      </c>
      <c r="G247" s="259"/>
      <c r="H247" s="263">
        <v>5</v>
      </c>
      <c r="I247" s="264"/>
      <c r="J247" s="259"/>
      <c r="K247" s="259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180</v>
      </c>
      <c r="AU247" s="269" t="s">
        <v>84</v>
      </c>
      <c r="AV247" s="13" t="s">
        <v>84</v>
      </c>
      <c r="AW247" s="13" t="s">
        <v>30</v>
      </c>
      <c r="AX247" s="13" t="s">
        <v>75</v>
      </c>
      <c r="AY247" s="269" t="s">
        <v>172</v>
      </c>
    </row>
    <row r="248" s="14" customFormat="1">
      <c r="A248" s="14"/>
      <c r="B248" s="270"/>
      <c r="C248" s="271"/>
      <c r="D248" s="260" t="s">
        <v>180</v>
      </c>
      <c r="E248" s="272" t="s">
        <v>1</v>
      </c>
      <c r="F248" s="273" t="s">
        <v>181</v>
      </c>
      <c r="G248" s="271"/>
      <c r="H248" s="274">
        <v>5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180</v>
      </c>
      <c r="AU248" s="280" t="s">
        <v>84</v>
      </c>
      <c r="AV248" s="14" t="s">
        <v>179</v>
      </c>
      <c r="AW248" s="14" t="s">
        <v>30</v>
      </c>
      <c r="AX248" s="14" t="s">
        <v>82</v>
      </c>
      <c r="AY248" s="280" t="s">
        <v>172</v>
      </c>
    </row>
    <row r="249" s="2" customFormat="1" ht="16.5" customHeight="1">
      <c r="A249" s="40"/>
      <c r="B249" s="41"/>
      <c r="C249" s="245" t="s">
        <v>315</v>
      </c>
      <c r="D249" s="245" t="s">
        <v>175</v>
      </c>
      <c r="E249" s="246" t="s">
        <v>921</v>
      </c>
      <c r="F249" s="247" t="s">
        <v>922</v>
      </c>
      <c r="G249" s="248" t="s">
        <v>178</v>
      </c>
      <c r="H249" s="249">
        <v>1</v>
      </c>
      <c r="I249" s="250"/>
      <c r="J249" s="251">
        <f>ROUND(I249*H249,2)</f>
        <v>0</v>
      </c>
      <c r="K249" s="252"/>
      <c r="L249" s="43"/>
      <c r="M249" s="253" t="s">
        <v>1</v>
      </c>
      <c r="N249" s="254" t="s">
        <v>40</v>
      </c>
      <c r="O249" s="93"/>
      <c r="P249" s="255">
        <f>O249*H249</f>
        <v>0</v>
      </c>
      <c r="Q249" s="255">
        <v>0</v>
      </c>
      <c r="R249" s="255">
        <f>Q249*H249</f>
        <v>0</v>
      </c>
      <c r="S249" s="255">
        <v>0</v>
      </c>
      <c r="T249" s="25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57" t="s">
        <v>200</v>
      </c>
      <c r="AT249" s="257" t="s">
        <v>175</v>
      </c>
      <c r="AU249" s="257" t="s">
        <v>84</v>
      </c>
      <c r="AY249" s="17" t="s">
        <v>172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82</v>
      </c>
      <c r="BK249" s="145">
        <f>ROUND(I249*H249,2)</f>
        <v>0</v>
      </c>
      <c r="BL249" s="17" t="s">
        <v>200</v>
      </c>
      <c r="BM249" s="257" t="s">
        <v>293</v>
      </c>
    </row>
    <row r="250" s="15" customFormat="1">
      <c r="A250" s="15"/>
      <c r="B250" s="299"/>
      <c r="C250" s="300"/>
      <c r="D250" s="260" t="s">
        <v>180</v>
      </c>
      <c r="E250" s="301" t="s">
        <v>1</v>
      </c>
      <c r="F250" s="302" t="s">
        <v>1273</v>
      </c>
      <c r="G250" s="300"/>
      <c r="H250" s="301" t="s">
        <v>1</v>
      </c>
      <c r="I250" s="303"/>
      <c r="J250" s="300"/>
      <c r="K250" s="300"/>
      <c r="L250" s="304"/>
      <c r="M250" s="305"/>
      <c r="N250" s="306"/>
      <c r="O250" s="306"/>
      <c r="P250" s="306"/>
      <c r="Q250" s="306"/>
      <c r="R250" s="306"/>
      <c r="S250" s="306"/>
      <c r="T250" s="30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308" t="s">
        <v>180</v>
      </c>
      <c r="AU250" s="308" t="s">
        <v>84</v>
      </c>
      <c r="AV250" s="15" t="s">
        <v>82</v>
      </c>
      <c r="AW250" s="15" t="s">
        <v>30</v>
      </c>
      <c r="AX250" s="15" t="s">
        <v>75</v>
      </c>
      <c r="AY250" s="308" t="s">
        <v>172</v>
      </c>
    </row>
    <row r="251" s="13" customFormat="1">
      <c r="A251" s="13"/>
      <c r="B251" s="258"/>
      <c r="C251" s="259"/>
      <c r="D251" s="260" t="s">
        <v>180</v>
      </c>
      <c r="E251" s="261" t="s">
        <v>1</v>
      </c>
      <c r="F251" s="262" t="s">
        <v>82</v>
      </c>
      <c r="G251" s="259"/>
      <c r="H251" s="263">
        <v>1</v>
      </c>
      <c r="I251" s="264"/>
      <c r="J251" s="259"/>
      <c r="K251" s="259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180</v>
      </c>
      <c r="AU251" s="269" t="s">
        <v>84</v>
      </c>
      <c r="AV251" s="13" t="s">
        <v>84</v>
      </c>
      <c r="AW251" s="13" t="s">
        <v>30</v>
      </c>
      <c r="AX251" s="13" t="s">
        <v>75</v>
      </c>
      <c r="AY251" s="269" t="s">
        <v>172</v>
      </c>
    </row>
    <row r="252" s="14" customFormat="1">
      <c r="A252" s="14"/>
      <c r="B252" s="270"/>
      <c r="C252" s="271"/>
      <c r="D252" s="260" t="s">
        <v>180</v>
      </c>
      <c r="E252" s="272" t="s">
        <v>1</v>
      </c>
      <c r="F252" s="273" t="s">
        <v>181</v>
      </c>
      <c r="G252" s="271"/>
      <c r="H252" s="274">
        <v>1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180</v>
      </c>
      <c r="AU252" s="280" t="s">
        <v>84</v>
      </c>
      <c r="AV252" s="14" t="s">
        <v>179</v>
      </c>
      <c r="AW252" s="14" t="s">
        <v>30</v>
      </c>
      <c r="AX252" s="14" t="s">
        <v>82</v>
      </c>
      <c r="AY252" s="280" t="s">
        <v>172</v>
      </c>
    </row>
    <row r="253" s="2" customFormat="1" ht="21.75" customHeight="1">
      <c r="A253" s="40"/>
      <c r="B253" s="41"/>
      <c r="C253" s="245" t="s">
        <v>240</v>
      </c>
      <c r="D253" s="245" t="s">
        <v>175</v>
      </c>
      <c r="E253" s="246" t="s">
        <v>925</v>
      </c>
      <c r="F253" s="247" t="s">
        <v>926</v>
      </c>
      <c r="G253" s="248" t="s">
        <v>178</v>
      </c>
      <c r="H253" s="249">
        <v>3</v>
      </c>
      <c r="I253" s="250"/>
      <c r="J253" s="251">
        <f>ROUND(I253*H253,2)</f>
        <v>0</v>
      </c>
      <c r="K253" s="252"/>
      <c r="L253" s="43"/>
      <c r="M253" s="253" t="s">
        <v>1</v>
      </c>
      <c r="N253" s="254" t="s">
        <v>40</v>
      </c>
      <c r="O253" s="93"/>
      <c r="P253" s="255">
        <f>O253*H253</f>
        <v>0</v>
      </c>
      <c r="Q253" s="255">
        <v>0</v>
      </c>
      <c r="R253" s="255">
        <f>Q253*H253</f>
        <v>0</v>
      </c>
      <c r="S253" s="255">
        <v>0</v>
      </c>
      <c r="T253" s="25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57" t="s">
        <v>200</v>
      </c>
      <c r="AT253" s="257" t="s">
        <v>175</v>
      </c>
      <c r="AU253" s="257" t="s">
        <v>84</v>
      </c>
      <c r="AY253" s="17" t="s">
        <v>172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82</v>
      </c>
      <c r="BK253" s="145">
        <f>ROUND(I253*H253,2)</f>
        <v>0</v>
      </c>
      <c r="BL253" s="17" t="s">
        <v>200</v>
      </c>
      <c r="BM253" s="257" t="s">
        <v>298</v>
      </c>
    </row>
    <row r="254" s="15" customFormat="1">
      <c r="A254" s="15"/>
      <c r="B254" s="299"/>
      <c r="C254" s="300"/>
      <c r="D254" s="260" t="s">
        <v>180</v>
      </c>
      <c r="E254" s="301" t="s">
        <v>1</v>
      </c>
      <c r="F254" s="302" t="s">
        <v>1273</v>
      </c>
      <c r="G254" s="300"/>
      <c r="H254" s="301" t="s">
        <v>1</v>
      </c>
      <c r="I254" s="303"/>
      <c r="J254" s="300"/>
      <c r="K254" s="300"/>
      <c r="L254" s="304"/>
      <c r="M254" s="305"/>
      <c r="N254" s="306"/>
      <c r="O254" s="306"/>
      <c r="P254" s="306"/>
      <c r="Q254" s="306"/>
      <c r="R254" s="306"/>
      <c r="S254" s="306"/>
      <c r="T254" s="30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308" t="s">
        <v>180</v>
      </c>
      <c r="AU254" s="308" t="s">
        <v>84</v>
      </c>
      <c r="AV254" s="15" t="s">
        <v>82</v>
      </c>
      <c r="AW254" s="15" t="s">
        <v>30</v>
      </c>
      <c r="AX254" s="15" t="s">
        <v>75</v>
      </c>
      <c r="AY254" s="308" t="s">
        <v>172</v>
      </c>
    </row>
    <row r="255" s="13" customFormat="1">
      <c r="A255" s="13"/>
      <c r="B255" s="258"/>
      <c r="C255" s="259"/>
      <c r="D255" s="260" t="s">
        <v>180</v>
      </c>
      <c r="E255" s="261" t="s">
        <v>1</v>
      </c>
      <c r="F255" s="262" t="s">
        <v>173</v>
      </c>
      <c r="G255" s="259"/>
      <c r="H255" s="263">
        <v>3</v>
      </c>
      <c r="I255" s="264"/>
      <c r="J255" s="259"/>
      <c r="K255" s="259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180</v>
      </c>
      <c r="AU255" s="269" t="s">
        <v>84</v>
      </c>
      <c r="AV255" s="13" t="s">
        <v>84</v>
      </c>
      <c r="AW255" s="13" t="s">
        <v>30</v>
      </c>
      <c r="AX255" s="13" t="s">
        <v>75</v>
      </c>
      <c r="AY255" s="269" t="s">
        <v>172</v>
      </c>
    </row>
    <row r="256" s="14" customFormat="1">
      <c r="A256" s="14"/>
      <c r="B256" s="270"/>
      <c r="C256" s="271"/>
      <c r="D256" s="260" t="s">
        <v>180</v>
      </c>
      <c r="E256" s="272" t="s">
        <v>1</v>
      </c>
      <c r="F256" s="273" t="s">
        <v>181</v>
      </c>
      <c r="G256" s="271"/>
      <c r="H256" s="274">
        <v>3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180</v>
      </c>
      <c r="AU256" s="280" t="s">
        <v>84</v>
      </c>
      <c r="AV256" s="14" t="s">
        <v>179</v>
      </c>
      <c r="AW256" s="14" t="s">
        <v>30</v>
      </c>
      <c r="AX256" s="14" t="s">
        <v>82</v>
      </c>
      <c r="AY256" s="280" t="s">
        <v>172</v>
      </c>
    </row>
    <row r="257" s="2" customFormat="1" ht="24.15" customHeight="1">
      <c r="A257" s="40"/>
      <c r="B257" s="41"/>
      <c r="C257" s="245" t="s">
        <v>322</v>
      </c>
      <c r="D257" s="245" t="s">
        <v>175</v>
      </c>
      <c r="E257" s="246" t="s">
        <v>1277</v>
      </c>
      <c r="F257" s="247" t="s">
        <v>1278</v>
      </c>
      <c r="G257" s="248" t="s">
        <v>178</v>
      </c>
      <c r="H257" s="249">
        <v>1</v>
      </c>
      <c r="I257" s="250"/>
      <c r="J257" s="251">
        <f>ROUND(I257*H257,2)</f>
        <v>0</v>
      </c>
      <c r="K257" s="252"/>
      <c r="L257" s="43"/>
      <c r="M257" s="253" t="s">
        <v>1</v>
      </c>
      <c r="N257" s="254" t="s">
        <v>40</v>
      </c>
      <c r="O257" s="93"/>
      <c r="P257" s="255">
        <f>O257*H257</f>
        <v>0</v>
      </c>
      <c r="Q257" s="255">
        <v>0</v>
      </c>
      <c r="R257" s="255">
        <f>Q257*H257</f>
        <v>0</v>
      </c>
      <c r="S257" s="255">
        <v>0</v>
      </c>
      <c r="T257" s="25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57" t="s">
        <v>200</v>
      </c>
      <c r="AT257" s="257" t="s">
        <v>175</v>
      </c>
      <c r="AU257" s="257" t="s">
        <v>84</v>
      </c>
      <c r="AY257" s="17" t="s">
        <v>172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82</v>
      </c>
      <c r="BK257" s="145">
        <f>ROUND(I257*H257,2)</f>
        <v>0</v>
      </c>
      <c r="BL257" s="17" t="s">
        <v>200</v>
      </c>
      <c r="BM257" s="257" t="s">
        <v>303</v>
      </c>
    </row>
    <row r="258" s="15" customFormat="1">
      <c r="A258" s="15"/>
      <c r="B258" s="299"/>
      <c r="C258" s="300"/>
      <c r="D258" s="260" t="s">
        <v>180</v>
      </c>
      <c r="E258" s="301" t="s">
        <v>1</v>
      </c>
      <c r="F258" s="302" t="s">
        <v>1273</v>
      </c>
      <c r="G258" s="300"/>
      <c r="H258" s="301" t="s">
        <v>1</v>
      </c>
      <c r="I258" s="303"/>
      <c r="J258" s="300"/>
      <c r="K258" s="300"/>
      <c r="L258" s="304"/>
      <c r="M258" s="305"/>
      <c r="N258" s="306"/>
      <c r="O258" s="306"/>
      <c r="P258" s="306"/>
      <c r="Q258" s="306"/>
      <c r="R258" s="306"/>
      <c r="S258" s="306"/>
      <c r="T258" s="30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308" t="s">
        <v>180</v>
      </c>
      <c r="AU258" s="308" t="s">
        <v>84</v>
      </c>
      <c r="AV258" s="15" t="s">
        <v>82</v>
      </c>
      <c r="AW258" s="15" t="s">
        <v>30</v>
      </c>
      <c r="AX258" s="15" t="s">
        <v>75</v>
      </c>
      <c r="AY258" s="308" t="s">
        <v>172</v>
      </c>
    </row>
    <row r="259" s="13" customFormat="1">
      <c r="A259" s="13"/>
      <c r="B259" s="258"/>
      <c r="C259" s="259"/>
      <c r="D259" s="260" t="s">
        <v>180</v>
      </c>
      <c r="E259" s="261" t="s">
        <v>1</v>
      </c>
      <c r="F259" s="262" t="s">
        <v>82</v>
      </c>
      <c r="G259" s="259"/>
      <c r="H259" s="263">
        <v>1</v>
      </c>
      <c r="I259" s="264"/>
      <c r="J259" s="259"/>
      <c r="K259" s="259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180</v>
      </c>
      <c r="AU259" s="269" t="s">
        <v>84</v>
      </c>
      <c r="AV259" s="13" t="s">
        <v>84</v>
      </c>
      <c r="AW259" s="13" t="s">
        <v>30</v>
      </c>
      <c r="AX259" s="13" t="s">
        <v>75</v>
      </c>
      <c r="AY259" s="269" t="s">
        <v>172</v>
      </c>
    </row>
    <row r="260" s="14" customFormat="1">
      <c r="A260" s="14"/>
      <c r="B260" s="270"/>
      <c r="C260" s="271"/>
      <c r="D260" s="260" t="s">
        <v>180</v>
      </c>
      <c r="E260" s="272" t="s">
        <v>1</v>
      </c>
      <c r="F260" s="273" t="s">
        <v>181</v>
      </c>
      <c r="G260" s="271"/>
      <c r="H260" s="274">
        <v>1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180</v>
      </c>
      <c r="AU260" s="280" t="s">
        <v>84</v>
      </c>
      <c r="AV260" s="14" t="s">
        <v>179</v>
      </c>
      <c r="AW260" s="14" t="s">
        <v>30</v>
      </c>
      <c r="AX260" s="14" t="s">
        <v>82</v>
      </c>
      <c r="AY260" s="280" t="s">
        <v>172</v>
      </c>
    </row>
    <row r="261" s="2" customFormat="1" ht="24.15" customHeight="1">
      <c r="A261" s="40"/>
      <c r="B261" s="41"/>
      <c r="C261" s="245" t="s">
        <v>682</v>
      </c>
      <c r="D261" s="245" t="s">
        <v>175</v>
      </c>
      <c r="E261" s="246" t="s">
        <v>570</v>
      </c>
      <c r="F261" s="247" t="s">
        <v>571</v>
      </c>
      <c r="G261" s="248" t="s">
        <v>283</v>
      </c>
      <c r="H261" s="295"/>
      <c r="I261" s="250"/>
      <c r="J261" s="251">
        <f>ROUND(I261*H261,2)</f>
        <v>0</v>
      </c>
      <c r="K261" s="252"/>
      <c r="L261" s="43"/>
      <c r="M261" s="253" t="s">
        <v>1</v>
      </c>
      <c r="N261" s="254" t="s">
        <v>40</v>
      </c>
      <c r="O261" s="93"/>
      <c r="P261" s="255">
        <f>O261*H261</f>
        <v>0</v>
      </c>
      <c r="Q261" s="255">
        <v>0</v>
      </c>
      <c r="R261" s="255">
        <f>Q261*H261</f>
        <v>0</v>
      </c>
      <c r="S261" s="255">
        <v>0</v>
      </c>
      <c r="T261" s="25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57" t="s">
        <v>200</v>
      </c>
      <c r="AT261" s="257" t="s">
        <v>175</v>
      </c>
      <c r="AU261" s="257" t="s">
        <v>84</v>
      </c>
      <c r="AY261" s="17" t="s">
        <v>172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82</v>
      </c>
      <c r="BK261" s="145">
        <f>ROUND(I261*H261,2)</f>
        <v>0</v>
      </c>
      <c r="BL261" s="17" t="s">
        <v>200</v>
      </c>
      <c r="BM261" s="257" t="s">
        <v>307</v>
      </c>
    </row>
    <row r="262" s="12" customFormat="1" ht="22.8" customHeight="1">
      <c r="A262" s="12"/>
      <c r="B262" s="229"/>
      <c r="C262" s="230"/>
      <c r="D262" s="231" t="s">
        <v>74</v>
      </c>
      <c r="E262" s="243" t="s">
        <v>572</v>
      </c>
      <c r="F262" s="243" t="s">
        <v>573</v>
      </c>
      <c r="G262" s="230"/>
      <c r="H262" s="230"/>
      <c r="I262" s="233"/>
      <c r="J262" s="244">
        <f>BK262</f>
        <v>0</v>
      </c>
      <c r="K262" s="230"/>
      <c r="L262" s="235"/>
      <c r="M262" s="236"/>
      <c r="N262" s="237"/>
      <c r="O262" s="237"/>
      <c r="P262" s="238">
        <f>SUM(P263:P287)</f>
        <v>0</v>
      </c>
      <c r="Q262" s="237"/>
      <c r="R262" s="238">
        <f>SUM(R263:R287)</f>
        <v>0</v>
      </c>
      <c r="S262" s="237"/>
      <c r="T262" s="239">
        <f>SUM(T263:T287)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40" t="s">
        <v>84</v>
      </c>
      <c r="AT262" s="241" t="s">
        <v>74</v>
      </c>
      <c r="AU262" s="241" t="s">
        <v>82</v>
      </c>
      <c r="AY262" s="240" t="s">
        <v>172</v>
      </c>
      <c r="BK262" s="242">
        <f>SUM(BK263:BK287)</f>
        <v>0</v>
      </c>
    </row>
    <row r="263" s="2" customFormat="1" ht="24.15" customHeight="1">
      <c r="A263" s="40"/>
      <c r="B263" s="41"/>
      <c r="C263" s="245" t="s">
        <v>213</v>
      </c>
      <c r="D263" s="245" t="s">
        <v>175</v>
      </c>
      <c r="E263" s="246" t="s">
        <v>574</v>
      </c>
      <c r="F263" s="247" t="s">
        <v>575</v>
      </c>
      <c r="G263" s="248" t="s">
        <v>273</v>
      </c>
      <c r="H263" s="249">
        <v>13.199999999999999</v>
      </c>
      <c r="I263" s="250"/>
      <c r="J263" s="251">
        <f>ROUND(I263*H263,2)</f>
        <v>0</v>
      </c>
      <c r="K263" s="252"/>
      <c r="L263" s="43"/>
      <c r="M263" s="253" t="s">
        <v>1</v>
      </c>
      <c r="N263" s="254" t="s">
        <v>40</v>
      </c>
      <c r="O263" s="93"/>
      <c r="P263" s="255">
        <f>O263*H263</f>
        <v>0</v>
      </c>
      <c r="Q263" s="255">
        <v>0</v>
      </c>
      <c r="R263" s="255">
        <f>Q263*H263</f>
        <v>0</v>
      </c>
      <c r="S263" s="255">
        <v>0</v>
      </c>
      <c r="T263" s="25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57" t="s">
        <v>200</v>
      </c>
      <c r="AT263" s="257" t="s">
        <v>175</v>
      </c>
      <c r="AU263" s="257" t="s">
        <v>84</v>
      </c>
      <c r="AY263" s="17" t="s">
        <v>172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82</v>
      </c>
      <c r="BK263" s="145">
        <f>ROUND(I263*H263,2)</f>
        <v>0</v>
      </c>
      <c r="BL263" s="17" t="s">
        <v>200</v>
      </c>
      <c r="BM263" s="257" t="s">
        <v>310</v>
      </c>
    </row>
    <row r="264" s="15" customFormat="1">
      <c r="A264" s="15"/>
      <c r="B264" s="299"/>
      <c r="C264" s="300"/>
      <c r="D264" s="260" t="s">
        <v>180</v>
      </c>
      <c r="E264" s="301" t="s">
        <v>1</v>
      </c>
      <c r="F264" s="302" t="s">
        <v>1273</v>
      </c>
      <c r="G264" s="300"/>
      <c r="H264" s="301" t="s">
        <v>1</v>
      </c>
      <c r="I264" s="303"/>
      <c r="J264" s="300"/>
      <c r="K264" s="300"/>
      <c r="L264" s="304"/>
      <c r="M264" s="305"/>
      <c r="N264" s="306"/>
      <c r="O264" s="306"/>
      <c r="P264" s="306"/>
      <c r="Q264" s="306"/>
      <c r="R264" s="306"/>
      <c r="S264" s="306"/>
      <c r="T264" s="30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308" t="s">
        <v>180</v>
      </c>
      <c r="AU264" s="308" t="s">
        <v>84</v>
      </c>
      <c r="AV264" s="15" t="s">
        <v>82</v>
      </c>
      <c r="AW264" s="15" t="s">
        <v>30</v>
      </c>
      <c r="AX264" s="15" t="s">
        <v>75</v>
      </c>
      <c r="AY264" s="308" t="s">
        <v>172</v>
      </c>
    </row>
    <row r="265" s="13" customFormat="1">
      <c r="A265" s="13"/>
      <c r="B265" s="258"/>
      <c r="C265" s="259"/>
      <c r="D265" s="260" t="s">
        <v>180</v>
      </c>
      <c r="E265" s="261" t="s">
        <v>1</v>
      </c>
      <c r="F265" s="262" t="s">
        <v>1279</v>
      </c>
      <c r="G265" s="259"/>
      <c r="H265" s="263">
        <v>13.199999999999999</v>
      </c>
      <c r="I265" s="264"/>
      <c r="J265" s="259"/>
      <c r="K265" s="259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180</v>
      </c>
      <c r="AU265" s="269" t="s">
        <v>84</v>
      </c>
      <c r="AV265" s="13" t="s">
        <v>84</v>
      </c>
      <c r="AW265" s="13" t="s">
        <v>30</v>
      </c>
      <c r="AX265" s="13" t="s">
        <v>75</v>
      </c>
      <c r="AY265" s="269" t="s">
        <v>172</v>
      </c>
    </row>
    <row r="266" s="14" customFormat="1">
      <c r="A266" s="14"/>
      <c r="B266" s="270"/>
      <c r="C266" s="271"/>
      <c r="D266" s="260" t="s">
        <v>180</v>
      </c>
      <c r="E266" s="272" t="s">
        <v>1</v>
      </c>
      <c r="F266" s="273" t="s">
        <v>181</v>
      </c>
      <c r="G266" s="271"/>
      <c r="H266" s="274">
        <v>13.199999999999999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180</v>
      </c>
      <c r="AU266" s="280" t="s">
        <v>84</v>
      </c>
      <c r="AV266" s="14" t="s">
        <v>179</v>
      </c>
      <c r="AW266" s="14" t="s">
        <v>30</v>
      </c>
      <c r="AX266" s="14" t="s">
        <v>82</v>
      </c>
      <c r="AY266" s="280" t="s">
        <v>172</v>
      </c>
    </row>
    <row r="267" s="2" customFormat="1" ht="24.15" customHeight="1">
      <c r="A267" s="40"/>
      <c r="B267" s="41"/>
      <c r="C267" s="245" t="s">
        <v>188</v>
      </c>
      <c r="D267" s="245" t="s">
        <v>175</v>
      </c>
      <c r="E267" s="246" t="s">
        <v>579</v>
      </c>
      <c r="F267" s="247" t="s">
        <v>580</v>
      </c>
      <c r="G267" s="248" t="s">
        <v>273</v>
      </c>
      <c r="H267" s="249">
        <v>24</v>
      </c>
      <c r="I267" s="250"/>
      <c r="J267" s="251">
        <f>ROUND(I267*H267,2)</f>
        <v>0</v>
      </c>
      <c r="K267" s="252"/>
      <c r="L267" s="43"/>
      <c r="M267" s="253" t="s">
        <v>1</v>
      </c>
      <c r="N267" s="254" t="s">
        <v>40</v>
      </c>
      <c r="O267" s="93"/>
      <c r="P267" s="255">
        <f>O267*H267</f>
        <v>0</v>
      </c>
      <c r="Q267" s="255">
        <v>0</v>
      </c>
      <c r="R267" s="255">
        <f>Q267*H267</f>
        <v>0</v>
      </c>
      <c r="S267" s="255">
        <v>0</v>
      </c>
      <c r="T267" s="25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57" t="s">
        <v>200</v>
      </c>
      <c r="AT267" s="257" t="s">
        <v>175</v>
      </c>
      <c r="AU267" s="257" t="s">
        <v>84</v>
      </c>
      <c r="AY267" s="17" t="s">
        <v>172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7" t="s">
        <v>82</v>
      </c>
      <c r="BK267" s="145">
        <f>ROUND(I267*H267,2)</f>
        <v>0</v>
      </c>
      <c r="BL267" s="17" t="s">
        <v>200</v>
      </c>
      <c r="BM267" s="257" t="s">
        <v>313</v>
      </c>
    </row>
    <row r="268" s="15" customFormat="1">
      <c r="A268" s="15"/>
      <c r="B268" s="299"/>
      <c r="C268" s="300"/>
      <c r="D268" s="260" t="s">
        <v>180</v>
      </c>
      <c r="E268" s="301" t="s">
        <v>1</v>
      </c>
      <c r="F268" s="302" t="s">
        <v>1273</v>
      </c>
      <c r="G268" s="300"/>
      <c r="H268" s="301" t="s">
        <v>1</v>
      </c>
      <c r="I268" s="303"/>
      <c r="J268" s="300"/>
      <c r="K268" s="300"/>
      <c r="L268" s="304"/>
      <c r="M268" s="305"/>
      <c r="N268" s="306"/>
      <c r="O268" s="306"/>
      <c r="P268" s="306"/>
      <c r="Q268" s="306"/>
      <c r="R268" s="306"/>
      <c r="S268" s="306"/>
      <c r="T268" s="30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308" t="s">
        <v>180</v>
      </c>
      <c r="AU268" s="308" t="s">
        <v>84</v>
      </c>
      <c r="AV268" s="15" t="s">
        <v>82</v>
      </c>
      <c r="AW268" s="15" t="s">
        <v>30</v>
      </c>
      <c r="AX268" s="15" t="s">
        <v>75</v>
      </c>
      <c r="AY268" s="308" t="s">
        <v>172</v>
      </c>
    </row>
    <row r="269" s="13" customFormat="1">
      <c r="A269" s="13"/>
      <c r="B269" s="258"/>
      <c r="C269" s="259"/>
      <c r="D269" s="260" t="s">
        <v>180</v>
      </c>
      <c r="E269" s="261" t="s">
        <v>1</v>
      </c>
      <c r="F269" s="262" t="s">
        <v>1280</v>
      </c>
      <c r="G269" s="259"/>
      <c r="H269" s="263">
        <v>24</v>
      </c>
      <c r="I269" s="264"/>
      <c r="J269" s="259"/>
      <c r="K269" s="259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180</v>
      </c>
      <c r="AU269" s="269" t="s">
        <v>84</v>
      </c>
      <c r="AV269" s="13" t="s">
        <v>84</v>
      </c>
      <c r="AW269" s="13" t="s">
        <v>30</v>
      </c>
      <c r="AX269" s="13" t="s">
        <v>75</v>
      </c>
      <c r="AY269" s="269" t="s">
        <v>172</v>
      </c>
    </row>
    <row r="270" s="14" customFormat="1">
      <c r="A270" s="14"/>
      <c r="B270" s="270"/>
      <c r="C270" s="271"/>
      <c r="D270" s="260" t="s">
        <v>180</v>
      </c>
      <c r="E270" s="272" t="s">
        <v>1</v>
      </c>
      <c r="F270" s="273" t="s">
        <v>181</v>
      </c>
      <c r="G270" s="271"/>
      <c r="H270" s="274">
        <v>24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180</v>
      </c>
      <c r="AU270" s="280" t="s">
        <v>84</v>
      </c>
      <c r="AV270" s="14" t="s">
        <v>179</v>
      </c>
      <c r="AW270" s="14" t="s">
        <v>30</v>
      </c>
      <c r="AX270" s="14" t="s">
        <v>82</v>
      </c>
      <c r="AY270" s="280" t="s">
        <v>172</v>
      </c>
    </row>
    <row r="271" s="2" customFormat="1" ht="37.8" customHeight="1">
      <c r="A271" s="40"/>
      <c r="B271" s="41"/>
      <c r="C271" s="245" t="s">
        <v>247</v>
      </c>
      <c r="D271" s="245" t="s">
        <v>175</v>
      </c>
      <c r="E271" s="246" t="s">
        <v>589</v>
      </c>
      <c r="F271" s="247" t="s">
        <v>590</v>
      </c>
      <c r="G271" s="248" t="s">
        <v>273</v>
      </c>
      <c r="H271" s="249">
        <v>37.200000000000003</v>
      </c>
      <c r="I271" s="250"/>
      <c r="J271" s="251">
        <f>ROUND(I271*H271,2)</f>
        <v>0</v>
      </c>
      <c r="K271" s="252"/>
      <c r="L271" s="43"/>
      <c r="M271" s="253" t="s">
        <v>1</v>
      </c>
      <c r="N271" s="254" t="s">
        <v>40</v>
      </c>
      <c r="O271" s="93"/>
      <c r="P271" s="255">
        <f>O271*H271</f>
        <v>0</v>
      </c>
      <c r="Q271" s="255">
        <v>0</v>
      </c>
      <c r="R271" s="255">
        <f>Q271*H271</f>
        <v>0</v>
      </c>
      <c r="S271" s="255">
        <v>0</v>
      </c>
      <c r="T271" s="25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57" t="s">
        <v>200</v>
      </c>
      <c r="AT271" s="257" t="s">
        <v>175</v>
      </c>
      <c r="AU271" s="257" t="s">
        <v>84</v>
      </c>
      <c r="AY271" s="17" t="s">
        <v>172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82</v>
      </c>
      <c r="BK271" s="145">
        <f>ROUND(I271*H271,2)</f>
        <v>0</v>
      </c>
      <c r="BL271" s="17" t="s">
        <v>200</v>
      </c>
      <c r="BM271" s="257" t="s">
        <v>318</v>
      </c>
    </row>
    <row r="272" s="15" customFormat="1">
      <c r="A272" s="15"/>
      <c r="B272" s="299"/>
      <c r="C272" s="300"/>
      <c r="D272" s="260" t="s">
        <v>180</v>
      </c>
      <c r="E272" s="301" t="s">
        <v>1</v>
      </c>
      <c r="F272" s="302" t="s">
        <v>1273</v>
      </c>
      <c r="G272" s="300"/>
      <c r="H272" s="301" t="s">
        <v>1</v>
      </c>
      <c r="I272" s="303"/>
      <c r="J272" s="300"/>
      <c r="K272" s="300"/>
      <c r="L272" s="304"/>
      <c r="M272" s="305"/>
      <c r="N272" s="306"/>
      <c r="O272" s="306"/>
      <c r="P272" s="306"/>
      <c r="Q272" s="306"/>
      <c r="R272" s="306"/>
      <c r="S272" s="306"/>
      <c r="T272" s="30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308" t="s">
        <v>180</v>
      </c>
      <c r="AU272" s="308" t="s">
        <v>84</v>
      </c>
      <c r="AV272" s="15" t="s">
        <v>82</v>
      </c>
      <c r="AW272" s="15" t="s">
        <v>30</v>
      </c>
      <c r="AX272" s="15" t="s">
        <v>75</v>
      </c>
      <c r="AY272" s="308" t="s">
        <v>172</v>
      </c>
    </row>
    <row r="273" s="13" customFormat="1">
      <c r="A273" s="13"/>
      <c r="B273" s="258"/>
      <c r="C273" s="259"/>
      <c r="D273" s="260" t="s">
        <v>180</v>
      </c>
      <c r="E273" s="261" t="s">
        <v>1</v>
      </c>
      <c r="F273" s="262" t="s">
        <v>1281</v>
      </c>
      <c r="G273" s="259"/>
      <c r="H273" s="263">
        <v>37.200000000000003</v>
      </c>
      <c r="I273" s="264"/>
      <c r="J273" s="259"/>
      <c r="K273" s="259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180</v>
      </c>
      <c r="AU273" s="269" t="s">
        <v>84</v>
      </c>
      <c r="AV273" s="13" t="s">
        <v>84</v>
      </c>
      <c r="AW273" s="13" t="s">
        <v>30</v>
      </c>
      <c r="AX273" s="13" t="s">
        <v>75</v>
      </c>
      <c r="AY273" s="269" t="s">
        <v>172</v>
      </c>
    </row>
    <row r="274" s="14" customFormat="1">
      <c r="A274" s="14"/>
      <c r="B274" s="270"/>
      <c r="C274" s="271"/>
      <c r="D274" s="260" t="s">
        <v>180</v>
      </c>
      <c r="E274" s="272" t="s">
        <v>1</v>
      </c>
      <c r="F274" s="273" t="s">
        <v>181</v>
      </c>
      <c r="G274" s="271"/>
      <c r="H274" s="274">
        <v>37.200000000000003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180</v>
      </c>
      <c r="AU274" s="280" t="s">
        <v>84</v>
      </c>
      <c r="AV274" s="14" t="s">
        <v>179</v>
      </c>
      <c r="AW274" s="14" t="s">
        <v>30</v>
      </c>
      <c r="AX274" s="14" t="s">
        <v>82</v>
      </c>
      <c r="AY274" s="280" t="s">
        <v>172</v>
      </c>
    </row>
    <row r="275" s="2" customFormat="1" ht="16.5" customHeight="1">
      <c r="A275" s="40"/>
      <c r="B275" s="41"/>
      <c r="C275" s="245" t="s">
        <v>203</v>
      </c>
      <c r="D275" s="245" t="s">
        <v>175</v>
      </c>
      <c r="E275" s="246" t="s">
        <v>593</v>
      </c>
      <c r="F275" s="247" t="s">
        <v>594</v>
      </c>
      <c r="G275" s="248" t="s">
        <v>178</v>
      </c>
      <c r="H275" s="249">
        <v>11</v>
      </c>
      <c r="I275" s="250"/>
      <c r="J275" s="251">
        <f>ROUND(I275*H275,2)</f>
        <v>0</v>
      </c>
      <c r="K275" s="252"/>
      <c r="L275" s="43"/>
      <c r="M275" s="253" t="s">
        <v>1</v>
      </c>
      <c r="N275" s="254" t="s">
        <v>40</v>
      </c>
      <c r="O275" s="93"/>
      <c r="P275" s="255">
        <f>O275*H275</f>
        <v>0</v>
      </c>
      <c r="Q275" s="255">
        <v>0</v>
      </c>
      <c r="R275" s="255">
        <f>Q275*H275</f>
        <v>0</v>
      </c>
      <c r="S275" s="255">
        <v>0</v>
      </c>
      <c r="T275" s="25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57" t="s">
        <v>200</v>
      </c>
      <c r="AT275" s="257" t="s">
        <v>175</v>
      </c>
      <c r="AU275" s="257" t="s">
        <v>84</v>
      </c>
      <c r="AY275" s="17" t="s">
        <v>172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7" t="s">
        <v>82</v>
      </c>
      <c r="BK275" s="145">
        <f>ROUND(I275*H275,2)</f>
        <v>0</v>
      </c>
      <c r="BL275" s="17" t="s">
        <v>200</v>
      </c>
      <c r="BM275" s="257" t="s">
        <v>321</v>
      </c>
    </row>
    <row r="276" s="15" customFormat="1">
      <c r="A276" s="15"/>
      <c r="B276" s="299"/>
      <c r="C276" s="300"/>
      <c r="D276" s="260" t="s">
        <v>180</v>
      </c>
      <c r="E276" s="301" t="s">
        <v>1</v>
      </c>
      <c r="F276" s="302" t="s">
        <v>1273</v>
      </c>
      <c r="G276" s="300"/>
      <c r="H276" s="301" t="s">
        <v>1</v>
      </c>
      <c r="I276" s="303"/>
      <c r="J276" s="300"/>
      <c r="K276" s="300"/>
      <c r="L276" s="304"/>
      <c r="M276" s="305"/>
      <c r="N276" s="306"/>
      <c r="O276" s="306"/>
      <c r="P276" s="306"/>
      <c r="Q276" s="306"/>
      <c r="R276" s="306"/>
      <c r="S276" s="306"/>
      <c r="T276" s="30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308" t="s">
        <v>180</v>
      </c>
      <c r="AU276" s="308" t="s">
        <v>84</v>
      </c>
      <c r="AV276" s="15" t="s">
        <v>82</v>
      </c>
      <c r="AW276" s="15" t="s">
        <v>30</v>
      </c>
      <c r="AX276" s="15" t="s">
        <v>75</v>
      </c>
      <c r="AY276" s="308" t="s">
        <v>172</v>
      </c>
    </row>
    <row r="277" s="13" customFormat="1">
      <c r="A277" s="13"/>
      <c r="B277" s="258"/>
      <c r="C277" s="259"/>
      <c r="D277" s="260" t="s">
        <v>180</v>
      </c>
      <c r="E277" s="261" t="s">
        <v>1</v>
      </c>
      <c r="F277" s="262" t="s">
        <v>258</v>
      </c>
      <c r="G277" s="259"/>
      <c r="H277" s="263">
        <v>11</v>
      </c>
      <c r="I277" s="264"/>
      <c r="J277" s="259"/>
      <c r="K277" s="259"/>
      <c r="L277" s="265"/>
      <c r="M277" s="266"/>
      <c r="N277" s="267"/>
      <c r="O277" s="267"/>
      <c r="P277" s="267"/>
      <c r="Q277" s="267"/>
      <c r="R277" s="267"/>
      <c r="S277" s="267"/>
      <c r="T277" s="26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9" t="s">
        <v>180</v>
      </c>
      <c r="AU277" s="269" t="s">
        <v>84</v>
      </c>
      <c r="AV277" s="13" t="s">
        <v>84</v>
      </c>
      <c r="AW277" s="13" t="s">
        <v>30</v>
      </c>
      <c r="AX277" s="13" t="s">
        <v>75</v>
      </c>
      <c r="AY277" s="269" t="s">
        <v>172</v>
      </c>
    </row>
    <row r="278" s="14" customFormat="1">
      <c r="A278" s="14"/>
      <c r="B278" s="270"/>
      <c r="C278" s="271"/>
      <c r="D278" s="260" t="s">
        <v>180</v>
      </c>
      <c r="E278" s="272" t="s">
        <v>1</v>
      </c>
      <c r="F278" s="273" t="s">
        <v>181</v>
      </c>
      <c r="G278" s="271"/>
      <c r="H278" s="274">
        <v>11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0" t="s">
        <v>180</v>
      </c>
      <c r="AU278" s="280" t="s">
        <v>84</v>
      </c>
      <c r="AV278" s="14" t="s">
        <v>179</v>
      </c>
      <c r="AW278" s="14" t="s">
        <v>30</v>
      </c>
      <c r="AX278" s="14" t="s">
        <v>82</v>
      </c>
      <c r="AY278" s="280" t="s">
        <v>172</v>
      </c>
    </row>
    <row r="279" s="2" customFormat="1" ht="16.5" customHeight="1">
      <c r="A279" s="40"/>
      <c r="B279" s="41"/>
      <c r="C279" s="245" t="s">
        <v>210</v>
      </c>
      <c r="D279" s="245" t="s">
        <v>175</v>
      </c>
      <c r="E279" s="246" t="s">
        <v>596</v>
      </c>
      <c r="F279" s="247" t="s">
        <v>597</v>
      </c>
      <c r="G279" s="248" t="s">
        <v>178</v>
      </c>
      <c r="H279" s="249">
        <v>2</v>
      </c>
      <c r="I279" s="250"/>
      <c r="J279" s="251">
        <f>ROUND(I279*H279,2)</f>
        <v>0</v>
      </c>
      <c r="K279" s="252"/>
      <c r="L279" s="43"/>
      <c r="M279" s="253" t="s">
        <v>1</v>
      </c>
      <c r="N279" s="254" t="s">
        <v>40</v>
      </c>
      <c r="O279" s="93"/>
      <c r="P279" s="255">
        <f>O279*H279</f>
        <v>0</v>
      </c>
      <c r="Q279" s="255">
        <v>0</v>
      </c>
      <c r="R279" s="255">
        <f>Q279*H279</f>
        <v>0</v>
      </c>
      <c r="S279" s="255">
        <v>0</v>
      </c>
      <c r="T279" s="25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57" t="s">
        <v>200</v>
      </c>
      <c r="AT279" s="257" t="s">
        <v>175</v>
      </c>
      <c r="AU279" s="257" t="s">
        <v>84</v>
      </c>
      <c r="AY279" s="17" t="s">
        <v>172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82</v>
      </c>
      <c r="BK279" s="145">
        <f>ROUND(I279*H279,2)</f>
        <v>0</v>
      </c>
      <c r="BL279" s="17" t="s">
        <v>200</v>
      </c>
      <c r="BM279" s="257" t="s">
        <v>325</v>
      </c>
    </row>
    <row r="280" s="15" customFormat="1">
      <c r="A280" s="15"/>
      <c r="B280" s="299"/>
      <c r="C280" s="300"/>
      <c r="D280" s="260" t="s">
        <v>180</v>
      </c>
      <c r="E280" s="301" t="s">
        <v>1</v>
      </c>
      <c r="F280" s="302" t="s">
        <v>1273</v>
      </c>
      <c r="G280" s="300"/>
      <c r="H280" s="301" t="s">
        <v>1</v>
      </c>
      <c r="I280" s="303"/>
      <c r="J280" s="300"/>
      <c r="K280" s="300"/>
      <c r="L280" s="304"/>
      <c r="M280" s="305"/>
      <c r="N280" s="306"/>
      <c r="O280" s="306"/>
      <c r="P280" s="306"/>
      <c r="Q280" s="306"/>
      <c r="R280" s="306"/>
      <c r="S280" s="306"/>
      <c r="T280" s="30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308" t="s">
        <v>180</v>
      </c>
      <c r="AU280" s="308" t="s">
        <v>84</v>
      </c>
      <c r="AV280" s="15" t="s">
        <v>82</v>
      </c>
      <c r="AW280" s="15" t="s">
        <v>30</v>
      </c>
      <c r="AX280" s="15" t="s">
        <v>75</v>
      </c>
      <c r="AY280" s="308" t="s">
        <v>172</v>
      </c>
    </row>
    <row r="281" s="13" customFormat="1">
      <c r="A281" s="13"/>
      <c r="B281" s="258"/>
      <c r="C281" s="259"/>
      <c r="D281" s="260" t="s">
        <v>180</v>
      </c>
      <c r="E281" s="261" t="s">
        <v>1</v>
      </c>
      <c r="F281" s="262" t="s">
        <v>84</v>
      </c>
      <c r="G281" s="259"/>
      <c r="H281" s="263">
        <v>2</v>
      </c>
      <c r="I281" s="264"/>
      <c r="J281" s="259"/>
      <c r="K281" s="259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180</v>
      </c>
      <c r="AU281" s="269" t="s">
        <v>84</v>
      </c>
      <c r="AV281" s="13" t="s">
        <v>84</v>
      </c>
      <c r="AW281" s="13" t="s">
        <v>30</v>
      </c>
      <c r="AX281" s="13" t="s">
        <v>75</v>
      </c>
      <c r="AY281" s="269" t="s">
        <v>172</v>
      </c>
    </row>
    <row r="282" s="14" customFormat="1">
      <c r="A282" s="14"/>
      <c r="B282" s="270"/>
      <c r="C282" s="271"/>
      <c r="D282" s="260" t="s">
        <v>180</v>
      </c>
      <c r="E282" s="272" t="s">
        <v>1</v>
      </c>
      <c r="F282" s="273" t="s">
        <v>181</v>
      </c>
      <c r="G282" s="271"/>
      <c r="H282" s="274">
        <v>2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180</v>
      </c>
      <c r="AU282" s="280" t="s">
        <v>84</v>
      </c>
      <c r="AV282" s="14" t="s">
        <v>179</v>
      </c>
      <c r="AW282" s="14" t="s">
        <v>30</v>
      </c>
      <c r="AX282" s="14" t="s">
        <v>82</v>
      </c>
      <c r="AY282" s="280" t="s">
        <v>172</v>
      </c>
    </row>
    <row r="283" s="2" customFormat="1" ht="24.15" customHeight="1">
      <c r="A283" s="40"/>
      <c r="B283" s="41"/>
      <c r="C283" s="245" t="s">
        <v>304</v>
      </c>
      <c r="D283" s="245" t="s">
        <v>175</v>
      </c>
      <c r="E283" s="246" t="s">
        <v>600</v>
      </c>
      <c r="F283" s="247" t="s">
        <v>601</v>
      </c>
      <c r="G283" s="248" t="s">
        <v>273</v>
      </c>
      <c r="H283" s="249">
        <v>37.200000000000003</v>
      </c>
      <c r="I283" s="250"/>
      <c r="J283" s="251">
        <f>ROUND(I283*H283,2)</f>
        <v>0</v>
      </c>
      <c r="K283" s="252"/>
      <c r="L283" s="43"/>
      <c r="M283" s="253" t="s">
        <v>1</v>
      </c>
      <c r="N283" s="254" t="s">
        <v>40</v>
      </c>
      <c r="O283" s="93"/>
      <c r="P283" s="255">
        <f>O283*H283</f>
        <v>0</v>
      </c>
      <c r="Q283" s="255">
        <v>0</v>
      </c>
      <c r="R283" s="255">
        <f>Q283*H283</f>
        <v>0</v>
      </c>
      <c r="S283" s="255">
        <v>0</v>
      </c>
      <c r="T283" s="25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57" t="s">
        <v>200</v>
      </c>
      <c r="AT283" s="257" t="s">
        <v>175</v>
      </c>
      <c r="AU283" s="257" t="s">
        <v>84</v>
      </c>
      <c r="AY283" s="17" t="s">
        <v>172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82</v>
      </c>
      <c r="BK283" s="145">
        <f>ROUND(I283*H283,2)</f>
        <v>0</v>
      </c>
      <c r="BL283" s="17" t="s">
        <v>200</v>
      </c>
      <c r="BM283" s="257" t="s">
        <v>468</v>
      </c>
    </row>
    <row r="284" s="15" customFormat="1">
      <c r="A284" s="15"/>
      <c r="B284" s="299"/>
      <c r="C284" s="300"/>
      <c r="D284" s="260" t="s">
        <v>180</v>
      </c>
      <c r="E284" s="301" t="s">
        <v>1</v>
      </c>
      <c r="F284" s="302" t="s">
        <v>1273</v>
      </c>
      <c r="G284" s="300"/>
      <c r="H284" s="301" t="s">
        <v>1</v>
      </c>
      <c r="I284" s="303"/>
      <c r="J284" s="300"/>
      <c r="K284" s="300"/>
      <c r="L284" s="304"/>
      <c r="M284" s="305"/>
      <c r="N284" s="306"/>
      <c r="O284" s="306"/>
      <c r="P284" s="306"/>
      <c r="Q284" s="306"/>
      <c r="R284" s="306"/>
      <c r="S284" s="306"/>
      <c r="T284" s="30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308" t="s">
        <v>180</v>
      </c>
      <c r="AU284" s="308" t="s">
        <v>84</v>
      </c>
      <c r="AV284" s="15" t="s">
        <v>82</v>
      </c>
      <c r="AW284" s="15" t="s">
        <v>30</v>
      </c>
      <c r="AX284" s="15" t="s">
        <v>75</v>
      </c>
      <c r="AY284" s="308" t="s">
        <v>172</v>
      </c>
    </row>
    <row r="285" s="13" customFormat="1">
      <c r="A285" s="13"/>
      <c r="B285" s="258"/>
      <c r="C285" s="259"/>
      <c r="D285" s="260" t="s">
        <v>180</v>
      </c>
      <c r="E285" s="261" t="s">
        <v>1</v>
      </c>
      <c r="F285" s="262" t="s">
        <v>1281</v>
      </c>
      <c r="G285" s="259"/>
      <c r="H285" s="263">
        <v>37.200000000000003</v>
      </c>
      <c r="I285" s="264"/>
      <c r="J285" s="259"/>
      <c r="K285" s="259"/>
      <c r="L285" s="265"/>
      <c r="M285" s="266"/>
      <c r="N285" s="267"/>
      <c r="O285" s="267"/>
      <c r="P285" s="267"/>
      <c r="Q285" s="267"/>
      <c r="R285" s="267"/>
      <c r="S285" s="267"/>
      <c r="T285" s="26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9" t="s">
        <v>180</v>
      </c>
      <c r="AU285" s="269" t="s">
        <v>84</v>
      </c>
      <c r="AV285" s="13" t="s">
        <v>84</v>
      </c>
      <c r="AW285" s="13" t="s">
        <v>30</v>
      </c>
      <c r="AX285" s="13" t="s">
        <v>75</v>
      </c>
      <c r="AY285" s="269" t="s">
        <v>172</v>
      </c>
    </row>
    <row r="286" s="14" customFormat="1">
      <c r="A286" s="14"/>
      <c r="B286" s="270"/>
      <c r="C286" s="271"/>
      <c r="D286" s="260" t="s">
        <v>180</v>
      </c>
      <c r="E286" s="272" t="s">
        <v>1</v>
      </c>
      <c r="F286" s="273" t="s">
        <v>181</v>
      </c>
      <c r="G286" s="271"/>
      <c r="H286" s="274">
        <v>37.200000000000003</v>
      </c>
      <c r="I286" s="275"/>
      <c r="J286" s="271"/>
      <c r="K286" s="271"/>
      <c r="L286" s="276"/>
      <c r="M286" s="277"/>
      <c r="N286" s="278"/>
      <c r="O286" s="278"/>
      <c r="P286" s="278"/>
      <c r="Q286" s="278"/>
      <c r="R286" s="278"/>
      <c r="S286" s="278"/>
      <c r="T286" s="27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0" t="s">
        <v>180</v>
      </c>
      <c r="AU286" s="280" t="s">
        <v>84</v>
      </c>
      <c r="AV286" s="14" t="s">
        <v>179</v>
      </c>
      <c r="AW286" s="14" t="s">
        <v>30</v>
      </c>
      <c r="AX286" s="14" t="s">
        <v>82</v>
      </c>
      <c r="AY286" s="280" t="s">
        <v>172</v>
      </c>
    </row>
    <row r="287" s="2" customFormat="1" ht="24.15" customHeight="1">
      <c r="A287" s="40"/>
      <c r="B287" s="41"/>
      <c r="C287" s="245" t="s">
        <v>254</v>
      </c>
      <c r="D287" s="245" t="s">
        <v>175</v>
      </c>
      <c r="E287" s="246" t="s">
        <v>604</v>
      </c>
      <c r="F287" s="247" t="s">
        <v>605</v>
      </c>
      <c r="G287" s="248" t="s">
        <v>283</v>
      </c>
      <c r="H287" s="295"/>
      <c r="I287" s="250"/>
      <c r="J287" s="251">
        <f>ROUND(I287*H287,2)</f>
        <v>0</v>
      </c>
      <c r="K287" s="252"/>
      <c r="L287" s="43"/>
      <c r="M287" s="253" t="s">
        <v>1</v>
      </c>
      <c r="N287" s="254" t="s">
        <v>40</v>
      </c>
      <c r="O287" s="93"/>
      <c r="P287" s="255">
        <f>O287*H287</f>
        <v>0</v>
      </c>
      <c r="Q287" s="255">
        <v>0</v>
      </c>
      <c r="R287" s="255">
        <f>Q287*H287</f>
        <v>0</v>
      </c>
      <c r="S287" s="255">
        <v>0</v>
      </c>
      <c r="T287" s="25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57" t="s">
        <v>200</v>
      </c>
      <c r="AT287" s="257" t="s">
        <v>175</v>
      </c>
      <c r="AU287" s="257" t="s">
        <v>84</v>
      </c>
      <c r="AY287" s="17" t="s">
        <v>172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7" t="s">
        <v>82</v>
      </c>
      <c r="BK287" s="145">
        <f>ROUND(I287*H287,2)</f>
        <v>0</v>
      </c>
      <c r="BL287" s="17" t="s">
        <v>200</v>
      </c>
      <c r="BM287" s="257" t="s">
        <v>472</v>
      </c>
    </row>
    <row r="288" s="12" customFormat="1" ht="22.8" customHeight="1">
      <c r="A288" s="12"/>
      <c r="B288" s="229"/>
      <c r="C288" s="230"/>
      <c r="D288" s="231" t="s">
        <v>74</v>
      </c>
      <c r="E288" s="243" t="s">
        <v>607</v>
      </c>
      <c r="F288" s="243" t="s">
        <v>608</v>
      </c>
      <c r="G288" s="230"/>
      <c r="H288" s="230"/>
      <c r="I288" s="233"/>
      <c r="J288" s="244">
        <f>BK288</f>
        <v>0</v>
      </c>
      <c r="K288" s="230"/>
      <c r="L288" s="235"/>
      <c r="M288" s="236"/>
      <c r="N288" s="237"/>
      <c r="O288" s="237"/>
      <c r="P288" s="238">
        <f>SUM(P289:P306)</f>
        <v>0</v>
      </c>
      <c r="Q288" s="237"/>
      <c r="R288" s="238">
        <f>SUM(R289:R306)</f>
        <v>0</v>
      </c>
      <c r="S288" s="237"/>
      <c r="T288" s="239">
        <f>SUM(T289:T306)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40" t="s">
        <v>84</v>
      </c>
      <c r="AT288" s="241" t="s">
        <v>74</v>
      </c>
      <c r="AU288" s="241" t="s">
        <v>82</v>
      </c>
      <c r="AY288" s="240" t="s">
        <v>172</v>
      </c>
      <c r="BK288" s="242">
        <f>SUM(BK289:BK306)</f>
        <v>0</v>
      </c>
    </row>
    <row r="289" s="2" customFormat="1" ht="24.15" customHeight="1">
      <c r="A289" s="40"/>
      <c r="B289" s="41"/>
      <c r="C289" s="245" t="s">
        <v>233</v>
      </c>
      <c r="D289" s="245" t="s">
        <v>175</v>
      </c>
      <c r="E289" s="246" t="s">
        <v>935</v>
      </c>
      <c r="F289" s="247" t="s">
        <v>936</v>
      </c>
      <c r="G289" s="248" t="s">
        <v>611</v>
      </c>
      <c r="H289" s="249">
        <v>3</v>
      </c>
      <c r="I289" s="250"/>
      <c r="J289" s="251">
        <f>ROUND(I289*H289,2)</f>
        <v>0</v>
      </c>
      <c r="K289" s="252"/>
      <c r="L289" s="43"/>
      <c r="M289" s="253" t="s">
        <v>1</v>
      </c>
      <c r="N289" s="254" t="s">
        <v>40</v>
      </c>
      <c r="O289" s="93"/>
      <c r="P289" s="255">
        <f>O289*H289</f>
        <v>0</v>
      </c>
      <c r="Q289" s="255">
        <v>0</v>
      </c>
      <c r="R289" s="255">
        <f>Q289*H289</f>
        <v>0</v>
      </c>
      <c r="S289" s="255">
        <v>0</v>
      </c>
      <c r="T289" s="25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57" t="s">
        <v>200</v>
      </c>
      <c r="AT289" s="257" t="s">
        <v>175</v>
      </c>
      <c r="AU289" s="257" t="s">
        <v>84</v>
      </c>
      <c r="AY289" s="17" t="s">
        <v>172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82</v>
      </c>
      <c r="BK289" s="145">
        <f>ROUND(I289*H289,2)</f>
        <v>0</v>
      </c>
      <c r="BL289" s="17" t="s">
        <v>200</v>
      </c>
      <c r="BM289" s="257" t="s">
        <v>477</v>
      </c>
    </row>
    <row r="290" s="15" customFormat="1">
      <c r="A290" s="15"/>
      <c r="B290" s="299"/>
      <c r="C290" s="300"/>
      <c r="D290" s="260" t="s">
        <v>180</v>
      </c>
      <c r="E290" s="301" t="s">
        <v>1</v>
      </c>
      <c r="F290" s="302" t="s">
        <v>1273</v>
      </c>
      <c r="G290" s="300"/>
      <c r="H290" s="301" t="s">
        <v>1</v>
      </c>
      <c r="I290" s="303"/>
      <c r="J290" s="300"/>
      <c r="K290" s="300"/>
      <c r="L290" s="304"/>
      <c r="M290" s="305"/>
      <c r="N290" s="306"/>
      <c r="O290" s="306"/>
      <c r="P290" s="306"/>
      <c r="Q290" s="306"/>
      <c r="R290" s="306"/>
      <c r="S290" s="306"/>
      <c r="T290" s="30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308" t="s">
        <v>180</v>
      </c>
      <c r="AU290" s="308" t="s">
        <v>84</v>
      </c>
      <c r="AV290" s="15" t="s">
        <v>82</v>
      </c>
      <c r="AW290" s="15" t="s">
        <v>30</v>
      </c>
      <c r="AX290" s="15" t="s">
        <v>75</v>
      </c>
      <c r="AY290" s="308" t="s">
        <v>172</v>
      </c>
    </row>
    <row r="291" s="13" customFormat="1">
      <c r="A291" s="13"/>
      <c r="B291" s="258"/>
      <c r="C291" s="259"/>
      <c r="D291" s="260" t="s">
        <v>180</v>
      </c>
      <c r="E291" s="261" t="s">
        <v>1</v>
      </c>
      <c r="F291" s="262" t="s">
        <v>173</v>
      </c>
      <c r="G291" s="259"/>
      <c r="H291" s="263">
        <v>3</v>
      </c>
      <c r="I291" s="264"/>
      <c r="J291" s="259"/>
      <c r="K291" s="259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180</v>
      </c>
      <c r="AU291" s="269" t="s">
        <v>84</v>
      </c>
      <c r="AV291" s="13" t="s">
        <v>84</v>
      </c>
      <c r="AW291" s="13" t="s">
        <v>30</v>
      </c>
      <c r="AX291" s="13" t="s">
        <v>75</v>
      </c>
      <c r="AY291" s="269" t="s">
        <v>172</v>
      </c>
    </row>
    <row r="292" s="14" customFormat="1">
      <c r="A292" s="14"/>
      <c r="B292" s="270"/>
      <c r="C292" s="271"/>
      <c r="D292" s="260" t="s">
        <v>180</v>
      </c>
      <c r="E292" s="272" t="s">
        <v>1</v>
      </c>
      <c r="F292" s="273" t="s">
        <v>181</v>
      </c>
      <c r="G292" s="271"/>
      <c r="H292" s="274">
        <v>3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180</v>
      </c>
      <c r="AU292" s="280" t="s">
        <v>84</v>
      </c>
      <c r="AV292" s="14" t="s">
        <v>179</v>
      </c>
      <c r="AW292" s="14" t="s">
        <v>30</v>
      </c>
      <c r="AX292" s="14" t="s">
        <v>82</v>
      </c>
      <c r="AY292" s="280" t="s">
        <v>172</v>
      </c>
    </row>
    <row r="293" s="2" customFormat="1" ht="24.15" customHeight="1">
      <c r="A293" s="40"/>
      <c r="B293" s="41"/>
      <c r="C293" s="245" t="s">
        <v>237</v>
      </c>
      <c r="D293" s="245" t="s">
        <v>175</v>
      </c>
      <c r="E293" s="246" t="s">
        <v>1282</v>
      </c>
      <c r="F293" s="247" t="s">
        <v>1283</v>
      </c>
      <c r="G293" s="248" t="s">
        <v>611</v>
      </c>
      <c r="H293" s="249">
        <v>2</v>
      </c>
      <c r="I293" s="250"/>
      <c r="J293" s="251">
        <f>ROUND(I293*H293,2)</f>
        <v>0</v>
      </c>
      <c r="K293" s="252"/>
      <c r="L293" s="43"/>
      <c r="M293" s="253" t="s">
        <v>1</v>
      </c>
      <c r="N293" s="254" t="s">
        <v>40</v>
      </c>
      <c r="O293" s="93"/>
      <c r="P293" s="255">
        <f>O293*H293</f>
        <v>0</v>
      </c>
      <c r="Q293" s="255">
        <v>0</v>
      </c>
      <c r="R293" s="255">
        <f>Q293*H293</f>
        <v>0</v>
      </c>
      <c r="S293" s="255">
        <v>0</v>
      </c>
      <c r="T293" s="25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57" t="s">
        <v>200</v>
      </c>
      <c r="AT293" s="257" t="s">
        <v>175</v>
      </c>
      <c r="AU293" s="257" t="s">
        <v>84</v>
      </c>
      <c r="AY293" s="17" t="s">
        <v>172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82</v>
      </c>
      <c r="BK293" s="145">
        <f>ROUND(I293*H293,2)</f>
        <v>0</v>
      </c>
      <c r="BL293" s="17" t="s">
        <v>200</v>
      </c>
      <c r="BM293" s="257" t="s">
        <v>482</v>
      </c>
    </row>
    <row r="294" s="15" customFormat="1">
      <c r="A294" s="15"/>
      <c r="B294" s="299"/>
      <c r="C294" s="300"/>
      <c r="D294" s="260" t="s">
        <v>180</v>
      </c>
      <c r="E294" s="301" t="s">
        <v>1</v>
      </c>
      <c r="F294" s="302" t="s">
        <v>1273</v>
      </c>
      <c r="G294" s="300"/>
      <c r="H294" s="301" t="s">
        <v>1</v>
      </c>
      <c r="I294" s="303"/>
      <c r="J294" s="300"/>
      <c r="K294" s="300"/>
      <c r="L294" s="304"/>
      <c r="M294" s="305"/>
      <c r="N294" s="306"/>
      <c r="O294" s="306"/>
      <c r="P294" s="306"/>
      <c r="Q294" s="306"/>
      <c r="R294" s="306"/>
      <c r="S294" s="306"/>
      <c r="T294" s="30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308" t="s">
        <v>180</v>
      </c>
      <c r="AU294" s="308" t="s">
        <v>84</v>
      </c>
      <c r="AV294" s="15" t="s">
        <v>82</v>
      </c>
      <c r="AW294" s="15" t="s">
        <v>30</v>
      </c>
      <c r="AX294" s="15" t="s">
        <v>75</v>
      </c>
      <c r="AY294" s="308" t="s">
        <v>172</v>
      </c>
    </row>
    <row r="295" s="13" customFormat="1">
      <c r="A295" s="13"/>
      <c r="B295" s="258"/>
      <c r="C295" s="259"/>
      <c r="D295" s="260" t="s">
        <v>180</v>
      </c>
      <c r="E295" s="261" t="s">
        <v>1</v>
      </c>
      <c r="F295" s="262" t="s">
        <v>84</v>
      </c>
      <c r="G295" s="259"/>
      <c r="H295" s="263">
        <v>2</v>
      </c>
      <c r="I295" s="264"/>
      <c r="J295" s="259"/>
      <c r="K295" s="259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180</v>
      </c>
      <c r="AU295" s="269" t="s">
        <v>84</v>
      </c>
      <c r="AV295" s="13" t="s">
        <v>84</v>
      </c>
      <c r="AW295" s="13" t="s">
        <v>30</v>
      </c>
      <c r="AX295" s="13" t="s">
        <v>75</v>
      </c>
      <c r="AY295" s="269" t="s">
        <v>172</v>
      </c>
    </row>
    <row r="296" s="14" customFormat="1">
      <c r="A296" s="14"/>
      <c r="B296" s="270"/>
      <c r="C296" s="271"/>
      <c r="D296" s="260" t="s">
        <v>180</v>
      </c>
      <c r="E296" s="272" t="s">
        <v>1</v>
      </c>
      <c r="F296" s="273" t="s">
        <v>181</v>
      </c>
      <c r="G296" s="271"/>
      <c r="H296" s="274">
        <v>2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180</v>
      </c>
      <c r="AU296" s="280" t="s">
        <v>84</v>
      </c>
      <c r="AV296" s="14" t="s">
        <v>179</v>
      </c>
      <c r="AW296" s="14" t="s">
        <v>30</v>
      </c>
      <c r="AX296" s="14" t="s">
        <v>82</v>
      </c>
      <c r="AY296" s="280" t="s">
        <v>172</v>
      </c>
    </row>
    <row r="297" s="2" customFormat="1" ht="24.15" customHeight="1">
      <c r="A297" s="40"/>
      <c r="B297" s="41"/>
      <c r="C297" s="245" t="s">
        <v>241</v>
      </c>
      <c r="D297" s="245" t="s">
        <v>175</v>
      </c>
      <c r="E297" s="246" t="s">
        <v>937</v>
      </c>
      <c r="F297" s="247" t="s">
        <v>938</v>
      </c>
      <c r="G297" s="248" t="s">
        <v>611</v>
      </c>
      <c r="H297" s="249">
        <v>3</v>
      </c>
      <c r="I297" s="250"/>
      <c r="J297" s="251">
        <f>ROUND(I297*H297,2)</f>
        <v>0</v>
      </c>
      <c r="K297" s="252"/>
      <c r="L297" s="43"/>
      <c r="M297" s="253" t="s">
        <v>1</v>
      </c>
      <c r="N297" s="254" t="s">
        <v>40</v>
      </c>
      <c r="O297" s="93"/>
      <c r="P297" s="255">
        <f>O297*H297</f>
        <v>0</v>
      </c>
      <c r="Q297" s="255">
        <v>0</v>
      </c>
      <c r="R297" s="255">
        <f>Q297*H297</f>
        <v>0</v>
      </c>
      <c r="S297" s="255">
        <v>0</v>
      </c>
      <c r="T297" s="25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57" t="s">
        <v>200</v>
      </c>
      <c r="AT297" s="257" t="s">
        <v>175</v>
      </c>
      <c r="AU297" s="257" t="s">
        <v>84</v>
      </c>
      <c r="AY297" s="17" t="s">
        <v>172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82</v>
      </c>
      <c r="BK297" s="145">
        <f>ROUND(I297*H297,2)</f>
        <v>0</v>
      </c>
      <c r="BL297" s="17" t="s">
        <v>200</v>
      </c>
      <c r="BM297" s="257" t="s">
        <v>488</v>
      </c>
    </row>
    <row r="298" s="15" customFormat="1">
      <c r="A298" s="15"/>
      <c r="B298" s="299"/>
      <c r="C298" s="300"/>
      <c r="D298" s="260" t="s">
        <v>180</v>
      </c>
      <c r="E298" s="301" t="s">
        <v>1</v>
      </c>
      <c r="F298" s="302" t="s">
        <v>1273</v>
      </c>
      <c r="G298" s="300"/>
      <c r="H298" s="301" t="s">
        <v>1</v>
      </c>
      <c r="I298" s="303"/>
      <c r="J298" s="300"/>
      <c r="K298" s="300"/>
      <c r="L298" s="304"/>
      <c r="M298" s="305"/>
      <c r="N298" s="306"/>
      <c r="O298" s="306"/>
      <c r="P298" s="306"/>
      <c r="Q298" s="306"/>
      <c r="R298" s="306"/>
      <c r="S298" s="306"/>
      <c r="T298" s="30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308" t="s">
        <v>180</v>
      </c>
      <c r="AU298" s="308" t="s">
        <v>84</v>
      </c>
      <c r="AV298" s="15" t="s">
        <v>82</v>
      </c>
      <c r="AW298" s="15" t="s">
        <v>30</v>
      </c>
      <c r="AX298" s="15" t="s">
        <v>75</v>
      </c>
      <c r="AY298" s="308" t="s">
        <v>172</v>
      </c>
    </row>
    <row r="299" s="13" customFormat="1">
      <c r="A299" s="13"/>
      <c r="B299" s="258"/>
      <c r="C299" s="259"/>
      <c r="D299" s="260" t="s">
        <v>180</v>
      </c>
      <c r="E299" s="261" t="s">
        <v>1</v>
      </c>
      <c r="F299" s="262" t="s">
        <v>173</v>
      </c>
      <c r="G299" s="259"/>
      <c r="H299" s="263">
        <v>3</v>
      </c>
      <c r="I299" s="264"/>
      <c r="J299" s="259"/>
      <c r="K299" s="259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180</v>
      </c>
      <c r="AU299" s="269" t="s">
        <v>84</v>
      </c>
      <c r="AV299" s="13" t="s">
        <v>84</v>
      </c>
      <c r="AW299" s="13" t="s">
        <v>30</v>
      </c>
      <c r="AX299" s="13" t="s">
        <v>75</v>
      </c>
      <c r="AY299" s="269" t="s">
        <v>172</v>
      </c>
    </row>
    <row r="300" s="14" customFormat="1">
      <c r="A300" s="14"/>
      <c r="B300" s="270"/>
      <c r="C300" s="271"/>
      <c r="D300" s="260" t="s">
        <v>180</v>
      </c>
      <c r="E300" s="272" t="s">
        <v>1</v>
      </c>
      <c r="F300" s="273" t="s">
        <v>181</v>
      </c>
      <c r="G300" s="271"/>
      <c r="H300" s="274">
        <v>3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0" t="s">
        <v>180</v>
      </c>
      <c r="AU300" s="280" t="s">
        <v>84</v>
      </c>
      <c r="AV300" s="14" t="s">
        <v>179</v>
      </c>
      <c r="AW300" s="14" t="s">
        <v>30</v>
      </c>
      <c r="AX300" s="14" t="s">
        <v>82</v>
      </c>
      <c r="AY300" s="280" t="s">
        <v>172</v>
      </c>
    </row>
    <row r="301" s="2" customFormat="1" ht="24.15" customHeight="1">
      <c r="A301" s="40"/>
      <c r="B301" s="41"/>
      <c r="C301" s="245" t="s">
        <v>492</v>
      </c>
      <c r="D301" s="245" t="s">
        <v>175</v>
      </c>
      <c r="E301" s="246" t="s">
        <v>616</v>
      </c>
      <c r="F301" s="247" t="s">
        <v>617</v>
      </c>
      <c r="G301" s="248" t="s">
        <v>611</v>
      </c>
      <c r="H301" s="249">
        <v>22</v>
      </c>
      <c r="I301" s="250"/>
      <c r="J301" s="251">
        <f>ROUND(I301*H301,2)</f>
        <v>0</v>
      </c>
      <c r="K301" s="252"/>
      <c r="L301" s="43"/>
      <c r="M301" s="253" t="s">
        <v>1</v>
      </c>
      <c r="N301" s="254" t="s">
        <v>40</v>
      </c>
      <c r="O301" s="93"/>
      <c r="P301" s="255">
        <f>O301*H301</f>
        <v>0</v>
      </c>
      <c r="Q301" s="255">
        <v>0</v>
      </c>
      <c r="R301" s="255">
        <f>Q301*H301</f>
        <v>0</v>
      </c>
      <c r="S301" s="255">
        <v>0</v>
      </c>
      <c r="T301" s="25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57" t="s">
        <v>200</v>
      </c>
      <c r="AT301" s="257" t="s">
        <v>175</v>
      </c>
      <c r="AU301" s="257" t="s">
        <v>84</v>
      </c>
      <c r="AY301" s="17" t="s">
        <v>172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82</v>
      </c>
      <c r="BK301" s="145">
        <f>ROUND(I301*H301,2)</f>
        <v>0</v>
      </c>
      <c r="BL301" s="17" t="s">
        <v>200</v>
      </c>
      <c r="BM301" s="257" t="s">
        <v>492</v>
      </c>
    </row>
    <row r="302" s="2" customFormat="1" ht="21.75" customHeight="1">
      <c r="A302" s="40"/>
      <c r="B302" s="41"/>
      <c r="C302" s="245" t="s">
        <v>686</v>
      </c>
      <c r="D302" s="245" t="s">
        <v>175</v>
      </c>
      <c r="E302" s="246" t="s">
        <v>620</v>
      </c>
      <c r="F302" s="247" t="s">
        <v>1284</v>
      </c>
      <c r="G302" s="248" t="s">
        <v>611</v>
      </c>
      <c r="H302" s="249">
        <v>3</v>
      </c>
      <c r="I302" s="250"/>
      <c r="J302" s="251">
        <f>ROUND(I302*H302,2)</f>
        <v>0</v>
      </c>
      <c r="K302" s="252"/>
      <c r="L302" s="43"/>
      <c r="M302" s="253" t="s">
        <v>1</v>
      </c>
      <c r="N302" s="254" t="s">
        <v>40</v>
      </c>
      <c r="O302" s="93"/>
      <c r="P302" s="255">
        <f>O302*H302</f>
        <v>0</v>
      </c>
      <c r="Q302" s="255">
        <v>0</v>
      </c>
      <c r="R302" s="255">
        <f>Q302*H302</f>
        <v>0</v>
      </c>
      <c r="S302" s="255">
        <v>0</v>
      </c>
      <c r="T302" s="25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57" t="s">
        <v>200</v>
      </c>
      <c r="AT302" s="257" t="s">
        <v>175</v>
      </c>
      <c r="AU302" s="257" t="s">
        <v>84</v>
      </c>
      <c r="AY302" s="17" t="s">
        <v>172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7" t="s">
        <v>82</v>
      </c>
      <c r="BK302" s="145">
        <f>ROUND(I302*H302,2)</f>
        <v>0</v>
      </c>
      <c r="BL302" s="17" t="s">
        <v>200</v>
      </c>
      <c r="BM302" s="257" t="s">
        <v>497</v>
      </c>
    </row>
    <row r="303" s="13" customFormat="1">
      <c r="A303" s="13"/>
      <c r="B303" s="258"/>
      <c r="C303" s="259"/>
      <c r="D303" s="260" t="s">
        <v>180</v>
      </c>
      <c r="E303" s="261" t="s">
        <v>1</v>
      </c>
      <c r="F303" s="262" t="s">
        <v>173</v>
      </c>
      <c r="G303" s="259"/>
      <c r="H303" s="263">
        <v>3</v>
      </c>
      <c r="I303" s="264"/>
      <c r="J303" s="259"/>
      <c r="K303" s="259"/>
      <c r="L303" s="265"/>
      <c r="M303" s="266"/>
      <c r="N303" s="267"/>
      <c r="O303" s="267"/>
      <c r="P303" s="267"/>
      <c r="Q303" s="267"/>
      <c r="R303" s="267"/>
      <c r="S303" s="267"/>
      <c r="T303" s="26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9" t="s">
        <v>180</v>
      </c>
      <c r="AU303" s="269" t="s">
        <v>84</v>
      </c>
      <c r="AV303" s="13" t="s">
        <v>84</v>
      </c>
      <c r="AW303" s="13" t="s">
        <v>30</v>
      </c>
      <c r="AX303" s="13" t="s">
        <v>75</v>
      </c>
      <c r="AY303" s="269" t="s">
        <v>172</v>
      </c>
    </row>
    <row r="304" s="14" customFormat="1">
      <c r="A304" s="14"/>
      <c r="B304" s="270"/>
      <c r="C304" s="271"/>
      <c r="D304" s="260" t="s">
        <v>180</v>
      </c>
      <c r="E304" s="272" t="s">
        <v>1</v>
      </c>
      <c r="F304" s="273" t="s">
        <v>181</v>
      </c>
      <c r="G304" s="271"/>
      <c r="H304" s="274">
        <v>3</v>
      </c>
      <c r="I304" s="275"/>
      <c r="J304" s="271"/>
      <c r="K304" s="271"/>
      <c r="L304" s="276"/>
      <c r="M304" s="277"/>
      <c r="N304" s="278"/>
      <c r="O304" s="278"/>
      <c r="P304" s="278"/>
      <c r="Q304" s="278"/>
      <c r="R304" s="278"/>
      <c r="S304" s="278"/>
      <c r="T304" s="27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0" t="s">
        <v>180</v>
      </c>
      <c r="AU304" s="280" t="s">
        <v>84</v>
      </c>
      <c r="AV304" s="14" t="s">
        <v>179</v>
      </c>
      <c r="AW304" s="14" t="s">
        <v>30</v>
      </c>
      <c r="AX304" s="14" t="s">
        <v>82</v>
      </c>
      <c r="AY304" s="280" t="s">
        <v>172</v>
      </c>
    </row>
    <row r="305" s="2" customFormat="1" ht="16.5" customHeight="1">
      <c r="A305" s="40"/>
      <c r="B305" s="41"/>
      <c r="C305" s="245" t="s">
        <v>497</v>
      </c>
      <c r="D305" s="245" t="s">
        <v>175</v>
      </c>
      <c r="E305" s="246" t="s">
        <v>623</v>
      </c>
      <c r="F305" s="247" t="s">
        <v>624</v>
      </c>
      <c r="G305" s="248" t="s">
        <v>611</v>
      </c>
      <c r="H305" s="249">
        <v>8</v>
      </c>
      <c r="I305" s="250"/>
      <c r="J305" s="251">
        <f>ROUND(I305*H305,2)</f>
        <v>0</v>
      </c>
      <c r="K305" s="252"/>
      <c r="L305" s="43"/>
      <c r="M305" s="253" t="s">
        <v>1</v>
      </c>
      <c r="N305" s="254" t="s">
        <v>40</v>
      </c>
      <c r="O305" s="93"/>
      <c r="P305" s="255">
        <f>O305*H305</f>
        <v>0</v>
      </c>
      <c r="Q305" s="255">
        <v>0</v>
      </c>
      <c r="R305" s="255">
        <f>Q305*H305</f>
        <v>0</v>
      </c>
      <c r="S305" s="255">
        <v>0</v>
      </c>
      <c r="T305" s="25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57" t="s">
        <v>200</v>
      </c>
      <c r="AT305" s="257" t="s">
        <v>175</v>
      </c>
      <c r="AU305" s="257" t="s">
        <v>84</v>
      </c>
      <c r="AY305" s="17" t="s">
        <v>172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7" t="s">
        <v>82</v>
      </c>
      <c r="BK305" s="145">
        <f>ROUND(I305*H305,2)</f>
        <v>0</v>
      </c>
      <c r="BL305" s="17" t="s">
        <v>200</v>
      </c>
      <c r="BM305" s="257" t="s">
        <v>502</v>
      </c>
    </row>
    <row r="306" s="2" customFormat="1" ht="24.15" customHeight="1">
      <c r="A306" s="40"/>
      <c r="B306" s="41"/>
      <c r="C306" s="245" t="s">
        <v>244</v>
      </c>
      <c r="D306" s="245" t="s">
        <v>175</v>
      </c>
      <c r="E306" s="246" t="s">
        <v>626</v>
      </c>
      <c r="F306" s="247" t="s">
        <v>627</v>
      </c>
      <c r="G306" s="248" t="s">
        <v>283</v>
      </c>
      <c r="H306" s="295"/>
      <c r="I306" s="250"/>
      <c r="J306" s="251">
        <f>ROUND(I306*H306,2)</f>
        <v>0</v>
      </c>
      <c r="K306" s="252"/>
      <c r="L306" s="43"/>
      <c r="M306" s="253" t="s">
        <v>1</v>
      </c>
      <c r="N306" s="254" t="s">
        <v>40</v>
      </c>
      <c r="O306" s="93"/>
      <c r="P306" s="255">
        <f>O306*H306</f>
        <v>0</v>
      </c>
      <c r="Q306" s="255">
        <v>0</v>
      </c>
      <c r="R306" s="255">
        <f>Q306*H306</f>
        <v>0</v>
      </c>
      <c r="S306" s="255">
        <v>0</v>
      </c>
      <c r="T306" s="25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57" t="s">
        <v>200</v>
      </c>
      <c r="AT306" s="257" t="s">
        <v>175</v>
      </c>
      <c r="AU306" s="257" t="s">
        <v>84</v>
      </c>
      <c r="AY306" s="17" t="s">
        <v>172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7" t="s">
        <v>82</v>
      </c>
      <c r="BK306" s="145">
        <f>ROUND(I306*H306,2)</f>
        <v>0</v>
      </c>
      <c r="BL306" s="17" t="s">
        <v>200</v>
      </c>
      <c r="BM306" s="257" t="s">
        <v>509</v>
      </c>
    </row>
    <row r="307" s="12" customFormat="1" ht="22.8" customHeight="1">
      <c r="A307" s="12"/>
      <c r="B307" s="229"/>
      <c r="C307" s="230"/>
      <c r="D307" s="231" t="s">
        <v>74</v>
      </c>
      <c r="E307" s="243" t="s">
        <v>195</v>
      </c>
      <c r="F307" s="243" t="s">
        <v>196</v>
      </c>
      <c r="G307" s="230"/>
      <c r="H307" s="230"/>
      <c r="I307" s="233"/>
      <c r="J307" s="244">
        <f>BK307</f>
        <v>0</v>
      </c>
      <c r="K307" s="230"/>
      <c r="L307" s="235"/>
      <c r="M307" s="236"/>
      <c r="N307" s="237"/>
      <c r="O307" s="237"/>
      <c r="P307" s="238">
        <f>SUM(P308:P319)</f>
        <v>0</v>
      </c>
      <c r="Q307" s="237"/>
      <c r="R307" s="238">
        <f>SUM(R308:R319)</f>
        <v>0</v>
      </c>
      <c r="S307" s="237"/>
      <c r="T307" s="239">
        <f>SUM(T308:T319)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40" t="s">
        <v>84</v>
      </c>
      <c r="AT307" s="241" t="s">
        <v>74</v>
      </c>
      <c r="AU307" s="241" t="s">
        <v>82</v>
      </c>
      <c r="AY307" s="240" t="s">
        <v>172</v>
      </c>
      <c r="BK307" s="242">
        <f>SUM(BK308:BK319)</f>
        <v>0</v>
      </c>
    </row>
    <row r="308" s="2" customFormat="1" ht="24.15" customHeight="1">
      <c r="A308" s="40"/>
      <c r="B308" s="41"/>
      <c r="C308" s="245" t="s">
        <v>197</v>
      </c>
      <c r="D308" s="245" t="s">
        <v>175</v>
      </c>
      <c r="E308" s="246" t="s">
        <v>1285</v>
      </c>
      <c r="F308" s="247" t="s">
        <v>1286</v>
      </c>
      <c r="G308" s="248" t="s">
        <v>184</v>
      </c>
      <c r="H308" s="249">
        <v>13.94</v>
      </c>
      <c r="I308" s="250"/>
      <c r="J308" s="251">
        <f>ROUND(I308*H308,2)</f>
        <v>0</v>
      </c>
      <c r="K308" s="252"/>
      <c r="L308" s="43"/>
      <c r="M308" s="253" t="s">
        <v>1</v>
      </c>
      <c r="N308" s="254" t="s">
        <v>40</v>
      </c>
      <c r="O308" s="93"/>
      <c r="P308" s="255">
        <f>O308*H308</f>
        <v>0</v>
      </c>
      <c r="Q308" s="255">
        <v>0</v>
      </c>
      <c r="R308" s="255">
        <f>Q308*H308</f>
        <v>0</v>
      </c>
      <c r="S308" s="255">
        <v>0</v>
      </c>
      <c r="T308" s="25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57" t="s">
        <v>200</v>
      </c>
      <c r="AT308" s="257" t="s">
        <v>175</v>
      </c>
      <c r="AU308" s="257" t="s">
        <v>84</v>
      </c>
      <c r="AY308" s="17" t="s">
        <v>172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7" t="s">
        <v>82</v>
      </c>
      <c r="BK308" s="145">
        <f>ROUND(I308*H308,2)</f>
        <v>0</v>
      </c>
      <c r="BL308" s="17" t="s">
        <v>200</v>
      </c>
      <c r="BM308" s="257" t="s">
        <v>512</v>
      </c>
    </row>
    <row r="309" s="15" customFormat="1">
      <c r="A309" s="15"/>
      <c r="B309" s="299"/>
      <c r="C309" s="300"/>
      <c r="D309" s="260" t="s">
        <v>180</v>
      </c>
      <c r="E309" s="301" t="s">
        <v>1</v>
      </c>
      <c r="F309" s="302" t="s">
        <v>1264</v>
      </c>
      <c r="G309" s="300"/>
      <c r="H309" s="301" t="s">
        <v>1</v>
      </c>
      <c r="I309" s="303"/>
      <c r="J309" s="300"/>
      <c r="K309" s="300"/>
      <c r="L309" s="304"/>
      <c r="M309" s="305"/>
      <c r="N309" s="306"/>
      <c r="O309" s="306"/>
      <c r="P309" s="306"/>
      <c r="Q309" s="306"/>
      <c r="R309" s="306"/>
      <c r="S309" s="306"/>
      <c r="T309" s="30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308" t="s">
        <v>180</v>
      </c>
      <c r="AU309" s="308" t="s">
        <v>84</v>
      </c>
      <c r="AV309" s="15" t="s">
        <v>82</v>
      </c>
      <c r="AW309" s="15" t="s">
        <v>30</v>
      </c>
      <c r="AX309" s="15" t="s">
        <v>75</v>
      </c>
      <c r="AY309" s="308" t="s">
        <v>172</v>
      </c>
    </row>
    <row r="310" s="13" customFormat="1">
      <c r="A310" s="13"/>
      <c r="B310" s="258"/>
      <c r="C310" s="259"/>
      <c r="D310" s="260" t="s">
        <v>180</v>
      </c>
      <c r="E310" s="261" t="s">
        <v>1</v>
      </c>
      <c r="F310" s="262" t="s">
        <v>1265</v>
      </c>
      <c r="G310" s="259"/>
      <c r="H310" s="263">
        <v>13.94</v>
      </c>
      <c r="I310" s="264"/>
      <c r="J310" s="259"/>
      <c r="K310" s="259"/>
      <c r="L310" s="265"/>
      <c r="M310" s="266"/>
      <c r="N310" s="267"/>
      <c r="O310" s="267"/>
      <c r="P310" s="267"/>
      <c r="Q310" s="267"/>
      <c r="R310" s="267"/>
      <c r="S310" s="267"/>
      <c r="T310" s="26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9" t="s">
        <v>180</v>
      </c>
      <c r="AU310" s="269" t="s">
        <v>84</v>
      </c>
      <c r="AV310" s="13" t="s">
        <v>84</v>
      </c>
      <c r="AW310" s="13" t="s">
        <v>30</v>
      </c>
      <c r="AX310" s="13" t="s">
        <v>75</v>
      </c>
      <c r="AY310" s="269" t="s">
        <v>172</v>
      </c>
    </row>
    <row r="311" s="14" customFormat="1">
      <c r="A311" s="14"/>
      <c r="B311" s="270"/>
      <c r="C311" s="271"/>
      <c r="D311" s="260" t="s">
        <v>180</v>
      </c>
      <c r="E311" s="272" t="s">
        <v>1</v>
      </c>
      <c r="F311" s="273" t="s">
        <v>181</v>
      </c>
      <c r="G311" s="271"/>
      <c r="H311" s="274">
        <v>13.94</v>
      </c>
      <c r="I311" s="275"/>
      <c r="J311" s="271"/>
      <c r="K311" s="271"/>
      <c r="L311" s="276"/>
      <c r="M311" s="277"/>
      <c r="N311" s="278"/>
      <c r="O311" s="278"/>
      <c r="P311" s="278"/>
      <c r="Q311" s="278"/>
      <c r="R311" s="278"/>
      <c r="S311" s="278"/>
      <c r="T311" s="27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80" t="s">
        <v>180</v>
      </c>
      <c r="AU311" s="280" t="s">
        <v>84</v>
      </c>
      <c r="AV311" s="14" t="s">
        <v>179</v>
      </c>
      <c r="AW311" s="14" t="s">
        <v>30</v>
      </c>
      <c r="AX311" s="14" t="s">
        <v>82</v>
      </c>
      <c r="AY311" s="280" t="s">
        <v>172</v>
      </c>
    </row>
    <row r="312" s="2" customFormat="1" ht="16.5" customHeight="1">
      <c r="A312" s="40"/>
      <c r="B312" s="41"/>
      <c r="C312" s="245" t="s">
        <v>218</v>
      </c>
      <c r="D312" s="245" t="s">
        <v>175</v>
      </c>
      <c r="E312" s="246" t="s">
        <v>204</v>
      </c>
      <c r="F312" s="247" t="s">
        <v>205</v>
      </c>
      <c r="G312" s="248" t="s">
        <v>184</v>
      </c>
      <c r="H312" s="249">
        <v>13.94</v>
      </c>
      <c r="I312" s="250"/>
      <c r="J312" s="251">
        <f>ROUND(I312*H312,2)</f>
        <v>0</v>
      </c>
      <c r="K312" s="252"/>
      <c r="L312" s="43"/>
      <c r="M312" s="253" t="s">
        <v>1</v>
      </c>
      <c r="N312" s="254" t="s">
        <v>40</v>
      </c>
      <c r="O312" s="93"/>
      <c r="P312" s="255">
        <f>O312*H312</f>
        <v>0</v>
      </c>
      <c r="Q312" s="255">
        <v>0</v>
      </c>
      <c r="R312" s="255">
        <f>Q312*H312</f>
        <v>0</v>
      </c>
      <c r="S312" s="255">
        <v>0</v>
      </c>
      <c r="T312" s="25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57" t="s">
        <v>200</v>
      </c>
      <c r="AT312" s="257" t="s">
        <v>175</v>
      </c>
      <c r="AU312" s="257" t="s">
        <v>84</v>
      </c>
      <c r="AY312" s="17" t="s">
        <v>172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7" t="s">
        <v>82</v>
      </c>
      <c r="BK312" s="145">
        <f>ROUND(I312*H312,2)</f>
        <v>0</v>
      </c>
      <c r="BL312" s="17" t="s">
        <v>200</v>
      </c>
      <c r="BM312" s="257" t="s">
        <v>515</v>
      </c>
    </row>
    <row r="313" s="15" customFormat="1">
      <c r="A313" s="15"/>
      <c r="B313" s="299"/>
      <c r="C313" s="300"/>
      <c r="D313" s="260" t="s">
        <v>180</v>
      </c>
      <c r="E313" s="301" t="s">
        <v>1</v>
      </c>
      <c r="F313" s="302" t="s">
        <v>1264</v>
      </c>
      <c r="G313" s="300"/>
      <c r="H313" s="301" t="s">
        <v>1</v>
      </c>
      <c r="I313" s="303"/>
      <c r="J313" s="300"/>
      <c r="K313" s="300"/>
      <c r="L313" s="304"/>
      <c r="M313" s="305"/>
      <c r="N313" s="306"/>
      <c r="O313" s="306"/>
      <c r="P313" s="306"/>
      <c r="Q313" s="306"/>
      <c r="R313" s="306"/>
      <c r="S313" s="306"/>
      <c r="T313" s="30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308" t="s">
        <v>180</v>
      </c>
      <c r="AU313" s="308" t="s">
        <v>84</v>
      </c>
      <c r="AV313" s="15" t="s">
        <v>82</v>
      </c>
      <c r="AW313" s="15" t="s">
        <v>30</v>
      </c>
      <c r="AX313" s="15" t="s">
        <v>75</v>
      </c>
      <c r="AY313" s="308" t="s">
        <v>172</v>
      </c>
    </row>
    <row r="314" s="13" customFormat="1">
      <c r="A314" s="13"/>
      <c r="B314" s="258"/>
      <c r="C314" s="259"/>
      <c r="D314" s="260" t="s">
        <v>180</v>
      </c>
      <c r="E314" s="261" t="s">
        <v>1</v>
      </c>
      <c r="F314" s="262" t="s">
        <v>1265</v>
      </c>
      <c r="G314" s="259"/>
      <c r="H314" s="263">
        <v>13.94</v>
      </c>
      <c r="I314" s="264"/>
      <c r="J314" s="259"/>
      <c r="K314" s="259"/>
      <c r="L314" s="265"/>
      <c r="M314" s="266"/>
      <c r="N314" s="267"/>
      <c r="O314" s="267"/>
      <c r="P314" s="267"/>
      <c r="Q314" s="267"/>
      <c r="R314" s="267"/>
      <c r="S314" s="267"/>
      <c r="T314" s="26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9" t="s">
        <v>180</v>
      </c>
      <c r="AU314" s="269" t="s">
        <v>84</v>
      </c>
      <c r="AV314" s="13" t="s">
        <v>84</v>
      </c>
      <c r="AW314" s="13" t="s">
        <v>30</v>
      </c>
      <c r="AX314" s="13" t="s">
        <v>75</v>
      </c>
      <c r="AY314" s="269" t="s">
        <v>172</v>
      </c>
    </row>
    <row r="315" s="14" customFormat="1">
      <c r="A315" s="14"/>
      <c r="B315" s="270"/>
      <c r="C315" s="271"/>
      <c r="D315" s="260" t="s">
        <v>180</v>
      </c>
      <c r="E315" s="272" t="s">
        <v>1</v>
      </c>
      <c r="F315" s="273" t="s">
        <v>181</v>
      </c>
      <c r="G315" s="271"/>
      <c r="H315" s="274">
        <v>13.94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80" t="s">
        <v>180</v>
      </c>
      <c r="AU315" s="280" t="s">
        <v>84</v>
      </c>
      <c r="AV315" s="14" t="s">
        <v>179</v>
      </c>
      <c r="AW315" s="14" t="s">
        <v>30</v>
      </c>
      <c r="AX315" s="14" t="s">
        <v>82</v>
      </c>
      <c r="AY315" s="280" t="s">
        <v>172</v>
      </c>
    </row>
    <row r="316" s="2" customFormat="1" ht="24.15" customHeight="1">
      <c r="A316" s="40"/>
      <c r="B316" s="41"/>
      <c r="C316" s="281" t="s">
        <v>825</v>
      </c>
      <c r="D316" s="281" t="s">
        <v>207</v>
      </c>
      <c r="E316" s="282" t="s">
        <v>208</v>
      </c>
      <c r="F316" s="283" t="s">
        <v>209</v>
      </c>
      <c r="G316" s="284" t="s">
        <v>184</v>
      </c>
      <c r="H316" s="285">
        <v>15.334</v>
      </c>
      <c r="I316" s="286"/>
      <c r="J316" s="287">
        <f>ROUND(I316*H316,2)</f>
        <v>0</v>
      </c>
      <c r="K316" s="288"/>
      <c r="L316" s="289"/>
      <c r="M316" s="290" t="s">
        <v>1</v>
      </c>
      <c r="N316" s="291" t="s">
        <v>40</v>
      </c>
      <c r="O316" s="93"/>
      <c r="P316" s="255">
        <f>O316*H316</f>
        <v>0</v>
      </c>
      <c r="Q316" s="255">
        <v>0</v>
      </c>
      <c r="R316" s="255">
        <f>Q316*H316</f>
        <v>0</v>
      </c>
      <c r="S316" s="255">
        <v>0</v>
      </c>
      <c r="T316" s="25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57" t="s">
        <v>210</v>
      </c>
      <c r="AT316" s="257" t="s">
        <v>207</v>
      </c>
      <c r="AU316" s="257" t="s">
        <v>84</v>
      </c>
      <c r="AY316" s="17" t="s">
        <v>172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7" t="s">
        <v>82</v>
      </c>
      <c r="BK316" s="145">
        <f>ROUND(I316*H316,2)</f>
        <v>0</v>
      </c>
      <c r="BL316" s="17" t="s">
        <v>200</v>
      </c>
      <c r="BM316" s="257" t="s">
        <v>519</v>
      </c>
    </row>
    <row r="317" s="13" customFormat="1">
      <c r="A317" s="13"/>
      <c r="B317" s="258"/>
      <c r="C317" s="259"/>
      <c r="D317" s="260" t="s">
        <v>180</v>
      </c>
      <c r="E317" s="261" t="s">
        <v>1</v>
      </c>
      <c r="F317" s="262" t="s">
        <v>1287</v>
      </c>
      <c r="G317" s="259"/>
      <c r="H317" s="263">
        <v>15.334</v>
      </c>
      <c r="I317" s="264"/>
      <c r="J317" s="259"/>
      <c r="K317" s="259"/>
      <c r="L317" s="265"/>
      <c r="M317" s="266"/>
      <c r="N317" s="267"/>
      <c r="O317" s="267"/>
      <c r="P317" s="267"/>
      <c r="Q317" s="267"/>
      <c r="R317" s="267"/>
      <c r="S317" s="267"/>
      <c r="T317" s="26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9" t="s">
        <v>180</v>
      </c>
      <c r="AU317" s="269" t="s">
        <v>84</v>
      </c>
      <c r="AV317" s="13" t="s">
        <v>84</v>
      </c>
      <c r="AW317" s="13" t="s">
        <v>30</v>
      </c>
      <c r="AX317" s="13" t="s">
        <v>75</v>
      </c>
      <c r="AY317" s="269" t="s">
        <v>172</v>
      </c>
    </row>
    <row r="318" s="14" customFormat="1">
      <c r="A318" s="14"/>
      <c r="B318" s="270"/>
      <c r="C318" s="271"/>
      <c r="D318" s="260" t="s">
        <v>180</v>
      </c>
      <c r="E318" s="272" t="s">
        <v>1</v>
      </c>
      <c r="F318" s="273" t="s">
        <v>181</v>
      </c>
      <c r="G318" s="271"/>
      <c r="H318" s="274">
        <v>15.334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0" t="s">
        <v>180</v>
      </c>
      <c r="AU318" s="280" t="s">
        <v>84</v>
      </c>
      <c r="AV318" s="14" t="s">
        <v>179</v>
      </c>
      <c r="AW318" s="14" t="s">
        <v>30</v>
      </c>
      <c r="AX318" s="14" t="s">
        <v>82</v>
      </c>
      <c r="AY318" s="280" t="s">
        <v>172</v>
      </c>
    </row>
    <row r="319" s="2" customFormat="1" ht="24.15" customHeight="1">
      <c r="A319" s="40"/>
      <c r="B319" s="41"/>
      <c r="C319" s="245" t="s">
        <v>227</v>
      </c>
      <c r="D319" s="245" t="s">
        <v>175</v>
      </c>
      <c r="E319" s="246" t="s">
        <v>974</v>
      </c>
      <c r="F319" s="247" t="s">
        <v>975</v>
      </c>
      <c r="G319" s="248" t="s">
        <v>283</v>
      </c>
      <c r="H319" s="295"/>
      <c r="I319" s="250"/>
      <c r="J319" s="251">
        <f>ROUND(I319*H319,2)</f>
        <v>0</v>
      </c>
      <c r="K319" s="252"/>
      <c r="L319" s="43"/>
      <c r="M319" s="253" t="s">
        <v>1</v>
      </c>
      <c r="N319" s="254" t="s">
        <v>40</v>
      </c>
      <c r="O319" s="93"/>
      <c r="P319" s="255">
        <f>O319*H319</f>
        <v>0</v>
      </c>
      <c r="Q319" s="255">
        <v>0</v>
      </c>
      <c r="R319" s="255">
        <f>Q319*H319</f>
        <v>0</v>
      </c>
      <c r="S319" s="255">
        <v>0</v>
      </c>
      <c r="T319" s="25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57" t="s">
        <v>200</v>
      </c>
      <c r="AT319" s="257" t="s">
        <v>175</v>
      </c>
      <c r="AU319" s="257" t="s">
        <v>84</v>
      </c>
      <c r="AY319" s="17" t="s">
        <v>172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7" t="s">
        <v>82</v>
      </c>
      <c r="BK319" s="145">
        <f>ROUND(I319*H319,2)</f>
        <v>0</v>
      </c>
      <c r="BL319" s="17" t="s">
        <v>200</v>
      </c>
      <c r="BM319" s="257" t="s">
        <v>524</v>
      </c>
    </row>
    <row r="320" s="12" customFormat="1" ht="22.8" customHeight="1">
      <c r="A320" s="12"/>
      <c r="B320" s="229"/>
      <c r="C320" s="230"/>
      <c r="D320" s="231" t="s">
        <v>74</v>
      </c>
      <c r="E320" s="243" t="s">
        <v>211</v>
      </c>
      <c r="F320" s="243" t="s">
        <v>212</v>
      </c>
      <c r="G320" s="230"/>
      <c r="H320" s="230"/>
      <c r="I320" s="233"/>
      <c r="J320" s="244">
        <f>BK320</f>
        <v>0</v>
      </c>
      <c r="K320" s="230"/>
      <c r="L320" s="235"/>
      <c r="M320" s="236"/>
      <c r="N320" s="237"/>
      <c r="O320" s="237"/>
      <c r="P320" s="238">
        <f>SUM(P321:P344)</f>
        <v>0</v>
      </c>
      <c r="Q320" s="237"/>
      <c r="R320" s="238">
        <f>SUM(R321:R344)</f>
        <v>0</v>
      </c>
      <c r="S320" s="237"/>
      <c r="T320" s="239">
        <f>SUM(T321:T344)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40" t="s">
        <v>84</v>
      </c>
      <c r="AT320" s="241" t="s">
        <v>74</v>
      </c>
      <c r="AU320" s="241" t="s">
        <v>82</v>
      </c>
      <c r="AY320" s="240" t="s">
        <v>172</v>
      </c>
      <c r="BK320" s="242">
        <f>SUM(BK321:BK344)</f>
        <v>0</v>
      </c>
    </row>
    <row r="321" s="2" customFormat="1" ht="37.8" customHeight="1">
      <c r="A321" s="40"/>
      <c r="B321" s="41"/>
      <c r="C321" s="245" t="s">
        <v>221</v>
      </c>
      <c r="D321" s="245" t="s">
        <v>175</v>
      </c>
      <c r="E321" s="246" t="s">
        <v>1288</v>
      </c>
      <c r="F321" s="247" t="s">
        <v>1289</v>
      </c>
      <c r="G321" s="248" t="s">
        <v>184</v>
      </c>
      <c r="H321" s="249">
        <v>10.890000000000001</v>
      </c>
      <c r="I321" s="250"/>
      <c r="J321" s="251">
        <f>ROUND(I321*H321,2)</f>
        <v>0</v>
      </c>
      <c r="K321" s="252"/>
      <c r="L321" s="43"/>
      <c r="M321" s="253" t="s">
        <v>1</v>
      </c>
      <c r="N321" s="254" t="s">
        <v>40</v>
      </c>
      <c r="O321" s="93"/>
      <c r="P321" s="255">
        <f>O321*H321</f>
        <v>0</v>
      </c>
      <c r="Q321" s="255">
        <v>0</v>
      </c>
      <c r="R321" s="255">
        <f>Q321*H321</f>
        <v>0</v>
      </c>
      <c r="S321" s="255">
        <v>0</v>
      </c>
      <c r="T321" s="25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57" t="s">
        <v>200</v>
      </c>
      <c r="AT321" s="257" t="s">
        <v>175</v>
      </c>
      <c r="AU321" s="257" t="s">
        <v>84</v>
      </c>
      <c r="AY321" s="17" t="s">
        <v>172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7" t="s">
        <v>82</v>
      </c>
      <c r="BK321" s="145">
        <f>ROUND(I321*H321,2)</f>
        <v>0</v>
      </c>
      <c r="BL321" s="17" t="s">
        <v>200</v>
      </c>
      <c r="BM321" s="257" t="s">
        <v>530</v>
      </c>
    </row>
    <row r="322" s="15" customFormat="1">
      <c r="A322" s="15"/>
      <c r="B322" s="299"/>
      <c r="C322" s="300"/>
      <c r="D322" s="260" t="s">
        <v>180</v>
      </c>
      <c r="E322" s="301" t="s">
        <v>1</v>
      </c>
      <c r="F322" s="302" t="s">
        <v>1264</v>
      </c>
      <c r="G322" s="300"/>
      <c r="H322" s="301" t="s">
        <v>1</v>
      </c>
      <c r="I322" s="303"/>
      <c r="J322" s="300"/>
      <c r="K322" s="300"/>
      <c r="L322" s="304"/>
      <c r="M322" s="305"/>
      <c r="N322" s="306"/>
      <c r="O322" s="306"/>
      <c r="P322" s="306"/>
      <c r="Q322" s="306"/>
      <c r="R322" s="306"/>
      <c r="S322" s="306"/>
      <c r="T322" s="30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308" t="s">
        <v>180</v>
      </c>
      <c r="AU322" s="308" t="s">
        <v>84</v>
      </c>
      <c r="AV322" s="15" t="s">
        <v>82</v>
      </c>
      <c r="AW322" s="15" t="s">
        <v>30</v>
      </c>
      <c r="AX322" s="15" t="s">
        <v>75</v>
      </c>
      <c r="AY322" s="308" t="s">
        <v>172</v>
      </c>
    </row>
    <row r="323" s="13" customFormat="1">
      <c r="A323" s="13"/>
      <c r="B323" s="258"/>
      <c r="C323" s="259"/>
      <c r="D323" s="260" t="s">
        <v>180</v>
      </c>
      <c r="E323" s="261" t="s">
        <v>1</v>
      </c>
      <c r="F323" s="262" t="s">
        <v>1290</v>
      </c>
      <c r="G323" s="259"/>
      <c r="H323" s="263">
        <v>10.890000000000001</v>
      </c>
      <c r="I323" s="264"/>
      <c r="J323" s="259"/>
      <c r="K323" s="259"/>
      <c r="L323" s="265"/>
      <c r="M323" s="266"/>
      <c r="N323" s="267"/>
      <c r="O323" s="267"/>
      <c r="P323" s="267"/>
      <c r="Q323" s="267"/>
      <c r="R323" s="267"/>
      <c r="S323" s="267"/>
      <c r="T323" s="26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9" t="s">
        <v>180</v>
      </c>
      <c r="AU323" s="269" t="s">
        <v>84</v>
      </c>
      <c r="AV323" s="13" t="s">
        <v>84</v>
      </c>
      <c r="AW323" s="13" t="s">
        <v>30</v>
      </c>
      <c r="AX323" s="13" t="s">
        <v>75</v>
      </c>
      <c r="AY323" s="269" t="s">
        <v>172</v>
      </c>
    </row>
    <row r="324" s="14" customFormat="1">
      <c r="A324" s="14"/>
      <c r="B324" s="270"/>
      <c r="C324" s="271"/>
      <c r="D324" s="260" t="s">
        <v>180</v>
      </c>
      <c r="E324" s="272" t="s">
        <v>1</v>
      </c>
      <c r="F324" s="273" t="s">
        <v>181</v>
      </c>
      <c r="G324" s="271"/>
      <c r="H324" s="274">
        <v>10.890000000000001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180</v>
      </c>
      <c r="AU324" s="280" t="s">
        <v>84</v>
      </c>
      <c r="AV324" s="14" t="s">
        <v>179</v>
      </c>
      <c r="AW324" s="14" t="s">
        <v>30</v>
      </c>
      <c r="AX324" s="14" t="s">
        <v>82</v>
      </c>
      <c r="AY324" s="280" t="s">
        <v>172</v>
      </c>
    </row>
    <row r="325" s="2" customFormat="1" ht="24.15" customHeight="1">
      <c r="A325" s="40"/>
      <c r="B325" s="41"/>
      <c r="C325" s="245" t="s">
        <v>225</v>
      </c>
      <c r="D325" s="245" t="s">
        <v>175</v>
      </c>
      <c r="E325" s="246" t="s">
        <v>639</v>
      </c>
      <c r="F325" s="247" t="s">
        <v>640</v>
      </c>
      <c r="G325" s="248" t="s">
        <v>178</v>
      </c>
      <c r="H325" s="249">
        <v>3</v>
      </c>
      <c r="I325" s="250"/>
      <c r="J325" s="251">
        <f>ROUND(I325*H325,2)</f>
        <v>0</v>
      </c>
      <c r="K325" s="252"/>
      <c r="L325" s="43"/>
      <c r="M325" s="253" t="s">
        <v>1</v>
      </c>
      <c r="N325" s="254" t="s">
        <v>40</v>
      </c>
      <c r="O325" s="93"/>
      <c r="P325" s="255">
        <f>O325*H325</f>
        <v>0</v>
      </c>
      <c r="Q325" s="255">
        <v>0</v>
      </c>
      <c r="R325" s="255">
        <f>Q325*H325</f>
        <v>0</v>
      </c>
      <c r="S325" s="255">
        <v>0</v>
      </c>
      <c r="T325" s="25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57" t="s">
        <v>200</v>
      </c>
      <c r="AT325" s="257" t="s">
        <v>175</v>
      </c>
      <c r="AU325" s="257" t="s">
        <v>84</v>
      </c>
      <c r="AY325" s="17" t="s">
        <v>172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7" t="s">
        <v>82</v>
      </c>
      <c r="BK325" s="145">
        <f>ROUND(I325*H325,2)</f>
        <v>0</v>
      </c>
      <c r="BL325" s="17" t="s">
        <v>200</v>
      </c>
      <c r="BM325" s="257" t="s">
        <v>535</v>
      </c>
    </row>
    <row r="326" s="15" customFormat="1">
      <c r="A326" s="15"/>
      <c r="B326" s="299"/>
      <c r="C326" s="300"/>
      <c r="D326" s="260" t="s">
        <v>180</v>
      </c>
      <c r="E326" s="301" t="s">
        <v>1</v>
      </c>
      <c r="F326" s="302" t="s">
        <v>1256</v>
      </c>
      <c r="G326" s="300"/>
      <c r="H326" s="301" t="s">
        <v>1</v>
      </c>
      <c r="I326" s="303"/>
      <c r="J326" s="300"/>
      <c r="K326" s="300"/>
      <c r="L326" s="304"/>
      <c r="M326" s="305"/>
      <c r="N326" s="306"/>
      <c r="O326" s="306"/>
      <c r="P326" s="306"/>
      <c r="Q326" s="306"/>
      <c r="R326" s="306"/>
      <c r="S326" s="306"/>
      <c r="T326" s="30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308" t="s">
        <v>180</v>
      </c>
      <c r="AU326" s="308" t="s">
        <v>84</v>
      </c>
      <c r="AV326" s="15" t="s">
        <v>82</v>
      </c>
      <c r="AW326" s="15" t="s">
        <v>30</v>
      </c>
      <c r="AX326" s="15" t="s">
        <v>75</v>
      </c>
      <c r="AY326" s="308" t="s">
        <v>172</v>
      </c>
    </row>
    <row r="327" s="13" customFormat="1">
      <c r="A327" s="13"/>
      <c r="B327" s="258"/>
      <c r="C327" s="259"/>
      <c r="D327" s="260" t="s">
        <v>180</v>
      </c>
      <c r="E327" s="261" t="s">
        <v>1</v>
      </c>
      <c r="F327" s="262" t="s">
        <v>173</v>
      </c>
      <c r="G327" s="259"/>
      <c r="H327" s="263">
        <v>3</v>
      </c>
      <c r="I327" s="264"/>
      <c r="J327" s="259"/>
      <c r="K327" s="259"/>
      <c r="L327" s="265"/>
      <c r="M327" s="266"/>
      <c r="N327" s="267"/>
      <c r="O327" s="267"/>
      <c r="P327" s="267"/>
      <c r="Q327" s="267"/>
      <c r="R327" s="267"/>
      <c r="S327" s="267"/>
      <c r="T327" s="26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9" t="s">
        <v>180</v>
      </c>
      <c r="AU327" s="269" t="s">
        <v>84</v>
      </c>
      <c r="AV327" s="13" t="s">
        <v>84</v>
      </c>
      <c r="AW327" s="13" t="s">
        <v>30</v>
      </c>
      <c r="AX327" s="13" t="s">
        <v>75</v>
      </c>
      <c r="AY327" s="269" t="s">
        <v>172</v>
      </c>
    </row>
    <row r="328" s="14" customFormat="1">
      <c r="A328" s="14"/>
      <c r="B328" s="270"/>
      <c r="C328" s="271"/>
      <c r="D328" s="260" t="s">
        <v>180</v>
      </c>
      <c r="E328" s="272" t="s">
        <v>1</v>
      </c>
      <c r="F328" s="273" t="s">
        <v>181</v>
      </c>
      <c r="G328" s="271"/>
      <c r="H328" s="274">
        <v>3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0" t="s">
        <v>180</v>
      </c>
      <c r="AU328" s="280" t="s">
        <v>84</v>
      </c>
      <c r="AV328" s="14" t="s">
        <v>179</v>
      </c>
      <c r="AW328" s="14" t="s">
        <v>30</v>
      </c>
      <c r="AX328" s="14" t="s">
        <v>82</v>
      </c>
      <c r="AY328" s="280" t="s">
        <v>172</v>
      </c>
    </row>
    <row r="329" s="2" customFormat="1" ht="24.15" customHeight="1">
      <c r="A329" s="40"/>
      <c r="B329" s="41"/>
      <c r="C329" s="281" t="s">
        <v>512</v>
      </c>
      <c r="D329" s="281" t="s">
        <v>207</v>
      </c>
      <c r="E329" s="282" t="s">
        <v>1291</v>
      </c>
      <c r="F329" s="283" t="s">
        <v>1292</v>
      </c>
      <c r="G329" s="284" t="s">
        <v>178</v>
      </c>
      <c r="H329" s="285">
        <v>1</v>
      </c>
      <c r="I329" s="286"/>
      <c r="J329" s="287">
        <f>ROUND(I329*H329,2)</f>
        <v>0</v>
      </c>
      <c r="K329" s="288"/>
      <c r="L329" s="289"/>
      <c r="M329" s="290" t="s">
        <v>1</v>
      </c>
      <c r="N329" s="291" t="s">
        <v>40</v>
      </c>
      <c r="O329" s="93"/>
      <c r="P329" s="255">
        <f>O329*H329</f>
        <v>0</v>
      </c>
      <c r="Q329" s="255">
        <v>0</v>
      </c>
      <c r="R329" s="255">
        <f>Q329*H329</f>
        <v>0</v>
      </c>
      <c r="S329" s="255">
        <v>0</v>
      </c>
      <c r="T329" s="25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57" t="s">
        <v>210</v>
      </c>
      <c r="AT329" s="257" t="s">
        <v>207</v>
      </c>
      <c r="AU329" s="257" t="s">
        <v>84</v>
      </c>
      <c r="AY329" s="17" t="s">
        <v>172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7" t="s">
        <v>82</v>
      </c>
      <c r="BK329" s="145">
        <f>ROUND(I329*H329,2)</f>
        <v>0</v>
      </c>
      <c r="BL329" s="17" t="s">
        <v>200</v>
      </c>
      <c r="BM329" s="257" t="s">
        <v>540</v>
      </c>
    </row>
    <row r="330" s="2" customFormat="1" ht="24.15" customHeight="1">
      <c r="A330" s="40"/>
      <c r="B330" s="41"/>
      <c r="C330" s="281" t="s">
        <v>703</v>
      </c>
      <c r="D330" s="281" t="s">
        <v>207</v>
      </c>
      <c r="E330" s="282" t="s">
        <v>642</v>
      </c>
      <c r="F330" s="283" t="s">
        <v>643</v>
      </c>
      <c r="G330" s="284" t="s">
        <v>178</v>
      </c>
      <c r="H330" s="285">
        <v>2</v>
      </c>
      <c r="I330" s="286"/>
      <c r="J330" s="287">
        <f>ROUND(I330*H330,2)</f>
        <v>0</v>
      </c>
      <c r="K330" s="288"/>
      <c r="L330" s="289"/>
      <c r="M330" s="290" t="s">
        <v>1</v>
      </c>
      <c r="N330" s="291" t="s">
        <v>40</v>
      </c>
      <c r="O330" s="93"/>
      <c r="P330" s="255">
        <f>O330*H330</f>
        <v>0</v>
      </c>
      <c r="Q330" s="255">
        <v>0</v>
      </c>
      <c r="R330" s="255">
        <f>Q330*H330</f>
        <v>0</v>
      </c>
      <c r="S330" s="255">
        <v>0</v>
      </c>
      <c r="T330" s="25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57" t="s">
        <v>210</v>
      </c>
      <c r="AT330" s="257" t="s">
        <v>207</v>
      </c>
      <c r="AU330" s="257" t="s">
        <v>84</v>
      </c>
      <c r="AY330" s="17" t="s">
        <v>172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7" t="s">
        <v>82</v>
      </c>
      <c r="BK330" s="145">
        <f>ROUND(I330*H330,2)</f>
        <v>0</v>
      </c>
      <c r="BL330" s="17" t="s">
        <v>200</v>
      </c>
      <c r="BM330" s="257" t="s">
        <v>544</v>
      </c>
    </row>
    <row r="331" s="2" customFormat="1" ht="16.5" customHeight="1">
      <c r="A331" s="40"/>
      <c r="B331" s="41"/>
      <c r="C331" s="245" t="s">
        <v>279</v>
      </c>
      <c r="D331" s="245" t="s">
        <v>175</v>
      </c>
      <c r="E331" s="246" t="s">
        <v>234</v>
      </c>
      <c r="F331" s="247" t="s">
        <v>235</v>
      </c>
      <c r="G331" s="248" t="s">
        <v>178</v>
      </c>
      <c r="H331" s="249">
        <v>3</v>
      </c>
      <c r="I331" s="250"/>
      <c r="J331" s="251">
        <f>ROUND(I331*H331,2)</f>
        <v>0</v>
      </c>
      <c r="K331" s="252"/>
      <c r="L331" s="43"/>
      <c r="M331" s="253" t="s">
        <v>1</v>
      </c>
      <c r="N331" s="254" t="s">
        <v>40</v>
      </c>
      <c r="O331" s="93"/>
      <c r="P331" s="255">
        <f>O331*H331</f>
        <v>0</v>
      </c>
      <c r="Q331" s="255">
        <v>0</v>
      </c>
      <c r="R331" s="255">
        <f>Q331*H331</f>
        <v>0</v>
      </c>
      <c r="S331" s="255">
        <v>0</v>
      </c>
      <c r="T331" s="25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57" t="s">
        <v>200</v>
      </c>
      <c r="AT331" s="257" t="s">
        <v>175</v>
      </c>
      <c r="AU331" s="257" t="s">
        <v>84</v>
      </c>
      <c r="AY331" s="17" t="s">
        <v>172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7" t="s">
        <v>82</v>
      </c>
      <c r="BK331" s="145">
        <f>ROUND(I331*H331,2)</f>
        <v>0</v>
      </c>
      <c r="BL331" s="17" t="s">
        <v>200</v>
      </c>
      <c r="BM331" s="257" t="s">
        <v>551</v>
      </c>
    </row>
    <row r="332" s="15" customFormat="1">
      <c r="A332" s="15"/>
      <c r="B332" s="299"/>
      <c r="C332" s="300"/>
      <c r="D332" s="260" t="s">
        <v>180</v>
      </c>
      <c r="E332" s="301" t="s">
        <v>1</v>
      </c>
      <c r="F332" s="302" t="s">
        <v>1293</v>
      </c>
      <c r="G332" s="300"/>
      <c r="H332" s="301" t="s">
        <v>1</v>
      </c>
      <c r="I332" s="303"/>
      <c r="J332" s="300"/>
      <c r="K332" s="300"/>
      <c r="L332" s="304"/>
      <c r="M332" s="305"/>
      <c r="N332" s="306"/>
      <c r="O332" s="306"/>
      <c r="P332" s="306"/>
      <c r="Q332" s="306"/>
      <c r="R332" s="306"/>
      <c r="S332" s="306"/>
      <c r="T332" s="30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308" t="s">
        <v>180</v>
      </c>
      <c r="AU332" s="308" t="s">
        <v>84</v>
      </c>
      <c r="AV332" s="15" t="s">
        <v>82</v>
      </c>
      <c r="AW332" s="15" t="s">
        <v>30</v>
      </c>
      <c r="AX332" s="15" t="s">
        <v>75</v>
      </c>
      <c r="AY332" s="308" t="s">
        <v>172</v>
      </c>
    </row>
    <row r="333" s="13" customFormat="1">
      <c r="A333" s="13"/>
      <c r="B333" s="258"/>
      <c r="C333" s="259"/>
      <c r="D333" s="260" t="s">
        <v>180</v>
      </c>
      <c r="E333" s="261" t="s">
        <v>1</v>
      </c>
      <c r="F333" s="262" t="s">
        <v>173</v>
      </c>
      <c r="G333" s="259"/>
      <c r="H333" s="263">
        <v>3</v>
      </c>
      <c r="I333" s="264"/>
      <c r="J333" s="259"/>
      <c r="K333" s="259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180</v>
      </c>
      <c r="AU333" s="269" t="s">
        <v>84</v>
      </c>
      <c r="AV333" s="13" t="s">
        <v>84</v>
      </c>
      <c r="AW333" s="13" t="s">
        <v>30</v>
      </c>
      <c r="AX333" s="13" t="s">
        <v>75</v>
      </c>
      <c r="AY333" s="269" t="s">
        <v>172</v>
      </c>
    </row>
    <row r="334" s="14" customFormat="1">
      <c r="A334" s="14"/>
      <c r="B334" s="270"/>
      <c r="C334" s="271"/>
      <c r="D334" s="260" t="s">
        <v>180</v>
      </c>
      <c r="E334" s="272" t="s">
        <v>1</v>
      </c>
      <c r="F334" s="273" t="s">
        <v>181</v>
      </c>
      <c r="G334" s="271"/>
      <c r="H334" s="274">
        <v>3</v>
      </c>
      <c r="I334" s="275"/>
      <c r="J334" s="271"/>
      <c r="K334" s="271"/>
      <c r="L334" s="276"/>
      <c r="M334" s="277"/>
      <c r="N334" s="278"/>
      <c r="O334" s="278"/>
      <c r="P334" s="278"/>
      <c r="Q334" s="278"/>
      <c r="R334" s="278"/>
      <c r="S334" s="278"/>
      <c r="T334" s="27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0" t="s">
        <v>180</v>
      </c>
      <c r="AU334" s="280" t="s">
        <v>84</v>
      </c>
      <c r="AV334" s="14" t="s">
        <v>179</v>
      </c>
      <c r="AW334" s="14" t="s">
        <v>30</v>
      </c>
      <c r="AX334" s="14" t="s">
        <v>82</v>
      </c>
      <c r="AY334" s="280" t="s">
        <v>172</v>
      </c>
    </row>
    <row r="335" s="2" customFormat="1" ht="16.5" customHeight="1">
      <c r="A335" s="40"/>
      <c r="B335" s="41"/>
      <c r="C335" s="281" t="s">
        <v>284</v>
      </c>
      <c r="D335" s="281" t="s">
        <v>207</v>
      </c>
      <c r="E335" s="282" t="s">
        <v>238</v>
      </c>
      <c r="F335" s="283" t="s">
        <v>239</v>
      </c>
      <c r="G335" s="284" t="s">
        <v>178</v>
      </c>
      <c r="H335" s="285">
        <v>3</v>
      </c>
      <c r="I335" s="286"/>
      <c r="J335" s="287">
        <f>ROUND(I335*H335,2)</f>
        <v>0</v>
      </c>
      <c r="K335" s="288"/>
      <c r="L335" s="289"/>
      <c r="M335" s="290" t="s">
        <v>1</v>
      </c>
      <c r="N335" s="291" t="s">
        <v>40</v>
      </c>
      <c r="O335" s="93"/>
      <c r="P335" s="255">
        <f>O335*H335</f>
        <v>0</v>
      </c>
      <c r="Q335" s="255">
        <v>0</v>
      </c>
      <c r="R335" s="255">
        <f>Q335*H335</f>
        <v>0</v>
      </c>
      <c r="S335" s="255">
        <v>0</v>
      </c>
      <c r="T335" s="25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57" t="s">
        <v>210</v>
      </c>
      <c r="AT335" s="257" t="s">
        <v>207</v>
      </c>
      <c r="AU335" s="257" t="s">
        <v>84</v>
      </c>
      <c r="AY335" s="17" t="s">
        <v>172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7" t="s">
        <v>82</v>
      </c>
      <c r="BK335" s="145">
        <f>ROUND(I335*H335,2)</f>
        <v>0</v>
      </c>
      <c r="BL335" s="17" t="s">
        <v>200</v>
      </c>
      <c r="BM335" s="257" t="s">
        <v>554</v>
      </c>
    </row>
    <row r="336" s="15" customFormat="1">
      <c r="A336" s="15"/>
      <c r="B336" s="299"/>
      <c r="C336" s="300"/>
      <c r="D336" s="260" t="s">
        <v>180</v>
      </c>
      <c r="E336" s="301" t="s">
        <v>1</v>
      </c>
      <c r="F336" s="302" t="s">
        <v>1264</v>
      </c>
      <c r="G336" s="300"/>
      <c r="H336" s="301" t="s">
        <v>1</v>
      </c>
      <c r="I336" s="303"/>
      <c r="J336" s="300"/>
      <c r="K336" s="300"/>
      <c r="L336" s="304"/>
      <c r="M336" s="305"/>
      <c r="N336" s="306"/>
      <c r="O336" s="306"/>
      <c r="P336" s="306"/>
      <c r="Q336" s="306"/>
      <c r="R336" s="306"/>
      <c r="S336" s="306"/>
      <c r="T336" s="30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308" t="s">
        <v>180</v>
      </c>
      <c r="AU336" s="308" t="s">
        <v>84</v>
      </c>
      <c r="AV336" s="15" t="s">
        <v>82</v>
      </c>
      <c r="AW336" s="15" t="s">
        <v>30</v>
      </c>
      <c r="AX336" s="15" t="s">
        <v>75</v>
      </c>
      <c r="AY336" s="308" t="s">
        <v>172</v>
      </c>
    </row>
    <row r="337" s="13" customFormat="1">
      <c r="A337" s="13"/>
      <c r="B337" s="258"/>
      <c r="C337" s="259"/>
      <c r="D337" s="260" t="s">
        <v>180</v>
      </c>
      <c r="E337" s="261" t="s">
        <v>1</v>
      </c>
      <c r="F337" s="262" t="s">
        <v>173</v>
      </c>
      <c r="G337" s="259"/>
      <c r="H337" s="263">
        <v>3</v>
      </c>
      <c r="I337" s="264"/>
      <c r="J337" s="259"/>
      <c r="K337" s="259"/>
      <c r="L337" s="265"/>
      <c r="M337" s="266"/>
      <c r="N337" s="267"/>
      <c r="O337" s="267"/>
      <c r="P337" s="267"/>
      <c r="Q337" s="267"/>
      <c r="R337" s="267"/>
      <c r="S337" s="267"/>
      <c r="T337" s="26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9" t="s">
        <v>180</v>
      </c>
      <c r="AU337" s="269" t="s">
        <v>84</v>
      </c>
      <c r="AV337" s="13" t="s">
        <v>84</v>
      </c>
      <c r="AW337" s="13" t="s">
        <v>30</v>
      </c>
      <c r="AX337" s="13" t="s">
        <v>75</v>
      </c>
      <c r="AY337" s="269" t="s">
        <v>172</v>
      </c>
    </row>
    <row r="338" s="14" customFormat="1">
      <c r="A338" s="14"/>
      <c r="B338" s="270"/>
      <c r="C338" s="271"/>
      <c r="D338" s="260" t="s">
        <v>180</v>
      </c>
      <c r="E338" s="272" t="s">
        <v>1</v>
      </c>
      <c r="F338" s="273" t="s">
        <v>181</v>
      </c>
      <c r="G338" s="271"/>
      <c r="H338" s="274">
        <v>3</v>
      </c>
      <c r="I338" s="275"/>
      <c r="J338" s="271"/>
      <c r="K338" s="271"/>
      <c r="L338" s="276"/>
      <c r="M338" s="277"/>
      <c r="N338" s="278"/>
      <c r="O338" s="278"/>
      <c r="P338" s="278"/>
      <c r="Q338" s="278"/>
      <c r="R338" s="278"/>
      <c r="S338" s="278"/>
      <c r="T338" s="27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80" t="s">
        <v>180</v>
      </c>
      <c r="AU338" s="280" t="s">
        <v>84</v>
      </c>
      <c r="AV338" s="14" t="s">
        <v>179</v>
      </c>
      <c r="AW338" s="14" t="s">
        <v>30</v>
      </c>
      <c r="AX338" s="14" t="s">
        <v>82</v>
      </c>
      <c r="AY338" s="280" t="s">
        <v>172</v>
      </c>
    </row>
    <row r="339" s="2" customFormat="1" ht="21.75" customHeight="1">
      <c r="A339" s="40"/>
      <c r="B339" s="41"/>
      <c r="C339" s="245" t="s">
        <v>654</v>
      </c>
      <c r="D339" s="245" t="s">
        <v>175</v>
      </c>
      <c r="E339" s="246" t="s">
        <v>242</v>
      </c>
      <c r="F339" s="247" t="s">
        <v>243</v>
      </c>
      <c r="G339" s="248" t="s">
        <v>178</v>
      </c>
      <c r="H339" s="249">
        <v>3</v>
      </c>
      <c r="I339" s="250"/>
      <c r="J339" s="251">
        <f>ROUND(I339*H339,2)</f>
        <v>0</v>
      </c>
      <c r="K339" s="252"/>
      <c r="L339" s="43"/>
      <c r="M339" s="253" t="s">
        <v>1</v>
      </c>
      <c r="N339" s="254" t="s">
        <v>40</v>
      </c>
      <c r="O339" s="93"/>
      <c r="P339" s="255">
        <f>O339*H339</f>
        <v>0</v>
      </c>
      <c r="Q339" s="255">
        <v>0</v>
      </c>
      <c r="R339" s="255">
        <f>Q339*H339</f>
        <v>0</v>
      </c>
      <c r="S339" s="255">
        <v>0</v>
      </c>
      <c r="T339" s="25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57" t="s">
        <v>200</v>
      </c>
      <c r="AT339" s="257" t="s">
        <v>175</v>
      </c>
      <c r="AU339" s="257" t="s">
        <v>84</v>
      </c>
      <c r="AY339" s="17" t="s">
        <v>172</v>
      </c>
      <c r="BE339" s="145">
        <f>IF(N339="základní",J339,0)</f>
        <v>0</v>
      </c>
      <c r="BF339" s="145">
        <f>IF(N339="snížená",J339,0)</f>
        <v>0</v>
      </c>
      <c r="BG339" s="145">
        <f>IF(N339="zákl. přenesená",J339,0)</f>
        <v>0</v>
      </c>
      <c r="BH339" s="145">
        <f>IF(N339="sníž. přenesená",J339,0)</f>
        <v>0</v>
      </c>
      <c r="BI339" s="145">
        <f>IF(N339="nulová",J339,0)</f>
        <v>0</v>
      </c>
      <c r="BJ339" s="17" t="s">
        <v>82</v>
      </c>
      <c r="BK339" s="145">
        <f>ROUND(I339*H339,2)</f>
        <v>0</v>
      </c>
      <c r="BL339" s="17" t="s">
        <v>200</v>
      </c>
      <c r="BM339" s="257" t="s">
        <v>559</v>
      </c>
    </row>
    <row r="340" s="15" customFormat="1">
      <c r="A340" s="15"/>
      <c r="B340" s="299"/>
      <c r="C340" s="300"/>
      <c r="D340" s="260" t="s">
        <v>180</v>
      </c>
      <c r="E340" s="301" t="s">
        <v>1</v>
      </c>
      <c r="F340" s="302" t="s">
        <v>493</v>
      </c>
      <c r="G340" s="300"/>
      <c r="H340" s="301" t="s">
        <v>1</v>
      </c>
      <c r="I340" s="303"/>
      <c r="J340" s="300"/>
      <c r="K340" s="300"/>
      <c r="L340" s="304"/>
      <c r="M340" s="305"/>
      <c r="N340" s="306"/>
      <c r="O340" s="306"/>
      <c r="P340" s="306"/>
      <c r="Q340" s="306"/>
      <c r="R340" s="306"/>
      <c r="S340" s="306"/>
      <c r="T340" s="30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308" t="s">
        <v>180</v>
      </c>
      <c r="AU340" s="308" t="s">
        <v>84</v>
      </c>
      <c r="AV340" s="15" t="s">
        <v>82</v>
      </c>
      <c r="AW340" s="15" t="s">
        <v>30</v>
      </c>
      <c r="AX340" s="15" t="s">
        <v>75</v>
      </c>
      <c r="AY340" s="308" t="s">
        <v>172</v>
      </c>
    </row>
    <row r="341" s="13" customFormat="1">
      <c r="A341" s="13"/>
      <c r="B341" s="258"/>
      <c r="C341" s="259"/>
      <c r="D341" s="260" t="s">
        <v>180</v>
      </c>
      <c r="E341" s="261" t="s">
        <v>1</v>
      </c>
      <c r="F341" s="262" t="s">
        <v>173</v>
      </c>
      <c r="G341" s="259"/>
      <c r="H341" s="263">
        <v>3</v>
      </c>
      <c r="I341" s="264"/>
      <c r="J341" s="259"/>
      <c r="K341" s="259"/>
      <c r="L341" s="265"/>
      <c r="M341" s="266"/>
      <c r="N341" s="267"/>
      <c r="O341" s="267"/>
      <c r="P341" s="267"/>
      <c r="Q341" s="267"/>
      <c r="R341" s="267"/>
      <c r="S341" s="267"/>
      <c r="T341" s="26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9" t="s">
        <v>180</v>
      </c>
      <c r="AU341" s="269" t="s">
        <v>84</v>
      </c>
      <c r="AV341" s="13" t="s">
        <v>84</v>
      </c>
      <c r="AW341" s="13" t="s">
        <v>30</v>
      </c>
      <c r="AX341" s="13" t="s">
        <v>75</v>
      </c>
      <c r="AY341" s="269" t="s">
        <v>172</v>
      </c>
    </row>
    <row r="342" s="14" customFormat="1">
      <c r="A342" s="14"/>
      <c r="B342" s="270"/>
      <c r="C342" s="271"/>
      <c r="D342" s="260" t="s">
        <v>180</v>
      </c>
      <c r="E342" s="272" t="s">
        <v>1</v>
      </c>
      <c r="F342" s="273" t="s">
        <v>181</v>
      </c>
      <c r="G342" s="271"/>
      <c r="H342" s="274">
        <v>3</v>
      </c>
      <c r="I342" s="275"/>
      <c r="J342" s="271"/>
      <c r="K342" s="271"/>
      <c r="L342" s="276"/>
      <c r="M342" s="277"/>
      <c r="N342" s="278"/>
      <c r="O342" s="278"/>
      <c r="P342" s="278"/>
      <c r="Q342" s="278"/>
      <c r="R342" s="278"/>
      <c r="S342" s="278"/>
      <c r="T342" s="27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0" t="s">
        <v>180</v>
      </c>
      <c r="AU342" s="280" t="s">
        <v>84</v>
      </c>
      <c r="AV342" s="14" t="s">
        <v>179</v>
      </c>
      <c r="AW342" s="14" t="s">
        <v>30</v>
      </c>
      <c r="AX342" s="14" t="s">
        <v>82</v>
      </c>
      <c r="AY342" s="280" t="s">
        <v>172</v>
      </c>
    </row>
    <row r="343" s="2" customFormat="1" ht="16.5" customHeight="1">
      <c r="A343" s="40"/>
      <c r="B343" s="41"/>
      <c r="C343" s="281" t="s">
        <v>289</v>
      </c>
      <c r="D343" s="281" t="s">
        <v>207</v>
      </c>
      <c r="E343" s="282" t="s">
        <v>245</v>
      </c>
      <c r="F343" s="283" t="s">
        <v>246</v>
      </c>
      <c r="G343" s="284" t="s">
        <v>178</v>
      </c>
      <c r="H343" s="285">
        <v>3</v>
      </c>
      <c r="I343" s="286"/>
      <c r="J343" s="287">
        <f>ROUND(I343*H343,2)</f>
        <v>0</v>
      </c>
      <c r="K343" s="288"/>
      <c r="L343" s="289"/>
      <c r="M343" s="290" t="s">
        <v>1</v>
      </c>
      <c r="N343" s="291" t="s">
        <v>40</v>
      </c>
      <c r="O343" s="93"/>
      <c r="P343" s="255">
        <f>O343*H343</f>
        <v>0</v>
      </c>
      <c r="Q343" s="255">
        <v>0</v>
      </c>
      <c r="R343" s="255">
        <f>Q343*H343</f>
        <v>0</v>
      </c>
      <c r="S343" s="255">
        <v>0</v>
      </c>
      <c r="T343" s="25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57" t="s">
        <v>210</v>
      </c>
      <c r="AT343" s="257" t="s">
        <v>207</v>
      </c>
      <c r="AU343" s="257" t="s">
        <v>84</v>
      </c>
      <c r="AY343" s="17" t="s">
        <v>172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7" t="s">
        <v>82</v>
      </c>
      <c r="BK343" s="145">
        <f>ROUND(I343*H343,2)</f>
        <v>0</v>
      </c>
      <c r="BL343" s="17" t="s">
        <v>200</v>
      </c>
      <c r="BM343" s="257" t="s">
        <v>563</v>
      </c>
    </row>
    <row r="344" s="2" customFormat="1" ht="24.15" customHeight="1">
      <c r="A344" s="40"/>
      <c r="B344" s="41"/>
      <c r="C344" s="245" t="s">
        <v>1294</v>
      </c>
      <c r="D344" s="245" t="s">
        <v>175</v>
      </c>
      <c r="E344" s="246" t="s">
        <v>651</v>
      </c>
      <c r="F344" s="247" t="s">
        <v>652</v>
      </c>
      <c r="G344" s="248" t="s">
        <v>283</v>
      </c>
      <c r="H344" s="295"/>
      <c r="I344" s="250"/>
      <c r="J344" s="251">
        <f>ROUND(I344*H344,2)</f>
        <v>0</v>
      </c>
      <c r="K344" s="252"/>
      <c r="L344" s="43"/>
      <c r="M344" s="253" t="s">
        <v>1</v>
      </c>
      <c r="N344" s="254" t="s">
        <v>40</v>
      </c>
      <c r="O344" s="93"/>
      <c r="P344" s="255">
        <f>O344*H344</f>
        <v>0</v>
      </c>
      <c r="Q344" s="255">
        <v>0</v>
      </c>
      <c r="R344" s="255">
        <f>Q344*H344</f>
        <v>0</v>
      </c>
      <c r="S344" s="255">
        <v>0</v>
      </c>
      <c r="T344" s="25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57" t="s">
        <v>200</v>
      </c>
      <c r="AT344" s="257" t="s">
        <v>175</v>
      </c>
      <c r="AU344" s="257" t="s">
        <v>84</v>
      </c>
      <c r="AY344" s="17" t="s">
        <v>172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7" t="s">
        <v>82</v>
      </c>
      <c r="BK344" s="145">
        <f>ROUND(I344*H344,2)</f>
        <v>0</v>
      </c>
      <c r="BL344" s="17" t="s">
        <v>200</v>
      </c>
      <c r="BM344" s="257" t="s">
        <v>469</v>
      </c>
    </row>
    <row r="345" s="12" customFormat="1" ht="22.8" customHeight="1">
      <c r="A345" s="12"/>
      <c r="B345" s="229"/>
      <c r="C345" s="230"/>
      <c r="D345" s="231" t="s">
        <v>74</v>
      </c>
      <c r="E345" s="243" t="s">
        <v>248</v>
      </c>
      <c r="F345" s="243" t="s">
        <v>249</v>
      </c>
      <c r="G345" s="230"/>
      <c r="H345" s="230"/>
      <c r="I345" s="233"/>
      <c r="J345" s="244">
        <f>BK345</f>
        <v>0</v>
      </c>
      <c r="K345" s="230"/>
      <c r="L345" s="235"/>
      <c r="M345" s="236"/>
      <c r="N345" s="237"/>
      <c r="O345" s="237"/>
      <c r="P345" s="238">
        <f>SUM(P346:P357)</f>
        <v>0</v>
      </c>
      <c r="Q345" s="237"/>
      <c r="R345" s="238">
        <f>SUM(R346:R357)</f>
        <v>0</v>
      </c>
      <c r="S345" s="237"/>
      <c r="T345" s="239">
        <f>SUM(T346:T357)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40" t="s">
        <v>84</v>
      </c>
      <c r="AT345" s="241" t="s">
        <v>74</v>
      </c>
      <c r="AU345" s="241" t="s">
        <v>82</v>
      </c>
      <c r="AY345" s="240" t="s">
        <v>172</v>
      </c>
      <c r="BK345" s="242">
        <f>SUM(BK346:BK357)</f>
        <v>0</v>
      </c>
    </row>
    <row r="346" s="2" customFormat="1" ht="24.15" customHeight="1">
      <c r="A346" s="40"/>
      <c r="B346" s="41"/>
      <c r="C346" s="245" t="s">
        <v>293</v>
      </c>
      <c r="D346" s="245" t="s">
        <v>175</v>
      </c>
      <c r="E346" s="246" t="s">
        <v>250</v>
      </c>
      <c r="F346" s="247" t="s">
        <v>251</v>
      </c>
      <c r="G346" s="248" t="s">
        <v>178</v>
      </c>
      <c r="H346" s="249">
        <v>3</v>
      </c>
      <c r="I346" s="250"/>
      <c r="J346" s="251">
        <f>ROUND(I346*H346,2)</f>
        <v>0</v>
      </c>
      <c r="K346" s="252"/>
      <c r="L346" s="43"/>
      <c r="M346" s="253" t="s">
        <v>1</v>
      </c>
      <c r="N346" s="254" t="s">
        <v>40</v>
      </c>
      <c r="O346" s="93"/>
      <c r="P346" s="255">
        <f>O346*H346</f>
        <v>0</v>
      </c>
      <c r="Q346" s="255">
        <v>0</v>
      </c>
      <c r="R346" s="255">
        <f>Q346*H346</f>
        <v>0</v>
      </c>
      <c r="S346" s="255">
        <v>0</v>
      </c>
      <c r="T346" s="25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57" t="s">
        <v>200</v>
      </c>
      <c r="AT346" s="257" t="s">
        <v>175</v>
      </c>
      <c r="AU346" s="257" t="s">
        <v>84</v>
      </c>
      <c r="AY346" s="17" t="s">
        <v>172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7" t="s">
        <v>82</v>
      </c>
      <c r="BK346" s="145">
        <f>ROUND(I346*H346,2)</f>
        <v>0</v>
      </c>
      <c r="BL346" s="17" t="s">
        <v>200</v>
      </c>
      <c r="BM346" s="257" t="s">
        <v>532</v>
      </c>
    </row>
    <row r="347" s="15" customFormat="1">
      <c r="A347" s="15"/>
      <c r="B347" s="299"/>
      <c r="C347" s="300"/>
      <c r="D347" s="260" t="s">
        <v>180</v>
      </c>
      <c r="E347" s="301" t="s">
        <v>1</v>
      </c>
      <c r="F347" s="302" t="s">
        <v>1256</v>
      </c>
      <c r="G347" s="300"/>
      <c r="H347" s="301" t="s">
        <v>1</v>
      </c>
      <c r="I347" s="303"/>
      <c r="J347" s="300"/>
      <c r="K347" s="300"/>
      <c r="L347" s="304"/>
      <c r="M347" s="305"/>
      <c r="N347" s="306"/>
      <c r="O347" s="306"/>
      <c r="P347" s="306"/>
      <c r="Q347" s="306"/>
      <c r="R347" s="306"/>
      <c r="S347" s="306"/>
      <c r="T347" s="30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308" t="s">
        <v>180</v>
      </c>
      <c r="AU347" s="308" t="s">
        <v>84</v>
      </c>
      <c r="AV347" s="15" t="s">
        <v>82</v>
      </c>
      <c r="AW347" s="15" t="s">
        <v>30</v>
      </c>
      <c r="AX347" s="15" t="s">
        <v>75</v>
      </c>
      <c r="AY347" s="308" t="s">
        <v>172</v>
      </c>
    </row>
    <row r="348" s="13" customFormat="1">
      <c r="A348" s="13"/>
      <c r="B348" s="258"/>
      <c r="C348" s="259"/>
      <c r="D348" s="260" t="s">
        <v>180</v>
      </c>
      <c r="E348" s="261" t="s">
        <v>1</v>
      </c>
      <c r="F348" s="262" t="s">
        <v>173</v>
      </c>
      <c r="G348" s="259"/>
      <c r="H348" s="263">
        <v>3</v>
      </c>
      <c r="I348" s="264"/>
      <c r="J348" s="259"/>
      <c r="K348" s="259"/>
      <c r="L348" s="265"/>
      <c r="M348" s="266"/>
      <c r="N348" s="267"/>
      <c r="O348" s="267"/>
      <c r="P348" s="267"/>
      <c r="Q348" s="267"/>
      <c r="R348" s="267"/>
      <c r="S348" s="267"/>
      <c r="T348" s="26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9" t="s">
        <v>180</v>
      </c>
      <c r="AU348" s="269" t="s">
        <v>84</v>
      </c>
      <c r="AV348" s="13" t="s">
        <v>84</v>
      </c>
      <c r="AW348" s="13" t="s">
        <v>30</v>
      </c>
      <c r="AX348" s="13" t="s">
        <v>75</v>
      </c>
      <c r="AY348" s="269" t="s">
        <v>172</v>
      </c>
    </row>
    <row r="349" s="14" customFormat="1">
      <c r="A349" s="14"/>
      <c r="B349" s="270"/>
      <c r="C349" s="271"/>
      <c r="D349" s="260" t="s">
        <v>180</v>
      </c>
      <c r="E349" s="272" t="s">
        <v>1</v>
      </c>
      <c r="F349" s="273" t="s">
        <v>181</v>
      </c>
      <c r="G349" s="271"/>
      <c r="H349" s="274">
        <v>3</v>
      </c>
      <c r="I349" s="275"/>
      <c r="J349" s="271"/>
      <c r="K349" s="271"/>
      <c r="L349" s="276"/>
      <c r="M349" s="277"/>
      <c r="N349" s="278"/>
      <c r="O349" s="278"/>
      <c r="P349" s="278"/>
      <c r="Q349" s="278"/>
      <c r="R349" s="278"/>
      <c r="S349" s="278"/>
      <c r="T349" s="27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0" t="s">
        <v>180</v>
      </c>
      <c r="AU349" s="280" t="s">
        <v>84</v>
      </c>
      <c r="AV349" s="14" t="s">
        <v>179</v>
      </c>
      <c r="AW349" s="14" t="s">
        <v>30</v>
      </c>
      <c r="AX349" s="14" t="s">
        <v>82</v>
      </c>
      <c r="AY349" s="280" t="s">
        <v>172</v>
      </c>
    </row>
    <row r="350" s="2" customFormat="1" ht="33" customHeight="1">
      <c r="A350" s="40"/>
      <c r="B350" s="41"/>
      <c r="C350" s="281" t="s">
        <v>1295</v>
      </c>
      <c r="D350" s="281" t="s">
        <v>207</v>
      </c>
      <c r="E350" s="282" t="s">
        <v>656</v>
      </c>
      <c r="F350" s="283" t="s">
        <v>657</v>
      </c>
      <c r="G350" s="284" t="s">
        <v>178</v>
      </c>
      <c r="H350" s="285">
        <v>2</v>
      </c>
      <c r="I350" s="286"/>
      <c r="J350" s="287">
        <f>ROUND(I350*H350,2)</f>
        <v>0</v>
      </c>
      <c r="K350" s="288"/>
      <c r="L350" s="289"/>
      <c r="M350" s="290" t="s">
        <v>1</v>
      </c>
      <c r="N350" s="291" t="s">
        <v>40</v>
      </c>
      <c r="O350" s="93"/>
      <c r="P350" s="255">
        <f>O350*H350</f>
        <v>0</v>
      </c>
      <c r="Q350" s="255">
        <v>0</v>
      </c>
      <c r="R350" s="255">
        <f>Q350*H350</f>
        <v>0</v>
      </c>
      <c r="S350" s="255">
        <v>0</v>
      </c>
      <c r="T350" s="25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57" t="s">
        <v>210</v>
      </c>
      <c r="AT350" s="257" t="s">
        <v>207</v>
      </c>
      <c r="AU350" s="257" t="s">
        <v>84</v>
      </c>
      <c r="AY350" s="17" t="s">
        <v>172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7" t="s">
        <v>82</v>
      </c>
      <c r="BK350" s="145">
        <f>ROUND(I350*H350,2)</f>
        <v>0</v>
      </c>
      <c r="BL350" s="17" t="s">
        <v>200</v>
      </c>
      <c r="BM350" s="257" t="s">
        <v>541</v>
      </c>
    </row>
    <row r="351" s="2" customFormat="1">
      <c r="A351" s="40"/>
      <c r="B351" s="41"/>
      <c r="C351" s="42"/>
      <c r="D351" s="260" t="s">
        <v>231</v>
      </c>
      <c r="E351" s="42"/>
      <c r="F351" s="292" t="s">
        <v>255</v>
      </c>
      <c r="G351" s="42"/>
      <c r="H351" s="42"/>
      <c r="I351" s="214"/>
      <c r="J351" s="42"/>
      <c r="K351" s="42"/>
      <c r="L351" s="43"/>
      <c r="M351" s="293"/>
      <c r="N351" s="294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7" t="s">
        <v>231</v>
      </c>
      <c r="AU351" s="17" t="s">
        <v>84</v>
      </c>
    </row>
    <row r="352" s="15" customFormat="1">
      <c r="A352" s="15"/>
      <c r="B352" s="299"/>
      <c r="C352" s="300"/>
      <c r="D352" s="260" t="s">
        <v>180</v>
      </c>
      <c r="E352" s="301" t="s">
        <v>1</v>
      </c>
      <c r="F352" s="302" t="s">
        <v>1296</v>
      </c>
      <c r="G352" s="300"/>
      <c r="H352" s="301" t="s">
        <v>1</v>
      </c>
      <c r="I352" s="303"/>
      <c r="J352" s="300"/>
      <c r="K352" s="300"/>
      <c r="L352" s="304"/>
      <c r="M352" s="305"/>
      <c r="N352" s="306"/>
      <c r="O352" s="306"/>
      <c r="P352" s="306"/>
      <c r="Q352" s="306"/>
      <c r="R352" s="306"/>
      <c r="S352" s="306"/>
      <c r="T352" s="30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308" t="s">
        <v>180</v>
      </c>
      <c r="AU352" s="308" t="s">
        <v>84</v>
      </c>
      <c r="AV352" s="15" t="s">
        <v>82</v>
      </c>
      <c r="AW352" s="15" t="s">
        <v>30</v>
      </c>
      <c r="AX352" s="15" t="s">
        <v>75</v>
      </c>
      <c r="AY352" s="308" t="s">
        <v>172</v>
      </c>
    </row>
    <row r="353" s="13" customFormat="1">
      <c r="A353" s="13"/>
      <c r="B353" s="258"/>
      <c r="C353" s="259"/>
      <c r="D353" s="260" t="s">
        <v>180</v>
      </c>
      <c r="E353" s="261" t="s">
        <v>1</v>
      </c>
      <c r="F353" s="262" t="s">
        <v>84</v>
      </c>
      <c r="G353" s="259"/>
      <c r="H353" s="263">
        <v>2</v>
      </c>
      <c r="I353" s="264"/>
      <c r="J353" s="259"/>
      <c r="K353" s="259"/>
      <c r="L353" s="265"/>
      <c r="M353" s="266"/>
      <c r="N353" s="267"/>
      <c r="O353" s="267"/>
      <c r="P353" s="267"/>
      <c r="Q353" s="267"/>
      <c r="R353" s="267"/>
      <c r="S353" s="267"/>
      <c r="T353" s="26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9" t="s">
        <v>180</v>
      </c>
      <c r="AU353" s="269" t="s">
        <v>84</v>
      </c>
      <c r="AV353" s="13" t="s">
        <v>84</v>
      </c>
      <c r="AW353" s="13" t="s">
        <v>30</v>
      </c>
      <c r="AX353" s="13" t="s">
        <v>75</v>
      </c>
      <c r="AY353" s="269" t="s">
        <v>172</v>
      </c>
    </row>
    <row r="354" s="14" customFormat="1">
      <c r="A354" s="14"/>
      <c r="B354" s="270"/>
      <c r="C354" s="271"/>
      <c r="D354" s="260" t="s">
        <v>180</v>
      </c>
      <c r="E354" s="272" t="s">
        <v>1</v>
      </c>
      <c r="F354" s="273" t="s">
        <v>181</v>
      </c>
      <c r="G354" s="271"/>
      <c r="H354" s="274">
        <v>2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0" t="s">
        <v>180</v>
      </c>
      <c r="AU354" s="280" t="s">
        <v>84</v>
      </c>
      <c r="AV354" s="14" t="s">
        <v>179</v>
      </c>
      <c r="AW354" s="14" t="s">
        <v>30</v>
      </c>
      <c r="AX354" s="14" t="s">
        <v>82</v>
      </c>
      <c r="AY354" s="280" t="s">
        <v>172</v>
      </c>
    </row>
    <row r="355" s="2" customFormat="1" ht="33" customHeight="1">
      <c r="A355" s="40"/>
      <c r="B355" s="41"/>
      <c r="C355" s="281" t="s">
        <v>298</v>
      </c>
      <c r="D355" s="281" t="s">
        <v>207</v>
      </c>
      <c r="E355" s="282" t="s">
        <v>1297</v>
      </c>
      <c r="F355" s="283" t="s">
        <v>1298</v>
      </c>
      <c r="G355" s="284" t="s">
        <v>178</v>
      </c>
      <c r="H355" s="285">
        <v>3</v>
      </c>
      <c r="I355" s="286"/>
      <c r="J355" s="287">
        <f>ROUND(I355*H355,2)</f>
        <v>0</v>
      </c>
      <c r="K355" s="288"/>
      <c r="L355" s="289"/>
      <c r="M355" s="290" t="s">
        <v>1</v>
      </c>
      <c r="N355" s="291" t="s">
        <v>40</v>
      </c>
      <c r="O355" s="93"/>
      <c r="P355" s="255">
        <f>O355*H355</f>
        <v>0</v>
      </c>
      <c r="Q355" s="255">
        <v>0</v>
      </c>
      <c r="R355" s="255">
        <f>Q355*H355</f>
        <v>0</v>
      </c>
      <c r="S355" s="255">
        <v>0</v>
      </c>
      <c r="T355" s="25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57" t="s">
        <v>210</v>
      </c>
      <c r="AT355" s="257" t="s">
        <v>207</v>
      </c>
      <c r="AU355" s="257" t="s">
        <v>84</v>
      </c>
      <c r="AY355" s="17" t="s">
        <v>172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7" t="s">
        <v>82</v>
      </c>
      <c r="BK355" s="145">
        <f>ROUND(I355*H355,2)</f>
        <v>0</v>
      </c>
      <c r="BL355" s="17" t="s">
        <v>200</v>
      </c>
      <c r="BM355" s="257" t="s">
        <v>576</v>
      </c>
    </row>
    <row r="356" s="2" customFormat="1">
      <c r="A356" s="40"/>
      <c r="B356" s="41"/>
      <c r="C356" s="42"/>
      <c r="D356" s="260" t="s">
        <v>231</v>
      </c>
      <c r="E356" s="42"/>
      <c r="F356" s="292" t="s">
        <v>255</v>
      </c>
      <c r="G356" s="42"/>
      <c r="H356" s="42"/>
      <c r="I356" s="214"/>
      <c r="J356" s="42"/>
      <c r="K356" s="42"/>
      <c r="L356" s="43"/>
      <c r="M356" s="293"/>
      <c r="N356" s="294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7" t="s">
        <v>231</v>
      </c>
      <c r="AU356" s="17" t="s">
        <v>84</v>
      </c>
    </row>
    <row r="357" s="2" customFormat="1" ht="24.15" customHeight="1">
      <c r="A357" s="40"/>
      <c r="B357" s="41"/>
      <c r="C357" s="245" t="s">
        <v>303</v>
      </c>
      <c r="D357" s="245" t="s">
        <v>175</v>
      </c>
      <c r="E357" s="246" t="s">
        <v>1076</v>
      </c>
      <c r="F357" s="247" t="s">
        <v>1077</v>
      </c>
      <c r="G357" s="248" t="s">
        <v>283</v>
      </c>
      <c r="H357" s="295"/>
      <c r="I357" s="250"/>
      <c r="J357" s="251">
        <f>ROUND(I357*H357,2)</f>
        <v>0</v>
      </c>
      <c r="K357" s="252"/>
      <c r="L357" s="43"/>
      <c r="M357" s="253" t="s">
        <v>1</v>
      </c>
      <c r="N357" s="254" t="s">
        <v>40</v>
      </c>
      <c r="O357" s="93"/>
      <c r="P357" s="255">
        <f>O357*H357</f>
        <v>0</v>
      </c>
      <c r="Q357" s="255">
        <v>0</v>
      </c>
      <c r="R357" s="255">
        <f>Q357*H357</f>
        <v>0</v>
      </c>
      <c r="S357" s="255">
        <v>0</v>
      </c>
      <c r="T357" s="25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57" t="s">
        <v>200</v>
      </c>
      <c r="AT357" s="257" t="s">
        <v>175</v>
      </c>
      <c r="AU357" s="257" t="s">
        <v>84</v>
      </c>
      <c r="AY357" s="17" t="s">
        <v>172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7" t="s">
        <v>82</v>
      </c>
      <c r="BK357" s="145">
        <f>ROUND(I357*H357,2)</f>
        <v>0</v>
      </c>
      <c r="BL357" s="17" t="s">
        <v>200</v>
      </c>
      <c r="BM357" s="257" t="s">
        <v>378</v>
      </c>
    </row>
    <row r="358" s="12" customFormat="1" ht="22.8" customHeight="1">
      <c r="A358" s="12"/>
      <c r="B358" s="229"/>
      <c r="C358" s="230"/>
      <c r="D358" s="231" t="s">
        <v>74</v>
      </c>
      <c r="E358" s="243" t="s">
        <v>1084</v>
      </c>
      <c r="F358" s="243" t="s">
        <v>1085</v>
      </c>
      <c r="G358" s="230"/>
      <c r="H358" s="230"/>
      <c r="I358" s="233"/>
      <c r="J358" s="244">
        <f>BK358</f>
        <v>0</v>
      </c>
      <c r="K358" s="230"/>
      <c r="L358" s="235"/>
      <c r="M358" s="236"/>
      <c r="N358" s="237"/>
      <c r="O358" s="237"/>
      <c r="P358" s="238">
        <f>SUM(P359:P382)</f>
        <v>0</v>
      </c>
      <c r="Q358" s="237"/>
      <c r="R358" s="238">
        <f>SUM(R359:R382)</f>
        <v>0</v>
      </c>
      <c r="S358" s="237"/>
      <c r="T358" s="239">
        <f>SUM(T359:T382)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40" t="s">
        <v>84</v>
      </c>
      <c r="AT358" s="241" t="s">
        <v>74</v>
      </c>
      <c r="AU358" s="241" t="s">
        <v>82</v>
      </c>
      <c r="AY358" s="240" t="s">
        <v>172</v>
      </c>
      <c r="BK358" s="242">
        <f>SUM(BK359:BK382)</f>
        <v>0</v>
      </c>
    </row>
    <row r="359" s="2" customFormat="1" ht="16.5" customHeight="1">
      <c r="A359" s="40"/>
      <c r="B359" s="41"/>
      <c r="C359" s="245" t="s">
        <v>646</v>
      </c>
      <c r="D359" s="245" t="s">
        <v>175</v>
      </c>
      <c r="E359" s="246" t="s">
        <v>1086</v>
      </c>
      <c r="F359" s="247" t="s">
        <v>1087</v>
      </c>
      <c r="G359" s="248" t="s">
        <v>184</v>
      </c>
      <c r="H359" s="249">
        <v>13.94</v>
      </c>
      <c r="I359" s="250"/>
      <c r="J359" s="251">
        <f>ROUND(I359*H359,2)</f>
        <v>0</v>
      </c>
      <c r="K359" s="252"/>
      <c r="L359" s="43"/>
      <c r="M359" s="253" t="s">
        <v>1</v>
      </c>
      <c r="N359" s="254" t="s">
        <v>40</v>
      </c>
      <c r="O359" s="93"/>
      <c r="P359" s="255">
        <f>O359*H359</f>
        <v>0</v>
      </c>
      <c r="Q359" s="255">
        <v>0</v>
      </c>
      <c r="R359" s="255">
        <f>Q359*H359</f>
        <v>0</v>
      </c>
      <c r="S359" s="255">
        <v>0</v>
      </c>
      <c r="T359" s="25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57" t="s">
        <v>200</v>
      </c>
      <c r="AT359" s="257" t="s">
        <v>175</v>
      </c>
      <c r="AU359" s="257" t="s">
        <v>84</v>
      </c>
      <c r="AY359" s="17" t="s">
        <v>172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7" t="s">
        <v>82</v>
      </c>
      <c r="BK359" s="145">
        <f>ROUND(I359*H359,2)</f>
        <v>0</v>
      </c>
      <c r="BL359" s="17" t="s">
        <v>200</v>
      </c>
      <c r="BM359" s="257" t="s">
        <v>586</v>
      </c>
    </row>
    <row r="360" s="15" customFormat="1">
      <c r="A360" s="15"/>
      <c r="B360" s="299"/>
      <c r="C360" s="300"/>
      <c r="D360" s="260" t="s">
        <v>180</v>
      </c>
      <c r="E360" s="301" t="s">
        <v>1</v>
      </c>
      <c r="F360" s="302" t="s">
        <v>1264</v>
      </c>
      <c r="G360" s="300"/>
      <c r="H360" s="301" t="s">
        <v>1</v>
      </c>
      <c r="I360" s="303"/>
      <c r="J360" s="300"/>
      <c r="K360" s="300"/>
      <c r="L360" s="304"/>
      <c r="M360" s="305"/>
      <c r="N360" s="306"/>
      <c r="O360" s="306"/>
      <c r="P360" s="306"/>
      <c r="Q360" s="306"/>
      <c r="R360" s="306"/>
      <c r="S360" s="306"/>
      <c r="T360" s="30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308" t="s">
        <v>180</v>
      </c>
      <c r="AU360" s="308" t="s">
        <v>84</v>
      </c>
      <c r="AV360" s="15" t="s">
        <v>82</v>
      </c>
      <c r="AW360" s="15" t="s">
        <v>30</v>
      </c>
      <c r="AX360" s="15" t="s">
        <v>75</v>
      </c>
      <c r="AY360" s="308" t="s">
        <v>172</v>
      </c>
    </row>
    <row r="361" s="13" customFormat="1">
      <c r="A361" s="13"/>
      <c r="B361" s="258"/>
      <c r="C361" s="259"/>
      <c r="D361" s="260" t="s">
        <v>180</v>
      </c>
      <c r="E361" s="261" t="s">
        <v>1</v>
      </c>
      <c r="F361" s="262" t="s">
        <v>1265</v>
      </c>
      <c r="G361" s="259"/>
      <c r="H361" s="263">
        <v>13.94</v>
      </c>
      <c r="I361" s="264"/>
      <c r="J361" s="259"/>
      <c r="K361" s="259"/>
      <c r="L361" s="265"/>
      <c r="M361" s="266"/>
      <c r="N361" s="267"/>
      <c r="O361" s="267"/>
      <c r="P361" s="267"/>
      <c r="Q361" s="267"/>
      <c r="R361" s="267"/>
      <c r="S361" s="267"/>
      <c r="T361" s="26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9" t="s">
        <v>180</v>
      </c>
      <c r="AU361" s="269" t="s">
        <v>84</v>
      </c>
      <c r="AV361" s="13" t="s">
        <v>84</v>
      </c>
      <c r="AW361" s="13" t="s">
        <v>30</v>
      </c>
      <c r="AX361" s="13" t="s">
        <v>75</v>
      </c>
      <c r="AY361" s="269" t="s">
        <v>172</v>
      </c>
    </row>
    <row r="362" s="14" customFormat="1">
      <c r="A362" s="14"/>
      <c r="B362" s="270"/>
      <c r="C362" s="271"/>
      <c r="D362" s="260" t="s">
        <v>180</v>
      </c>
      <c r="E362" s="272" t="s">
        <v>1</v>
      </c>
      <c r="F362" s="273" t="s">
        <v>181</v>
      </c>
      <c r="G362" s="271"/>
      <c r="H362" s="274">
        <v>13.94</v>
      </c>
      <c r="I362" s="275"/>
      <c r="J362" s="271"/>
      <c r="K362" s="271"/>
      <c r="L362" s="276"/>
      <c r="M362" s="277"/>
      <c r="N362" s="278"/>
      <c r="O362" s="278"/>
      <c r="P362" s="278"/>
      <c r="Q362" s="278"/>
      <c r="R362" s="278"/>
      <c r="S362" s="278"/>
      <c r="T362" s="27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0" t="s">
        <v>180</v>
      </c>
      <c r="AU362" s="280" t="s">
        <v>84</v>
      </c>
      <c r="AV362" s="14" t="s">
        <v>179</v>
      </c>
      <c r="AW362" s="14" t="s">
        <v>30</v>
      </c>
      <c r="AX362" s="14" t="s">
        <v>82</v>
      </c>
      <c r="AY362" s="280" t="s">
        <v>172</v>
      </c>
    </row>
    <row r="363" s="2" customFormat="1" ht="24.15" customHeight="1">
      <c r="A363" s="40"/>
      <c r="B363" s="41"/>
      <c r="C363" s="245" t="s">
        <v>307</v>
      </c>
      <c r="D363" s="245" t="s">
        <v>175</v>
      </c>
      <c r="E363" s="246" t="s">
        <v>1095</v>
      </c>
      <c r="F363" s="247" t="s">
        <v>1096</v>
      </c>
      <c r="G363" s="248" t="s">
        <v>184</v>
      </c>
      <c r="H363" s="249">
        <v>13.94</v>
      </c>
      <c r="I363" s="250"/>
      <c r="J363" s="251">
        <f>ROUND(I363*H363,2)</f>
        <v>0</v>
      </c>
      <c r="K363" s="252"/>
      <c r="L363" s="43"/>
      <c r="M363" s="253" t="s">
        <v>1</v>
      </c>
      <c r="N363" s="254" t="s">
        <v>40</v>
      </c>
      <c r="O363" s="93"/>
      <c r="P363" s="255">
        <f>O363*H363</f>
        <v>0</v>
      </c>
      <c r="Q363" s="255">
        <v>0</v>
      </c>
      <c r="R363" s="255">
        <f>Q363*H363</f>
        <v>0</v>
      </c>
      <c r="S363" s="255">
        <v>0</v>
      </c>
      <c r="T363" s="25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57" t="s">
        <v>200</v>
      </c>
      <c r="AT363" s="257" t="s">
        <v>175</v>
      </c>
      <c r="AU363" s="257" t="s">
        <v>84</v>
      </c>
      <c r="AY363" s="17" t="s">
        <v>172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7" t="s">
        <v>82</v>
      </c>
      <c r="BK363" s="145">
        <f>ROUND(I363*H363,2)</f>
        <v>0</v>
      </c>
      <c r="BL363" s="17" t="s">
        <v>200</v>
      </c>
      <c r="BM363" s="257" t="s">
        <v>409</v>
      </c>
    </row>
    <row r="364" s="15" customFormat="1">
      <c r="A364" s="15"/>
      <c r="B364" s="299"/>
      <c r="C364" s="300"/>
      <c r="D364" s="260" t="s">
        <v>180</v>
      </c>
      <c r="E364" s="301" t="s">
        <v>1</v>
      </c>
      <c r="F364" s="302" t="s">
        <v>1264</v>
      </c>
      <c r="G364" s="300"/>
      <c r="H364" s="301" t="s">
        <v>1</v>
      </c>
      <c r="I364" s="303"/>
      <c r="J364" s="300"/>
      <c r="K364" s="300"/>
      <c r="L364" s="304"/>
      <c r="M364" s="305"/>
      <c r="N364" s="306"/>
      <c r="O364" s="306"/>
      <c r="P364" s="306"/>
      <c r="Q364" s="306"/>
      <c r="R364" s="306"/>
      <c r="S364" s="306"/>
      <c r="T364" s="30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308" t="s">
        <v>180</v>
      </c>
      <c r="AU364" s="308" t="s">
        <v>84</v>
      </c>
      <c r="AV364" s="15" t="s">
        <v>82</v>
      </c>
      <c r="AW364" s="15" t="s">
        <v>30</v>
      </c>
      <c r="AX364" s="15" t="s">
        <v>75</v>
      </c>
      <c r="AY364" s="308" t="s">
        <v>172</v>
      </c>
    </row>
    <row r="365" s="13" customFormat="1">
      <c r="A365" s="13"/>
      <c r="B365" s="258"/>
      <c r="C365" s="259"/>
      <c r="D365" s="260" t="s">
        <v>180</v>
      </c>
      <c r="E365" s="261" t="s">
        <v>1</v>
      </c>
      <c r="F365" s="262" t="s">
        <v>1265</v>
      </c>
      <c r="G365" s="259"/>
      <c r="H365" s="263">
        <v>13.94</v>
      </c>
      <c r="I365" s="264"/>
      <c r="J365" s="259"/>
      <c r="K365" s="259"/>
      <c r="L365" s="265"/>
      <c r="M365" s="266"/>
      <c r="N365" s="267"/>
      <c r="O365" s="267"/>
      <c r="P365" s="267"/>
      <c r="Q365" s="267"/>
      <c r="R365" s="267"/>
      <c r="S365" s="267"/>
      <c r="T365" s="26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9" t="s">
        <v>180</v>
      </c>
      <c r="AU365" s="269" t="s">
        <v>84</v>
      </c>
      <c r="AV365" s="13" t="s">
        <v>84</v>
      </c>
      <c r="AW365" s="13" t="s">
        <v>30</v>
      </c>
      <c r="AX365" s="13" t="s">
        <v>75</v>
      </c>
      <c r="AY365" s="269" t="s">
        <v>172</v>
      </c>
    </row>
    <row r="366" s="14" customFormat="1">
      <c r="A366" s="14"/>
      <c r="B366" s="270"/>
      <c r="C366" s="271"/>
      <c r="D366" s="260" t="s">
        <v>180</v>
      </c>
      <c r="E366" s="272" t="s">
        <v>1</v>
      </c>
      <c r="F366" s="273" t="s">
        <v>181</v>
      </c>
      <c r="G366" s="271"/>
      <c r="H366" s="274">
        <v>13.94</v>
      </c>
      <c r="I366" s="275"/>
      <c r="J366" s="271"/>
      <c r="K366" s="271"/>
      <c r="L366" s="276"/>
      <c r="M366" s="277"/>
      <c r="N366" s="278"/>
      <c r="O366" s="278"/>
      <c r="P366" s="278"/>
      <c r="Q366" s="278"/>
      <c r="R366" s="278"/>
      <c r="S366" s="278"/>
      <c r="T366" s="27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80" t="s">
        <v>180</v>
      </c>
      <c r="AU366" s="280" t="s">
        <v>84</v>
      </c>
      <c r="AV366" s="14" t="s">
        <v>179</v>
      </c>
      <c r="AW366" s="14" t="s">
        <v>30</v>
      </c>
      <c r="AX366" s="14" t="s">
        <v>82</v>
      </c>
      <c r="AY366" s="280" t="s">
        <v>172</v>
      </c>
    </row>
    <row r="367" s="2" customFormat="1" ht="37.8" customHeight="1">
      <c r="A367" s="40"/>
      <c r="B367" s="41"/>
      <c r="C367" s="245" t="s">
        <v>649</v>
      </c>
      <c r="D367" s="245" t="s">
        <v>175</v>
      </c>
      <c r="E367" s="246" t="s">
        <v>1104</v>
      </c>
      <c r="F367" s="247" t="s">
        <v>1105</v>
      </c>
      <c r="G367" s="248" t="s">
        <v>184</v>
      </c>
      <c r="H367" s="249">
        <v>13.94</v>
      </c>
      <c r="I367" s="250"/>
      <c r="J367" s="251">
        <f>ROUND(I367*H367,2)</f>
        <v>0</v>
      </c>
      <c r="K367" s="252"/>
      <c r="L367" s="43"/>
      <c r="M367" s="253" t="s">
        <v>1</v>
      </c>
      <c r="N367" s="254" t="s">
        <v>40</v>
      </c>
      <c r="O367" s="93"/>
      <c r="P367" s="255">
        <f>O367*H367</f>
        <v>0</v>
      </c>
      <c r="Q367" s="255">
        <v>0</v>
      </c>
      <c r="R367" s="255">
        <f>Q367*H367</f>
        <v>0</v>
      </c>
      <c r="S367" s="255">
        <v>0</v>
      </c>
      <c r="T367" s="25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57" t="s">
        <v>200</v>
      </c>
      <c r="AT367" s="257" t="s">
        <v>175</v>
      </c>
      <c r="AU367" s="257" t="s">
        <v>84</v>
      </c>
      <c r="AY367" s="17" t="s">
        <v>172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7" t="s">
        <v>82</v>
      </c>
      <c r="BK367" s="145">
        <f>ROUND(I367*H367,2)</f>
        <v>0</v>
      </c>
      <c r="BL367" s="17" t="s">
        <v>200</v>
      </c>
      <c r="BM367" s="257" t="s">
        <v>566</v>
      </c>
    </row>
    <row r="368" s="15" customFormat="1">
      <c r="A368" s="15"/>
      <c r="B368" s="299"/>
      <c r="C368" s="300"/>
      <c r="D368" s="260" t="s">
        <v>180</v>
      </c>
      <c r="E368" s="301" t="s">
        <v>1</v>
      </c>
      <c r="F368" s="302" t="s">
        <v>1264</v>
      </c>
      <c r="G368" s="300"/>
      <c r="H368" s="301" t="s">
        <v>1</v>
      </c>
      <c r="I368" s="303"/>
      <c r="J368" s="300"/>
      <c r="K368" s="300"/>
      <c r="L368" s="304"/>
      <c r="M368" s="305"/>
      <c r="N368" s="306"/>
      <c r="O368" s="306"/>
      <c r="P368" s="306"/>
      <c r="Q368" s="306"/>
      <c r="R368" s="306"/>
      <c r="S368" s="306"/>
      <c r="T368" s="30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308" t="s">
        <v>180</v>
      </c>
      <c r="AU368" s="308" t="s">
        <v>84</v>
      </c>
      <c r="AV368" s="15" t="s">
        <v>82</v>
      </c>
      <c r="AW368" s="15" t="s">
        <v>30</v>
      </c>
      <c r="AX368" s="15" t="s">
        <v>75</v>
      </c>
      <c r="AY368" s="308" t="s">
        <v>172</v>
      </c>
    </row>
    <row r="369" s="13" customFormat="1">
      <c r="A369" s="13"/>
      <c r="B369" s="258"/>
      <c r="C369" s="259"/>
      <c r="D369" s="260" t="s">
        <v>180</v>
      </c>
      <c r="E369" s="261" t="s">
        <v>1</v>
      </c>
      <c r="F369" s="262" t="s">
        <v>1265</v>
      </c>
      <c r="G369" s="259"/>
      <c r="H369" s="263">
        <v>13.94</v>
      </c>
      <c r="I369" s="264"/>
      <c r="J369" s="259"/>
      <c r="K369" s="259"/>
      <c r="L369" s="265"/>
      <c r="M369" s="266"/>
      <c r="N369" s="267"/>
      <c r="O369" s="267"/>
      <c r="P369" s="267"/>
      <c r="Q369" s="267"/>
      <c r="R369" s="267"/>
      <c r="S369" s="267"/>
      <c r="T369" s="26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9" t="s">
        <v>180</v>
      </c>
      <c r="AU369" s="269" t="s">
        <v>84</v>
      </c>
      <c r="AV369" s="13" t="s">
        <v>84</v>
      </c>
      <c r="AW369" s="13" t="s">
        <v>30</v>
      </c>
      <c r="AX369" s="13" t="s">
        <v>75</v>
      </c>
      <c r="AY369" s="269" t="s">
        <v>172</v>
      </c>
    </row>
    <row r="370" s="14" customFormat="1">
      <c r="A370" s="14"/>
      <c r="B370" s="270"/>
      <c r="C370" s="271"/>
      <c r="D370" s="260" t="s">
        <v>180</v>
      </c>
      <c r="E370" s="272" t="s">
        <v>1</v>
      </c>
      <c r="F370" s="273" t="s">
        <v>181</v>
      </c>
      <c r="G370" s="271"/>
      <c r="H370" s="274">
        <v>13.94</v>
      </c>
      <c r="I370" s="275"/>
      <c r="J370" s="271"/>
      <c r="K370" s="271"/>
      <c r="L370" s="276"/>
      <c r="M370" s="277"/>
      <c r="N370" s="278"/>
      <c r="O370" s="278"/>
      <c r="P370" s="278"/>
      <c r="Q370" s="278"/>
      <c r="R370" s="278"/>
      <c r="S370" s="278"/>
      <c r="T370" s="27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80" t="s">
        <v>180</v>
      </c>
      <c r="AU370" s="280" t="s">
        <v>84</v>
      </c>
      <c r="AV370" s="14" t="s">
        <v>179</v>
      </c>
      <c r="AW370" s="14" t="s">
        <v>30</v>
      </c>
      <c r="AX370" s="14" t="s">
        <v>82</v>
      </c>
      <c r="AY370" s="280" t="s">
        <v>172</v>
      </c>
    </row>
    <row r="371" s="2" customFormat="1" ht="37.8" customHeight="1">
      <c r="A371" s="40"/>
      <c r="B371" s="41"/>
      <c r="C371" s="281" t="s">
        <v>310</v>
      </c>
      <c r="D371" s="281" t="s">
        <v>207</v>
      </c>
      <c r="E371" s="282" t="s">
        <v>1106</v>
      </c>
      <c r="F371" s="283" t="s">
        <v>1107</v>
      </c>
      <c r="G371" s="284" t="s">
        <v>184</v>
      </c>
      <c r="H371" s="285">
        <v>15.334</v>
      </c>
      <c r="I371" s="286"/>
      <c r="J371" s="287">
        <f>ROUND(I371*H371,2)</f>
        <v>0</v>
      </c>
      <c r="K371" s="288"/>
      <c r="L371" s="289"/>
      <c r="M371" s="290" t="s">
        <v>1</v>
      </c>
      <c r="N371" s="291" t="s">
        <v>40</v>
      </c>
      <c r="O371" s="93"/>
      <c r="P371" s="255">
        <f>O371*H371</f>
        <v>0</v>
      </c>
      <c r="Q371" s="255">
        <v>0</v>
      </c>
      <c r="R371" s="255">
        <f>Q371*H371</f>
        <v>0</v>
      </c>
      <c r="S371" s="255">
        <v>0</v>
      </c>
      <c r="T371" s="25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57" t="s">
        <v>210</v>
      </c>
      <c r="AT371" s="257" t="s">
        <v>207</v>
      </c>
      <c r="AU371" s="257" t="s">
        <v>84</v>
      </c>
      <c r="AY371" s="17" t="s">
        <v>172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7" t="s">
        <v>82</v>
      </c>
      <c r="BK371" s="145">
        <f>ROUND(I371*H371,2)</f>
        <v>0</v>
      </c>
      <c r="BL371" s="17" t="s">
        <v>200</v>
      </c>
      <c r="BM371" s="257" t="s">
        <v>598</v>
      </c>
    </row>
    <row r="372" s="13" customFormat="1">
      <c r="A372" s="13"/>
      <c r="B372" s="258"/>
      <c r="C372" s="259"/>
      <c r="D372" s="260" t="s">
        <v>180</v>
      </c>
      <c r="E372" s="261" t="s">
        <v>1</v>
      </c>
      <c r="F372" s="262" t="s">
        <v>1287</v>
      </c>
      <c r="G372" s="259"/>
      <c r="H372" s="263">
        <v>15.334</v>
      </c>
      <c r="I372" s="264"/>
      <c r="J372" s="259"/>
      <c r="K372" s="259"/>
      <c r="L372" s="265"/>
      <c r="M372" s="266"/>
      <c r="N372" s="267"/>
      <c r="O372" s="267"/>
      <c r="P372" s="267"/>
      <c r="Q372" s="267"/>
      <c r="R372" s="267"/>
      <c r="S372" s="267"/>
      <c r="T372" s="26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9" t="s">
        <v>180</v>
      </c>
      <c r="AU372" s="269" t="s">
        <v>84</v>
      </c>
      <c r="AV372" s="13" t="s">
        <v>84</v>
      </c>
      <c r="AW372" s="13" t="s">
        <v>30</v>
      </c>
      <c r="AX372" s="13" t="s">
        <v>75</v>
      </c>
      <c r="AY372" s="269" t="s">
        <v>172</v>
      </c>
    </row>
    <row r="373" s="14" customFormat="1">
      <c r="A373" s="14"/>
      <c r="B373" s="270"/>
      <c r="C373" s="271"/>
      <c r="D373" s="260" t="s">
        <v>180</v>
      </c>
      <c r="E373" s="272" t="s">
        <v>1</v>
      </c>
      <c r="F373" s="273" t="s">
        <v>181</v>
      </c>
      <c r="G373" s="271"/>
      <c r="H373" s="274">
        <v>15.334</v>
      </c>
      <c r="I373" s="275"/>
      <c r="J373" s="271"/>
      <c r="K373" s="271"/>
      <c r="L373" s="276"/>
      <c r="M373" s="277"/>
      <c r="N373" s="278"/>
      <c r="O373" s="278"/>
      <c r="P373" s="278"/>
      <c r="Q373" s="278"/>
      <c r="R373" s="278"/>
      <c r="S373" s="278"/>
      <c r="T373" s="27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0" t="s">
        <v>180</v>
      </c>
      <c r="AU373" s="280" t="s">
        <v>84</v>
      </c>
      <c r="AV373" s="14" t="s">
        <v>179</v>
      </c>
      <c r="AW373" s="14" t="s">
        <v>30</v>
      </c>
      <c r="AX373" s="14" t="s">
        <v>82</v>
      </c>
      <c r="AY373" s="280" t="s">
        <v>172</v>
      </c>
    </row>
    <row r="374" s="2" customFormat="1" ht="24.15" customHeight="1">
      <c r="A374" s="40"/>
      <c r="B374" s="41"/>
      <c r="C374" s="245" t="s">
        <v>884</v>
      </c>
      <c r="D374" s="245" t="s">
        <v>175</v>
      </c>
      <c r="E374" s="246" t="s">
        <v>1109</v>
      </c>
      <c r="F374" s="247" t="s">
        <v>1110</v>
      </c>
      <c r="G374" s="248" t="s">
        <v>184</v>
      </c>
      <c r="H374" s="249">
        <v>13.94</v>
      </c>
      <c r="I374" s="250"/>
      <c r="J374" s="251">
        <f>ROUND(I374*H374,2)</f>
        <v>0</v>
      </c>
      <c r="K374" s="252"/>
      <c r="L374" s="43"/>
      <c r="M374" s="253" t="s">
        <v>1</v>
      </c>
      <c r="N374" s="254" t="s">
        <v>40</v>
      </c>
      <c r="O374" s="93"/>
      <c r="P374" s="255">
        <f>O374*H374</f>
        <v>0</v>
      </c>
      <c r="Q374" s="255">
        <v>0</v>
      </c>
      <c r="R374" s="255">
        <f>Q374*H374</f>
        <v>0</v>
      </c>
      <c r="S374" s="255">
        <v>0</v>
      </c>
      <c r="T374" s="25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57" t="s">
        <v>200</v>
      </c>
      <c r="AT374" s="257" t="s">
        <v>175</v>
      </c>
      <c r="AU374" s="257" t="s">
        <v>84</v>
      </c>
      <c r="AY374" s="17" t="s">
        <v>172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7" t="s">
        <v>82</v>
      </c>
      <c r="BK374" s="145">
        <f>ROUND(I374*H374,2)</f>
        <v>0</v>
      </c>
      <c r="BL374" s="17" t="s">
        <v>200</v>
      </c>
      <c r="BM374" s="257" t="s">
        <v>602</v>
      </c>
    </row>
    <row r="375" s="15" customFormat="1">
      <c r="A375" s="15"/>
      <c r="B375" s="299"/>
      <c r="C375" s="300"/>
      <c r="D375" s="260" t="s">
        <v>180</v>
      </c>
      <c r="E375" s="301" t="s">
        <v>1</v>
      </c>
      <c r="F375" s="302" t="s">
        <v>1264</v>
      </c>
      <c r="G375" s="300"/>
      <c r="H375" s="301" t="s">
        <v>1</v>
      </c>
      <c r="I375" s="303"/>
      <c r="J375" s="300"/>
      <c r="K375" s="300"/>
      <c r="L375" s="304"/>
      <c r="M375" s="305"/>
      <c r="N375" s="306"/>
      <c r="O375" s="306"/>
      <c r="P375" s="306"/>
      <c r="Q375" s="306"/>
      <c r="R375" s="306"/>
      <c r="S375" s="306"/>
      <c r="T375" s="307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308" t="s">
        <v>180</v>
      </c>
      <c r="AU375" s="308" t="s">
        <v>84</v>
      </c>
      <c r="AV375" s="15" t="s">
        <v>82</v>
      </c>
      <c r="AW375" s="15" t="s">
        <v>30</v>
      </c>
      <c r="AX375" s="15" t="s">
        <v>75</v>
      </c>
      <c r="AY375" s="308" t="s">
        <v>172</v>
      </c>
    </row>
    <row r="376" s="13" customFormat="1">
      <c r="A376" s="13"/>
      <c r="B376" s="258"/>
      <c r="C376" s="259"/>
      <c r="D376" s="260" t="s">
        <v>180</v>
      </c>
      <c r="E376" s="261" t="s">
        <v>1</v>
      </c>
      <c r="F376" s="262" t="s">
        <v>1265</v>
      </c>
      <c r="G376" s="259"/>
      <c r="H376" s="263">
        <v>13.94</v>
      </c>
      <c r="I376" s="264"/>
      <c r="J376" s="259"/>
      <c r="K376" s="259"/>
      <c r="L376" s="265"/>
      <c r="M376" s="266"/>
      <c r="N376" s="267"/>
      <c r="O376" s="267"/>
      <c r="P376" s="267"/>
      <c r="Q376" s="267"/>
      <c r="R376" s="267"/>
      <c r="S376" s="267"/>
      <c r="T376" s="26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9" t="s">
        <v>180</v>
      </c>
      <c r="AU376" s="269" t="s">
        <v>84</v>
      </c>
      <c r="AV376" s="13" t="s">
        <v>84</v>
      </c>
      <c r="AW376" s="13" t="s">
        <v>30</v>
      </c>
      <c r="AX376" s="13" t="s">
        <v>75</v>
      </c>
      <c r="AY376" s="269" t="s">
        <v>172</v>
      </c>
    </row>
    <row r="377" s="14" customFormat="1">
      <c r="A377" s="14"/>
      <c r="B377" s="270"/>
      <c r="C377" s="271"/>
      <c r="D377" s="260" t="s">
        <v>180</v>
      </c>
      <c r="E377" s="272" t="s">
        <v>1</v>
      </c>
      <c r="F377" s="273" t="s">
        <v>181</v>
      </c>
      <c r="G377" s="271"/>
      <c r="H377" s="274">
        <v>13.94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0" t="s">
        <v>180</v>
      </c>
      <c r="AU377" s="280" t="s">
        <v>84</v>
      </c>
      <c r="AV377" s="14" t="s">
        <v>179</v>
      </c>
      <c r="AW377" s="14" t="s">
        <v>30</v>
      </c>
      <c r="AX377" s="14" t="s">
        <v>82</v>
      </c>
      <c r="AY377" s="280" t="s">
        <v>172</v>
      </c>
    </row>
    <row r="378" s="2" customFormat="1" ht="16.5" customHeight="1">
      <c r="A378" s="40"/>
      <c r="B378" s="41"/>
      <c r="C378" s="245" t="s">
        <v>313</v>
      </c>
      <c r="D378" s="245" t="s">
        <v>175</v>
      </c>
      <c r="E378" s="246" t="s">
        <v>1111</v>
      </c>
      <c r="F378" s="247" t="s">
        <v>1112</v>
      </c>
      <c r="G378" s="248" t="s">
        <v>273</v>
      </c>
      <c r="H378" s="249">
        <v>22.600000000000001</v>
      </c>
      <c r="I378" s="250"/>
      <c r="J378" s="251">
        <f>ROUND(I378*H378,2)</f>
        <v>0</v>
      </c>
      <c r="K378" s="252"/>
      <c r="L378" s="43"/>
      <c r="M378" s="253" t="s">
        <v>1</v>
      </c>
      <c r="N378" s="254" t="s">
        <v>40</v>
      </c>
      <c r="O378" s="93"/>
      <c r="P378" s="255">
        <f>O378*H378</f>
        <v>0</v>
      </c>
      <c r="Q378" s="255">
        <v>0</v>
      </c>
      <c r="R378" s="255">
        <f>Q378*H378</f>
        <v>0</v>
      </c>
      <c r="S378" s="255">
        <v>0</v>
      </c>
      <c r="T378" s="25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57" t="s">
        <v>200</v>
      </c>
      <c r="AT378" s="257" t="s">
        <v>175</v>
      </c>
      <c r="AU378" s="257" t="s">
        <v>84</v>
      </c>
      <c r="AY378" s="17" t="s">
        <v>172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7" t="s">
        <v>82</v>
      </c>
      <c r="BK378" s="145">
        <f>ROUND(I378*H378,2)</f>
        <v>0</v>
      </c>
      <c r="BL378" s="17" t="s">
        <v>200</v>
      </c>
      <c r="BM378" s="257" t="s">
        <v>606</v>
      </c>
    </row>
    <row r="379" s="15" customFormat="1">
      <c r="A379" s="15"/>
      <c r="B379" s="299"/>
      <c r="C379" s="300"/>
      <c r="D379" s="260" t="s">
        <v>180</v>
      </c>
      <c r="E379" s="301" t="s">
        <v>1</v>
      </c>
      <c r="F379" s="302" t="s">
        <v>1264</v>
      </c>
      <c r="G379" s="300"/>
      <c r="H379" s="301" t="s">
        <v>1</v>
      </c>
      <c r="I379" s="303"/>
      <c r="J379" s="300"/>
      <c r="K379" s="300"/>
      <c r="L379" s="304"/>
      <c r="M379" s="305"/>
      <c r="N379" s="306"/>
      <c r="O379" s="306"/>
      <c r="P379" s="306"/>
      <c r="Q379" s="306"/>
      <c r="R379" s="306"/>
      <c r="S379" s="306"/>
      <c r="T379" s="30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308" t="s">
        <v>180</v>
      </c>
      <c r="AU379" s="308" t="s">
        <v>84</v>
      </c>
      <c r="AV379" s="15" t="s">
        <v>82</v>
      </c>
      <c r="AW379" s="15" t="s">
        <v>30</v>
      </c>
      <c r="AX379" s="15" t="s">
        <v>75</v>
      </c>
      <c r="AY379" s="308" t="s">
        <v>172</v>
      </c>
    </row>
    <row r="380" s="13" customFormat="1">
      <c r="A380" s="13"/>
      <c r="B380" s="258"/>
      <c r="C380" s="259"/>
      <c r="D380" s="260" t="s">
        <v>180</v>
      </c>
      <c r="E380" s="261" t="s">
        <v>1</v>
      </c>
      <c r="F380" s="262" t="s">
        <v>1299</v>
      </c>
      <c r="G380" s="259"/>
      <c r="H380" s="263">
        <v>22.600000000000001</v>
      </c>
      <c r="I380" s="264"/>
      <c r="J380" s="259"/>
      <c r="K380" s="259"/>
      <c r="L380" s="265"/>
      <c r="M380" s="266"/>
      <c r="N380" s="267"/>
      <c r="O380" s="267"/>
      <c r="P380" s="267"/>
      <c r="Q380" s="267"/>
      <c r="R380" s="267"/>
      <c r="S380" s="267"/>
      <c r="T380" s="26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9" t="s">
        <v>180</v>
      </c>
      <c r="AU380" s="269" t="s">
        <v>84</v>
      </c>
      <c r="AV380" s="13" t="s">
        <v>84</v>
      </c>
      <c r="AW380" s="13" t="s">
        <v>30</v>
      </c>
      <c r="AX380" s="13" t="s">
        <v>75</v>
      </c>
      <c r="AY380" s="269" t="s">
        <v>172</v>
      </c>
    </row>
    <row r="381" s="14" customFormat="1">
      <c r="A381" s="14"/>
      <c r="B381" s="270"/>
      <c r="C381" s="271"/>
      <c r="D381" s="260" t="s">
        <v>180</v>
      </c>
      <c r="E381" s="272" t="s">
        <v>1</v>
      </c>
      <c r="F381" s="273" t="s">
        <v>181</v>
      </c>
      <c r="G381" s="271"/>
      <c r="H381" s="274">
        <v>22.600000000000001</v>
      </c>
      <c r="I381" s="275"/>
      <c r="J381" s="271"/>
      <c r="K381" s="271"/>
      <c r="L381" s="276"/>
      <c r="M381" s="277"/>
      <c r="N381" s="278"/>
      <c r="O381" s="278"/>
      <c r="P381" s="278"/>
      <c r="Q381" s="278"/>
      <c r="R381" s="278"/>
      <c r="S381" s="278"/>
      <c r="T381" s="27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80" t="s">
        <v>180</v>
      </c>
      <c r="AU381" s="280" t="s">
        <v>84</v>
      </c>
      <c r="AV381" s="14" t="s">
        <v>179</v>
      </c>
      <c r="AW381" s="14" t="s">
        <v>30</v>
      </c>
      <c r="AX381" s="14" t="s">
        <v>82</v>
      </c>
      <c r="AY381" s="280" t="s">
        <v>172</v>
      </c>
    </row>
    <row r="382" s="2" customFormat="1" ht="24.15" customHeight="1">
      <c r="A382" s="40"/>
      <c r="B382" s="41"/>
      <c r="C382" s="245" t="s">
        <v>660</v>
      </c>
      <c r="D382" s="245" t="s">
        <v>175</v>
      </c>
      <c r="E382" s="246" t="s">
        <v>1114</v>
      </c>
      <c r="F382" s="247" t="s">
        <v>1115</v>
      </c>
      <c r="G382" s="248" t="s">
        <v>283</v>
      </c>
      <c r="H382" s="295"/>
      <c r="I382" s="250"/>
      <c r="J382" s="251">
        <f>ROUND(I382*H382,2)</f>
        <v>0</v>
      </c>
      <c r="K382" s="252"/>
      <c r="L382" s="43"/>
      <c r="M382" s="253" t="s">
        <v>1</v>
      </c>
      <c r="N382" s="254" t="s">
        <v>40</v>
      </c>
      <c r="O382" s="93"/>
      <c r="P382" s="255">
        <f>O382*H382</f>
        <v>0</v>
      </c>
      <c r="Q382" s="255">
        <v>0</v>
      </c>
      <c r="R382" s="255">
        <f>Q382*H382</f>
        <v>0</v>
      </c>
      <c r="S382" s="255">
        <v>0</v>
      </c>
      <c r="T382" s="25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57" t="s">
        <v>200</v>
      </c>
      <c r="AT382" s="257" t="s">
        <v>175</v>
      </c>
      <c r="AU382" s="257" t="s">
        <v>84</v>
      </c>
      <c r="AY382" s="17" t="s">
        <v>172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7" t="s">
        <v>82</v>
      </c>
      <c r="BK382" s="145">
        <f>ROUND(I382*H382,2)</f>
        <v>0</v>
      </c>
      <c r="BL382" s="17" t="s">
        <v>200</v>
      </c>
      <c r="BM382" s="257" t="s">
        <v>383</v>
      </c>
    </row>
    <row r="383" s="12" customFormat="1" ht="22.8" customHeight="1">
      <c r="A383" s="12"/>
      <c r="B383" s="229"/>
      <c r="C383" s="230"/>
      <c r="D383" s="231" t="s">
        <v>74</v>
      </c>
      <c r="E383" s="243" t="s">
        <v>1300</v>
      </c>
      <c r="F383" s="243" t="s">
        <v>1301</v>
      </c>
      <c r="G383" s="230"/>
      <c r="H383" s="230"/>
      <c r="I383" s="233"/>
      <c r="J383" s="244">
        <f>BK383</f>
        <v>0</v>
      </c>
      <c r="K383" s="230"/>
      <c r="L383" s="235"/>
      <c r="M383" s="236"/>
      <c r="N383" s="237"/>
      <c r="O383" s="237"/>
      <c r="P383" s="238">
        <f>SUM(P384:P399)</f>
        <v>0</v>
      </c>
      <c r="Q383" s="237"/>
      <c r="R383" s="238">
        <f>SUM(R384:R399)</f>
        <v>0</v>
      </c>
      <c r="S383" s="237"/>
      <c r="T383" s="239">
        <f>SUM(T384:T399)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40" t="s">
        <v>84</v>
      </c>
      <c r="AT383" s="241" t="s">
        <v>74</v>
      </c>
      <c r="AU383" s="241" t="s">
        <v>82</v>
      </c>
      <c r="AY383" s="240" t="s">
        <v>172</v>
      </c>
      <c r="BK383" s="242">
        <f>SUM(BK384:BK399)</f>
        <v>0</v>
      </c>
    </row>
    <row r="384" s="2" customFormat="1" ht="16.5" customHeight="1">
      <c r="A384" s="40"/>
      <c r="B384" s="41"/>
      <c r="C384" s="245" t="s">
        <v>318</v>
      </c>
      <c r="D384" s="245" t="s">
        <v>175</v>
      </c>
      <c r="E384" s="246" t="s">
        <v>1302</v>
      </c>
      <c r="F384" s="247" t="s">
        <v>1303</v>
      </c>
      <c r="G384" s="248" t="s">
        <v>184</v>
      </c>
      <c r="H384" s="249">
        <v>53.892000000000003</v>
      </c>
      <c r="I384" s="250"/>
      <c r="J384" s="251">
        <f>ROUND(I384*H384,2)</f>
        <v>0</v>
      </c>
      <c r="K384" s="252"/>
      <c r="L384" s="43"/>
      <c r="M384" s="253" t="s">
        <v>1</v>
      </c>
      <c r="N384" s="254" t="s">
        <v>40</v>
      </c>
      <c r="O384" s="93"/>
      <c r="P384" s="255">
        <f>O384*H384</f>
        <v>0</v>
      </c>
      <c r="Q384" s="255">
        <v>0</v>
      </c>
      <c r="R384" s="255">
        <f>Q384*H384</f>
        <v>0</v>
      </c>
      <c r="S384" s="255">
        <v>0</v>
      </c>
      <c r="T384" s="25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57" t="s">
        <v>200</v>
      </c>
      <c r="AT384" s="257" t="s">
        <v>175</v>
      </c>
      <c r="AU384" s="257" t="s">
        <v>84</v>
      </c>
      <c r="AY384" s="17" t="s">
        <v>172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7" t="s">
        <v>82</v>
      </c>
      <c r="BK384" s="145">
        <f>ROUND(I384*H384,2)</f>
        <v>0</v>
      </c>
      <c r="BL384" s="17" t="s">
        <v>200</v>
      </c>
      <c r="BM384" s="257" t="s">
        <v>615</v>
      </c>
    </row>
    <row r="385" s="15" customFormat="1">
      <c r="A385" s="15"/>
      <c r="B385" s="299"/>
      <c r="C385" s="300"/>
      <c r="D385" s="260" t="s">
        <v>180</v>
      </c>
      <c r="E385" s="301" t="s">
        <v>1</v>
      </c>
      <c r="F385" s="302" t="s">
        <v>1264</v>
      </c>
      <c r="G385" s="300"/>
      <c r="H385" s="301" t="s">
        <v>1</v>
      </c>
      <c r="I385" s="303"/>
      <c r="J385" s="300"/>
      <c r="K385" s="300"/>
      <c r="L385" s="304"/>
      <c r="M385" s="305"/>
      <c r="N385" s="306"/>
      <c r="O385" s="306"/>
      <c r="P385" s="306"/>
      <c r="Q385" s="306"/>
      <c r="R385" s="306"/>
      <c r="S385" s="306"/>
      <c r="T385" s="307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308" t="s">
        <v>180</v>
      </c>
      <c r="AU385" s="308" t="s">
        <v>84</v>
      </c>
      <c r="AV385" s="15" t="s">
        <v>82</v>
      </c>
      <c r="AW385" s="15" t="s">
        <v>30</v>
      </c>
      <c r="AX385" s="15" t="s">
        <v>75</v>
      </c>
      <c r="AY385" s="308" t="s">
        <v>172</v>
      </c>
    </row>
    <row r="386" s="13" customFormat="1">
      <c r="A386" s="13"/>
      <c r="B386" s="258"/>
      <c r="C386" s="259"/>
      <c r="D386" s="260" t="s">
        <v>180</v>
      </c>
      <c r="E386" s="261" t="s">
        <v>1</v>
      </c>
      <c r="F386" s="262" t="s">
        <v>1304</v>
      </c>
      <c r="G386" s="259"/>
      <c r="H386" s="263">
        <v>53.892000000000003</v>
      </c>
      <c r="I386" s="264"/>
      <c r="J386" s="259"/>
      <c r="K386" s="259"/>
      <c r="L386" s="265"/>
      <c r="M386" s="266"/>
      <c r="N386" s="267"/>
      <c r="O386" s="267"/>
      <c r="P386" s="267"/>
      <c r="Q386" s="267"/>
      <c r="R386" s="267"/>
      <c r="S386" s="267"/>
      <c r="T386" s="26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9" t="s">
        <v>180</v>
      </c>
      <c r="AU386" s="269" t="s">
        <v>84</v>
      </c>
      <c r="AV386" s="13" t="s">
        <v>84</v>
      </c>
      <c r="AW386" s="13" t="s">
        <v>30</v>
      </c>
      <c r="AX386" s="13" t="s">
        <v>75</v>
      </c>
      <c r="AY386" s="269" t="s">
        <v>172</v>
      </c>
    </row>
    <row r="387" s="14" customFormat="1">
      <c r="A387" s="14"/>
      <c r="B387" s="270"/>
      <c r="C387" s="271"/>
      <c r="D387" s="260" t="s">
        <v>180</v>
      </c>
      <c r="E387" s="272" t="s">
        <v>1</v>
      </c>
      <c r="F387" s="273" t="s">
        <v>181</v>
      </c>
      <c r="G387" s="271"/>
      <c r="H387" s="274">
        <v>53.892000000000003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80" t="s">
        <v>180</v>
      </c>
      <c r="AU387" s="280" t="s">
        <v>84</v>
      </c>
      <c r="AV387" s="14" t="s">
        <v>179</v>
      </c>
      <c r="AW387" s="14" t="s">
        <v>30</v>
      </c>
      <c r="AX387" s="14" t="s">
        <v>82</v>
      </c>
      <c r="AY387" s="280" t="s">
        <v>172</v>
      </c>
    </row>
    <row r="388" s="2" customFormat="1" ht="24.15" customHeight="1">
      <c r="A388" s="40"/>
      <c r="B388" s="41"/>
      <c r="C388" s="245" t="s">
        <v>663</v>
      </c>
      <c r="D388" s="245" t="s">
        <v>175</v>
      </c>
      <c r="E388" s="246" t="s">
        <v>1305</v>
      </c>
      <c r="F388" s="247" t="s">
        <v>1306</v>
      </c>
      <c r="G388" s="248" t="s">
        <v>184</v>
      </c>
      <c r="H388" s="249">
        <v>53.892000000000003</v>
      </c>
      <c r="I388" s="250"/>
      <c r="J388" s="251">
        <f>ROUND(I388*H388,2)</f>
        <v>0</v>
      </c>
      <c r="K388" s="252"/>
      <c r="L388" s="43"/>
      <c r="M388" s="253" t="s">
        <v>1</v>
      </c>
      <c r="N388" s="254" t="s">
        <v>40</v>
      </c>
      <c r="O388" s="93"/>
      <c r="P388" s="255">
        <f>O388*H388</f>
        <v>0</v>
      </c>
      <c r="Q388" s="255">
        <v>0</v>
      </c>
      <c r="R388" s="255">
        <f>Q388*H388</f>
        <v>0</v>
      </c>
      <c r="S388" s="255">
        <v>0</v>
      </c>
      <c r="T388" s="25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57" t="s">
        <v>200</v>
      </c>
      <c r="AT388" s="257" t="s">
        <v>175</v>
      </c>
      <c r="AU388" s="257" t="s">
        <v>84</v>
      </c>
      <c r="AY388" s="17" t="s">
        <v>172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7" t="s">
        <v>82</v>
      </c>
      <c r="BK388" s="145">
        <f>ROUND(I388*H388,2)</f>
        <v>0</v>
      </c>
      <c r="BL388" s="17" t="s">
        <v>200</v>
      </c>
      <c r="BM388" s="257" t="s">
        <v>618</v>
      </c>
    </row>
    <row r="389" s="15" customFormat="1">
      <c r="A389" s="15"/>
      <c r="B389" s="299"/>
      <c r="C389" s="300"/>
      <c r="D389" s="260" t="s">
        <v>180</v>
      </c>
      <c r="E389" s="301" t="s">
        <v>1</v>
      </c>
      <c r="F389" s="302" t="s">
        <v>1264</v>
      </c>
      <c r="G389" s="300"/>
      <c r="H389" s="301" t="s">
        <v>1</v>
      </c>
      <c r="I389" s="303"/>
      <c r="J389" s="300"/>
      <c r="K389" s="300"/>
      <c r="L389" s="304"/>
      <c r="M389" s="305"/>
      <c r="N389" s="306"/>
      <c r="O389" s="306"/>
      <c r="P389" s="306"/>
      <c r="Q389" s="306"/>
      <c r="R389" s="306"/>
      <c r="S389" s="306"/>
      <c r="T389" s="30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308" t="s">
        <v>180</v>
      </c>
      <c r="AU389" s="308" t="s">
        <v>84</v>
      </c>
      <c r="AV389" s="15" t="s">
        <v>82</v>
      </c>
      <c r="AW389" s="15" t="s">
        <v>30</v>
      </c>
      <c r="AX389" s="15" t="s">
        <v>75</v>
      </c>
      <c r="AY389" s="308" t="s">
        <v>172</v>
      </c>
    </row>
    <row r="390" s="13" customFormat="1">
      <c r="A390" s="13"/>
      <c r="B390" s="258"/>
      <c r="C390" s="259"/>
      <c r="D390" s="260" t="s">
        <v>180</v>
      </c>
      <c r="E390" s="261" t="s">
        <v>1</v>
      </c>
      <c r="F390" s="262" t="s">
        <v>1304</v>
      </c>
      <c r="G390" s="259"/>
      <c r="H390" s="263">
        <v>53.892000000000003</v>
      </c>
      <c r="I390" s="264"/>
      <c r="J390" s="259"/>
      <c r="K390" s="259"/>
      <c r="L390" s="265"/>
      <c r="M390" s="266"/>
      <c r="N390" s="267"/>
      <c r="O390" s="267"/>
      <c r="P390" s="267"/>
      <c r="Q390" s="267"/>
      <c r="R390" s="267"/>
      <c r="S390" s="267"/>
      <c r="T390" s="26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9" t="s">
        <v>180</v>
      </c>
      <c r="AU390" s="269" t="s">
        <v>84</v>
      </c>
      <c r="AV390" s="13" t="s">
        <v>84</v>
      </c>
      <c r="AW390" s="13" t="s">
        <v>30</v>
      </c>
      <c r="AX390" s="13" t="s">
        <v>75</v>
      </c>
      <c r="AY390" s="269" t="s">
        <v>172</v>
      </c>
    </row>
    <row r="391" s="14" customFormat="1">
      <c r="A391" s="14"/>
      <c r="B391" s="270"/>
      <c r="C391" s="271"/>
      <c r="D391" s="260" t="s">
        <v>180</v>
      </c>
      <c r="E391" s="272" t="s">
        <v>1</v>
      </c>
      <c r="F391" s="273" t="s">
        <v>181</v>
      </c>
      <c r="G391" s="271"/>
      <c r="H391" s="274">
        <v>53.892000000000003</v>
      </c>
      <c r="I391" s="275"/>
      <c r="J391" s="271"/>
      <c r="K391" s="271"/>
      <c r="L391" s="276"/>
      <c r="M391" s="277"/>
      <c r="N391" s="278"/>
      <c r="O391" s="278"/>
      <c r="P391" s="278"/>
      <c r="Q391" s="278"/>
      <c r="R391" s="278"/>
      <c r="S391" s="278"/>
      <c r="T391" s="27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80" t="s">
        <v>180</v>
      </c>
      <c r="AU391" s="280" t="s">
        <v>84</v>
      </c>
      <c r="AV391" s="14" t="s">
        <v>179</v>
      </c>
      <c r="AW391" s="14" t="s">
        <v>30</v>
      </c>
      <c r="AX391" s="14" t="s">
        <v>82</v>
      </c>
      <c r="AY391" s="280" t="s">
        <v>172</v>
      </c>
    </row>
    <row r="392" s="2" customFormat="1" ht="33" customHeight="1">
      <c r="A392" s="40"/>
      <c r="B392" s="41"/>
      <c r="C392" s="245" t="s">
        <v>321</v>
      </c>
      <c r="D392" s="245" t="s">
        <v>175</v>
      </c>
      <c r="E392" s="246" t="s">
        <v>1307</v>
      </c>
      <c r="F392" s="247" t="s">
        <v>1308</v>
      </c>
      <c r="G392" s="248" t="s">
        <v>184</v>
      </c>
      <c r="H392" s="249">
        <v>53.892000000000003</v>
      </c>
      <c r="I392" s="250"/>
      <c r="J392" s="251">
        <f>ROUND(I392*H392,2)</f>
        <v>0</v>
      </c>
      <c r="K392" s="252"/>
      <c r="L392" s="43"/>
      <c r="M392" s="253" t="s">
        <v>1</v>
      </c>
      <c r="N392" s="254" t="s">
        <v>40</v>
      </c>
      <c r="O392" s="93"/>
      <c r="P392" s="255">
        <f>O392*H392</f>
        <v>0</v>
      </c>
      <c r="Q392" s="255">
        <v>0</v>
      </c>
      <c r="R392" s="255">
        <f>Q392*H392</f>
        <v>0</v>
      </c>
      <c r="S392" s="255">
        <v>0</v>
      </c>
      <c r="T392" s="25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57" t="s">
        <v>200</v>
      </c>
      <c r="AT392" s="257" t="s">
        <v>175</v>
      </c>
      <c r="AU392" s="257" t="s">
        <v>84</v>
      </c>
      <c r="AY392" s="17" t="s">
        <v>172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7" t="s">
        <v>82</v>
      </c>
      <c r="BK392" s="145">
        <f>ROUND(I392*H392,2)</f>
        <v>0</v>
      </c>
      <c r="BL392" s="17" t="s">
        <v>200</v>
      </c>
      <c r="BM392" s="257" t="s">
        <v>622</v>
      </c>
    </row>
    <row r="393" s="15" customFormat="1">
      <c r="A393" s="15"/>
      <c r="B393" s="299"/>
      <c r="C393" s="300"/>
      <c r="D393" s="260" t="s">
        <v>180</v>
      </c>
      <c r="E393" s="301" t="s">
        <v>1</v>
      </c>
      <c r="F393" s="302" t="s">
        <v>1264</v>
      </c>
      <c r="G393" s="300"/>
      <c r="H393" s="301" t="s">
        <v>1</v>
      </c>
      <c r="I393" s="303"/>
      <c r="J393" s="300"/>
      <c r="K393" s="300"/>
      <c r="L393" s="304"/>
      <c r="M393" s="305"/>
      <c r="N393" s="306"/>
      <c r="O393" s="306"/>
      <c r="P393" s="306"/>
      <c r="Q393" s="306"/>
      <c r="R393" s="306"/>
      <c r="S393" s="306"/>
      <c r="T393" s="30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308" t="s">
        <v>180</v>
      </c>
      <c r="AU393" s="308" t="s">
        <v>84</v>
      </c>
      <c r="AV393" s="15" t="s">
        <v>82</v>
      </c>
      <c r="AW393" s="15" t="s">
        <v>30</v>
      </c>
      <c r="AX393" s="15" t="s">
        <v>75</v>
      </c>
      <c r="AY393" s="308" t="s">
        <v>172</v>
      </c>
    </row>
    <row r="394" s="13" customFormat="1">
      <c r="A394" s="13"/>
      <c r="B394" s="258"/>
      <c r="C394" s="259"/>
      <c r="D394" s="260" t="s">
        <v>180</v>
      </c>
      <c r="E394" s="261" t="s">
        <v>1</v>
      </c>
      <c r="F394" s="262" t="s">
        <v>1304</v>
      </c>
      <c r="G394" s="259"/>
      <c r="H394" s="263">
        <v>53.892000000000003</v>
      </c>
      <c r="I394" s="264"/>
      <c r="J394" s="259"/>
      <c r="K394" s="259"/>
      <c r="L394" s="265"/>
      <c r="M394" s="266"/>
      <c r="N394" s="267"/>
      <c r="O394" s="267"/>
      <c r="P394" s="267"/>
      <c r="Q394" s="267"/>
      <c r="R394" s="267"/>
      <c r="S394" s="267"/>
      <c r="T394" s="26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9" t="s">
        <v>180</v>
      </c>
      <c r="AU394" s="269" t="s">
        <v>84</v>
      </c>
      <c r="AV394" s="13" t="s">
        <v>84</v>
      </c>
      <c r="AW394" s="13" t="s">
        <v>30</v>
      </c>
      <c r="AX394" s="13" t="s">
        <v>75</v>
      </c>
      <c r="AY394" s="269" t="s">
        <v>172</v>
      </c>
    </row>
    <row r="395" s="14" customFormat="1">
      <c r="A395" s="14"/>
      <c r="B395" s="270"/>
      <c r="C395" s="271"/>
      <c r="D395" s="260" t="s">
        <v>180</v>
      </c>
      <c r="E395" s="272" t="s">
        <v>1</v>
      </c>
      <c r="F395" s="273" t="s">
        <v>181</v>
      </c>
      <c r="G395" s="271"/>
      <c r="H395" s="274">
        <v>53.892000000000003</v>
      </c>
      <c r="I395" s="275"/>
      <c r="J395" s="271"/>
      <c r="K395" s="271"/>
      <c r="L395" s="276"/>
      <c r="M395" s="277"/>
      <c r="N395" s="278"/>
      <c r="O395" s="278"/>
      <c r="P395" s="278"/>
      <c r="Q395" s="278"/>
      <c r="R395" s="278"/>
      <c r="S395" s="278"/>
      <c r="T395" s="27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0" t="s">
        <v>180</v>
      </c>
      <c r="AU395" s="280" t="s">
        <v>84</v>
      </c>
      <c r="AV395" s="14" t="s">
        <v>179</v>
      </c>
      <c r="AW395" s="14" t="s">
        <v>30</v>
      </c>
      <c r="AX395" s="14" t="s">
        <v>82</v>
      </c>
      <c r="AY395" s="280" t="s">
        <v>172</v>
      </c>
    </row>
    <row r="396" s="2" customFormat="1" ht="16.5" customHeight="1">
      <c r="A396" s="40"/>
      <c r="B396" s="41"/>
      <c r="C396" s="281" t="s">
        <v>603</v>
      </c>
      <c r="D396" s="281" t="s">
        <v>207</v>
      </c>
      <c r="E396" s="282" t="s">
        <v>1309</v>
      </c>
      <c r="F396" s="283" t="s">
        <v>1310</v>
      </c>
      <c r="G396" s="284" t="s">
        <v>184</v>
      </c>
      <c r="H396" s="285">
        <v>59.280999999999999</v>
      </c>
      <c r="I396" s="286"/>
      <c r="J396" s="287">
        <f>ROUND(I396*H396,2)</f>
        <v>0</v>
      </c>
      <c r="K396" s="288"/>
      <c r="L396" s="289"/>
      <c r="M396" s="290" t="s">
        <v>1</v>
      </c>
      <c r="N396" s="291" t="s">
        <v>40</v>
      </c>
      <c r="O396" s="93"/>
      <c r="P396" s="255">
        <f>O396*H396</f>
        <v>0</v>
      </c>
      <c r="Q396" s="255">
        <v>0</v>
      </c>
      <c r="R396" s="255">
        <f>Q396*H396</f>
        <v>0</v>
      </c>
      <c r="S396" s="255">
        <v>0</v>
      </c>
      <c r="T396" s="25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57" t="s">
        <v>210</v>
      </c>
      <c r="AT396" s="257" t="s">
        <v>207</v>
      </c>
      <c r="AU396" s="257" t="s">
        <v>84</v>
      </c>
      <c r="AY396" s="17" t="s">
        <v>172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7" t="s">
        <v>82</v>
      </c>
      <c r="BK396" s="145">
        <f>ROUND(I396*H396,2)</f>
        <v>0</v>
      </c>
      <c r="BL396" s="17" t="s">
        <v>200</v>
      </c>
      <c r="BM396" s="257" t="s">
        <v>625</v>
      </c>
    </row>
    <row r="397" s="13" customFormat="1">
      <c r="A397" s="13"/>
      <c r="B397" s="258"/>
      <c r="C397" s="259"/>
      <c r="D397" s="260" t="s">
        <v>180</v>
      </c>
      <c r="E397" s="261" t="s">
        <v>1</v>
      </c>
      <c r="F397" s="262" t="s">
        <v>1311</v>
      </c>
      <c r="G397" s="259"/>
      <c r="H397" s="263">
        <v>59.280999999999999</v>
      </c>
      <c r="I397" s="264"/>
      <c r="J397" s="259"/>
      <c r="K397" s="259"/>
      <c r="L397" s="265"/>
      <c r="M397" s="266"/>
      <c r="N397" s="267"/>
      <c r="O397" s="267"/>
      <c r="P397" s="267"/>
      <c r="Q397" s="267"/>
      <c r="R397" s="267"/>
      <c r="S397" s="267"/>
      <c r="T397" s="26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9" t="s">
        <v>180</v>
      </c>
      <c r="AU397" s="269" t="s">
        <v>84</v>
      </c>
      <c r="AV397" s="13" t="s">
        <v>84</v>
      </c>
      <c r="AW397" s="13" t="s">
        <v>30</v>
      </c>
      <c r="AX397" s="13" t="s">
        <v>75</v>
      </c>
      <c r="AY397" s="269" t="s">
        <v>172</v>
      </c>
    </row>
    <row r="398" s="14" customFormat="1">
      <c r="A398" s="14"/>
      <c r="B398" s="270"/>
      <c r="C398" s="271"/>
      <c r="D398" s="260" t="s">
        <v>180</v>
      </c>
      <c r="E398" s="272" t="s">
        <v>1</v>
      </c>
      <c r="F398" s="273" t="s">
        <v>181</v>
      </c>
      <c r="G398" s="271"/>
      <c r="H398" s="274">
        <v>59.280999999999999</v>
      </c>
      <c r="I398" s="275"/>
      <c r="J398" s="271"/>
      <c r="K398" s="271"/>
      <c r="L398" s="276"/>
      <c r="M398" s="277"/>
      <c r="N398" s="278"/>
      <c r="O398" s="278"/>
      <c r="P398" s="278"/>
      <c r="Q398" s="278"/>
      <c r="R398" s="278"/>
      <c r="S398" s="278"/>
      <c r="T398" s="27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80" t="s">
        <v>180</v>
      </c>
      <c r="AU398" s="280" t="s">
        <v>84</v>
      </c>
      <c r="AV398" s="14" t="s">
        <v>179</v>
      </c>
      <c r="AW398" s="14" t="s">
        <v>30</v>
      </c>
      <c r="AX398" s="14" t="s">
        <v>82</v>
      </c>
      <c r="AY398" s="280" t="s">
        <v>172</v>
      </c>
    </row>
    <row r="399" s="2" customFormat="1" ht="24.15" customHeight="1">
      <c r="A399" s="40"/>
      <c r="B399" s="41"/>
      <c r="C399" s="245" t="s">
        <v>325</v>
      </c>
      <c r="D399" s="245" t="s">
        <v>175</v>
      </c>
      <c r="E399" s="246" t="s">
        <v>1312</v>
      </c>
      <c r="F399" s="247" t="s">
        <v>1313</v>
      </c>
      <c r="G399" s="248" t="s">
        <v>283</v>
      </c>
      <c r="H399" s="295"/>
      <c r="I399" s="250"/>
      <c r="J399" s="251">
        <f>ROUND(I399*H399,2)</f>
        <v>0</v>
      </c>
      <c r="K399" s="252"/>
      <c r="L399" s="43"/>
      <c r="M399" s="253" t="s">
        <v>1</v>
      </c>
      <c r="N399" s="254" t="s">
        <v>40</v>
      </c>
      <c r="O399" s="93"/>
      <c r="P399" s="255">
        <f>O399*H399</f>
        <v>0</v>
      </c>
      <c r="Q399" s="255">
        <v>0</v>
      </c>
      <c r="R399" s="255">
        <f>Q399*H399</f>
        <v>0</v>
      </c>
      <c r="S399" s="255">
        <v>0</v>
      </c>
      <c r="T399" s="25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57" t="s">
        <v>200</v>
      </c>
      <c r="AT399" s="257" t="s">
        <v>175</v>
      </c>
      <c r="AU399" s="257" t="s">
        <v>84</v>
      </c>
      <c r="AY399" s="17" t="s">
        <v>172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7" t="s">
        <v>82</v>
      </c>
      <c r="BK399" s="145">
        <f>ROUND(I399*H399,2)</f>
        <v>0</v>
      </c>
      <c r="BL399" s="17" t="s">
        <v>200</v>
      </c>
      <c r="BM399" s="257" t="s">
        <v>628</v>
      </c>
    </row>
    <row r="400" s="12" customFormat="1" ht="22.8" customHeight="1">
      <c r="A400" s="12"/>
      <c r="B400" s="229"/>
      <c r="C400" s="230"/>
      <c r="D400" s="231" t="s">
        <v>74</v>
      </c>
      <c r="E400" s="243" t="s">
        <v>285</v>
      </c>
      <c r="F400" s="243" t="s">
        <v>286</v>
      </c>
      <c r="G400" s="230"/>
      <c r="H400" s="230"/>
      <c r="I400" s="233"/>
      <c r="J400" s="244">
        <f>BK400</f>
        <v>0</v>
      </c>
      <c r="K400" s="230"/>
      <c r="L400" s="235"/>
      <c r="M400" s="236"/>
      <c r="N400" s="237"/>
      <c r="O400" s="237"/>
      <c r="P400" s="238">
        <f>SUM(P401:P407)</f>
        <v>0</v>
      </c>
      <c r="Q400" s="237"/>
      <c r="R400" s="238">
        <f>SUM(R401:R407)</f>
        <v>0</v>
      </c>
      <c r="S400" s="237"/>
      <c r="T400" s="239">
        <f>SUM(T401:T407)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40" t="s">
        <v>84</v>
      </c>
      <c r="AT400" s="241" t="s">
        <v>74</v>
      </c>
      <c r="AU400" s="241" t="s">
        <v>82</v>
      </c>
      <c r="AY400" s="240" t="s">
        <v>172</v>
      </c>
      <c r="BK400" s="242">
        <f>SUM(BK401:BK407)</f>
        <v>0</v>
      </c>
    </row>
    <row r="401" s="2" customFormat="1" ht="24.15" customHeight="1">
      <c r="A401" s="40"/>
      <c r="B401" s="41"/>
      <c r="C401" s="245" t="s">
        <v>1314</v>
      </c>
      <c r="D401" s="245" t="s">
        <v>175</v>
      </c>
      <c r="E401" s="246" t="s">
        <v>287</v>
      </c>
      <c r="F401" s="247" t="s">
        <v>288</v>
      </c>
      <c r="G401" s="248" t="s">
        <v>184</v>
      </c>
      <c r="H401" s="249">
        <v>6</v>
      </c>
      <c r="I401" s="250"/>
      <c r="J401" s="251">
        <f>ROUND(I401*H401,2)</f>
        <v>0</v>
      </c>
      <c r="K401" s="252"/>
      <c r="L401" s="43"/>
      <c r="M401" s="253" t="s">
        <v>1</v>
      </c>
      <c r="N401" s="254" t="s">
        <v>40</v>
      </c>
      <c r="O401" s="93"/>
      <c r="P401" s="255">
        <f>O401*H401</f>
        <v>0</v>
      </c>
      <c r="Q401" s="255">
        <v>0</v>
      </c>
      <c r="R401" s="255">
        <f>Q401*H401</f>
        <v>0</v>
      </c>
      <c r="S401" s="255">
        <v>0</v>
      </c>
      <c r="T401" s="25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57" t="s">
        <v>200</v>
      </c>
      <c r="AT401" s="257" t="s">
        <v>175</v>
      </c>
      <c r="AU401" s="257" t="s">
        <v>84</v>
      </c>
      <c r="AY401" s="17" t="s">
        <v>172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7" t="s">
        <v>82</v>
      </c>
      <c r="BK401" s="145">
        <f>ROUND(I401*H401,2)</f>
        <v>0</v>
      </c>
      <c r="BL401" s="17" t="s">
        <v>200</v>
      </c>
      <c r="BM401" s="257" t="s">
        <v>632</v>
      </c>
    </row>
    <row r="402" s="13" customFormat="1">
      <c r="A402" s="13"/>
      <c r="B402" s="258"/>
      <c r="C402" s="259"/>
      <c r="D402" s="260" t="s">
        <v>180</v>
      </c>
      <c r="E402" s="261" t="s">
        <v>1</v>
      </c>
      <c r="F402" s="262" t="s">
        <v>1315</v>
      </c>
      <c r="G402" s="259"/>
      <c r="H402" s="263">
        <v>6</v>
      </c>
      <c r="I402" s="264"/>
      <c r="J402" s="259"/>
      <c r="K402" s="259"/>
      <c r="L402" s="265"/>
      <c r="M402" s="266"/>
      <c r="N402" s="267"/>
      <c r="O402" s="267"/>
      <c r="P402" s="267"/>
      <c r="Q402" s="267"/>
      <c r="R402" s="267"/>
      <c r="S402" s="267"/>
      <c r="T402" s="26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9" t="s">
        <v>180</v>
      </c>
      <c r="AU402" s="269" t="s">
        <v>84</v>
      </c>
      <c r="AV402" s="13" t="s">
        <v>84</v>
      </c>
      <c r="AW402" s="13" t="s">
        <v>30</v>
      </c>
      <c r="AX402" s="13" t="s">
        <v>75</v>
      </c>
      <c r="AY402" s="269" t="s">
        <v>172</v>
      </c>
    </row>
    <row r="403" s="14" customFormat="1">
      <c r="A403" s="14"/>
      <c r="B403" s="270"/>
      <c r="C403" s="271"/>
      <c r="D403" s="260" t="s">
        <v>180</v>
      </c>
      <c r="E403" s="272" t="s">
        <v>1</v>
      </c>
      <c r="F403" s="273" t="s">
        <v>181</v>
      </c>
      <c r="G403" s="271"/>
      <c r="H403" s="274">
        <v>6</v>
      </c>
      <c r="I403" s="275"/>
      <c r="J403" s="271"/>
      <c r="K403" s="271"/>
      <c r="L403" s="276"/>
      <c r="M403" s="277"/>
      <c r="N403" s="278"/>
      <c r="O403" s="278"/>
      <c r="P403" s="278"/>
      <c r="Q403" s="278"/>
      <c r="R403" s="278"/>
      <c r="S403" s="278"/>
      <c r="T403" s="27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80" t="s">
        <v>180</v>
      </c>
      <c r="AU403" s="280" t="s">
        <v>84</v>
      </c>
      <c r="AV403" s="14" t="s">
        <v>179</v>
      </c>
      <c r="AW403" s="14" t="s">
        <v>30</v>
      </c>
      <c r="AX403" s="14" t="s">
        <v>82</v>
      </c>
      <c r="AY403" s="280" t="s">
        <v>172</v>
      </c>
    </row>
    <row r="404" s="2" customFormat="1" ht="24.15" customHeight="1">
      <c r="A404" s="40"/>
      <c r="B404" s="41"/>
      <c r="C404" s="245" t="s">
        <v>468</v>
      </c>
      <c r="D404" s="245" t="s">
        <v>175</v>
      </c>
      <c r="E404" s="246" t="s">
        <v>291</v>
      </c>
      <c r="F404" s="247" t="s">
        <v>292</v>
      </c>
      <c r="G404" s="248" t="s">
        <v>184</v>
      </c>
      <c r="H404" s="249">
        <v>6</v>
      </c>
      <c r="I404" s="250"/>
      <c r="J404" s="251">
        <f>ROUND(I404*H404,2)</f>
        <v>0</v>
      </c>
      <c r="K404" s="252"/>
      <c r="L404" s="43"/>
      <c r="M404" s="253" t="s">
        <v>1</v>
      </c>
      <c r="N404" s="254" t="s">
        <v>40</v>
      </c>
      <c r="O404" s="93"/>
      <c r="P404" s="255">
        <f>O404*H404</f>
        <v>0</v>
      </c>
      <c r="Q404" s="255">
        <v>0</v>
      </c>
      <c r="R404" s="255">
        <f>Q404*H404</f>
        <v>0</v>
      </c>
      <c r="S404" s="255">
        <v>0</v>
      </c>
      <c r="T404" s="25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57" t="s">
        <v>200</v>
      </c>
      <c r="AT404" s="257" t="s">
        <v>175</v>
      </c>
      <c r="AU404" s="257" t="s">
        <v>84</v>
      </c>
      <c r="AY404" s="17" t="s">
        <v>172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7" t="s">
        <v>82</v>
      </c>
      <c r="BK404" s="145">
        <f>ROUND(I404*H404,2)</f>
        <v>0</v>
      </c>
      <c r="BL404" s="17" t="s">
        <v>200</v>
      </c>
      <c r="BM404" s="257" t="s">
        <v>635</v>
      </c>
    </row>
    <row r="405" s="15" customFormat="1">
      <c r="A405" s="15"/>
      <c r="B405" s="299"/>
      <c r="C405" s="300"/>
      <c r="D405" s="260" t="s">
        <v>180</v>
      </c>
      <c r="E405" s="301" t="s">
        <v>1</v>
      </c>
      <c r="F405" s="302" t="s">
        <v>493</v>
      </c>
      <c r="G405" s="300"/>
      <c r="H405" s="301" t="s">
        <v>1</v>
      </c>
      <c r="I405" s="303"/>
      <c r="J405" s="300"/>
      <c r="K405" s="300"/>
      <c r="L405" s="304"/>
      <c r="M405" s="305"/>
      <c r="N405" s="306"/>
      <c r="O405" s="306"/>
      <c r="P405" s="306"/>
      <c r="Q405" s="306"/>
      <c r="R405" s="306"/>
      <c r="S405" s="306"/>
      <c r="T405" s="307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308" t="s">
        <v>180</v>
      </c>
      <c r="AU405" s="308" t="s">
        <v>84</v>
      </c>
      <c r="AV405" s="15" t="s">
        <v>82</v>
      </c>
      <c r="AW405" s="15" t="s">
        <v>30</v>
      </c>
      <c r="AX405" s="15" t="s">
        <v>75</v>
      </c>
      <c r="AY405" s="308" t="s">
        <v>172</v>
      </c>
    </row>
    <row r="406" s="13" customFormat="1">
      <c r="A406" s="13"/>
      <c r="B406" s="258"/>
      <c r="C406" s="259"/>
      <c r="D406" s="260" t="s">
        <v>180</v>
      </c>
      <c r="E406" s="261" t="s">
        <v>1</v>
      </c>
      <c r="F406" s="262" t="s">
        <v>1315</v>
      </c>
      <c r="G406" s="259"/>
      <c r="H406" s="263">
        <v>6</v>
      </c>
      <c r="I406" s="264"/>
      <c r="J406" s="259"/>
      <c r="K406" s="259"/>
      <c r="L406" s="265"/>
      <c r="M406" s="266"/>
      <c r="N406" s="267"/>
      <c r="O406" s="267"/>
      <c r="P406" s="267"/>
      <c r="Q406" s="267"/>
      <c r="R406" s="267"/>
      <c r="S406" s="267"/>
      <c r="T406" s="26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9" t="s">
        <v>180</v>
      </c>
      <c r="AU406" s="269" t="s">
        <v>84</v>
      </c>
      <c r="AV406" s="13" t="s">
        <v>84</v>
      </c>
      <c r="AW406" s="13" t="s">
        <v>30</v>
      </c>
      <c r="AX406" s="13" t="s">
        <v>75</v>
      </c>
      <c r="AY406" s="269" t="s">
        <v>172</v>
      </c>
    </row>
    <row r="407" s="14" customFormat="1">
      <c r="A407" s="14"/>
      <c r="B407" s="270"/>
      <c r="C407" s="271"/>
      <c r="D407" s="260" t="s">
        <v>180</v>
      </c>
      <c r="E407" s="272" t="s">
        <v>1</v>
      </c>
      <c r="F407" s="273" t="s">
        <v>181</v>
      </c>
      <c r="G407" s="271"/>
      <c r="H407" s="274">
        <v>6</v>
      </c>
      <c r="I407" s="275"/>
      <c r="J407" s="271"/>
      <c r="K407" s="271"/>
      <c r="L407" s="276"/>
      <c r="M407" s="277"/>
      <c r="N407" s="278"/>
      <c r="O407" s="278"/>
      <c r="P407" s="278"/>
      <c r="Q407" s="278"/>
      <c r="R407" s="278"/>
      <c r="S407" s="278"/>
      <c r="T407" s="27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80" t="s">
        <v>180</v>
      </c>
      <c r="AU407" s="280" t="s">
        <v>84</v>
      </c>
      <c r="AV407" s="14" t="s">
        <v>179</v>
      </c>
      <c r="AW407" s="14" t="s">
        <v>30</v>
      </c>
      <c r="AX407" s="14" t="s">
        <v>82</v>
      </c>
      <c r="AY407" s="280" t="s">
        <v>172</v>
      </c>
    </row>
    <row r="408" s="12" customFormat="1" ht="22.8" customHeight="1">
      <c r="A408" s="12"/>
      <c r="B408" s="229"/>
      <c r="C408" s="230"/>
      <c r="D408" s="231" t="s">
        <v>74</v>
      </c>
      <c r="E408" s="243" t="s">
        <v>294</v>
      </c>
      <c r="F408" s="243" t="s">
        <v>295</v>
      </c>
      <c r="G408" s="230"/>
      <c r="H408" s="230"/>
      <c r="I408" s="233"/>
      <c r="J408" s="244">
        <f>BK408</f>
        <v>0</v>
      </c>
      <c r="K408" s="230"/>
      <c r="L408" s="235"/>
      <c r="M408" s="236"/>
      <c r="N408" s="237"/>
      <c r="O408" s="237"/>
      <c r="P408" s="238">
        <f>SUM(P409:P445)</f>
        <v>0</v>
      </c>
      <c r="Q408" s="237"/>
      <c r="R408" s="238">
        <f>SUM(R409:R445)</f>
        <v>0</v>
      </c>
      <c r="S408" s="237"/>
      <c r="T408" s="239">
        <f>SUM(T409:T445)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40" t="s">
        <v>84</v>
      </c>
      <c r="AT408" s="241" t="s">
        <v>74</v>
      </c>
      <c r="AU408" s="241" t="s">
        <v>82</v>
      </c>
      <c r="AY408" s="240" t="s">
        <v>172</v>
      </c>
      <c r="BK408" s="242">
        <f>SUM(BK409:BK445)</f>
        <v>0</v>
      </c>
    </row>
    <row r="409" s="2" customFormat="1" ht="24.15" customHeight="1">
      <c r="A409" s="40"/>
      <c r="B409" s="41"/>
      <c r="C409" s="245" t="s">
        <v>1316</v>
      </c>
      <c r="D409" s="245" t="s">
        <v>175</v>
      </c>
      <c r="E409" s="246" t="s">
        <v>296</v>
      </c>
      <c r="F409" s="247" t="s">
        <v>297</v>
      </c>
      <c r="G409" s="248" t="s">
        <v>184</v>
      </c>
      <c r="H409" s="249">
        <v>15.752000000000001</v>
      </c>
      <c r="I409" s="250"/>
      <c r="J409" s="251">
        <f>ROUND(I409*H409,2)</f>
        <v>0</v>
      </c>
      <c r="K409" s="252"/>
      <c r="L409" s="43"/>
      <c r="M409" s="253" t="s">
        <v>1</v>
      </c>
      <c r="N409" s="254" t="s">
        <v>40</v>
      </c>
      <c r="O409" s="93"/>
      <c r="P409" s="255">
        <f>O409*H409</f>
        <v>0</v>
      </c>
      <c r="Q409" s="255">
        <v>0</v>
      </c>
      <c r="R409" s="255">
        <f>Q409*H409</f>
        <v>0</v>
      </c>
      <c r="S409" s="255">
        <v>0</v>
      </c>
      <c r="T409" s="25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57" t="s">
        <v>200</v>
      </c>
      <c r="AT409" s="257" t="s">
        <v>175</v>
      </c>
      <c r="AU409" s="257" t="s">
        <v>84</v>
      </c>
      <c r="AY409" s="17" t="s">
        <v>172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7" t="s">
        <v>82</v>
      </c>
      <c r="BK409" s="145">
        <f>ROUND(I409*H409,2)</f>
        <v>0</v>
      </c>
      <c r="BL409" s="17" t="s">
        <v>200</v>
      </c>
      <c r="BM409" s="257" t="s">
        <v>637</v>
      </c>
    </row>
    <row r="410" s="15" customFormat="1">
      <c r="A410" s="15"/>
      <c r="B410" s="299"/>
      <c r="C410" s="300"/>
      <c r="D410" s="260" t="s">
        <v>180</v>
      </c>
      <c r="E410" s="301" t="s">
        <v>1</v>
      </c>
      <c r="F410" s="302" t="s">
        <v>1264</v>
      </c>
      <c r="G410" s="300"/>
      <c r="H410" s="301" t="s">
        <v>1</v>
      </c>
      <c r="I410" s="303"/>
      <c r="J410" s="300"/>
      <c r="K410" s="300"/>
      <c r="L410" s="304"/>
      <c r="M410" s="305"/>
      <c r="N410" s="306"/>
      <c r="O410" s="306"/>
      <c r="P410" s="306"/>
      <c r="Q410" s="306"/>
      <c r="R410" s="306"/>
      <c r="S410" s="306"/>
      <c r="T410" s="30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308" t="s">
        <v>180</v>
      </c>
      <c r="AU410" s="308" t="s">
        <v>84</v>
      </c>
      <c r="AV410" s="15" t="s">
        <v>82</v>
      </c>
      <c r="AW410" s="15" t="s">
        <v>30</v>
      </c>
      <c r="AX410" s="15" t="s">
        <v>75</v>
      </c>
      <c r="AY410" s="308" t="s">
        <v>172</v>
      </c>
    </row>
    <row r="411" s="13" customFormat="1">
      <c r="A411" s="13"/>
      <c r="B411" s="258"/>
      <c r="C411" s="259"/>
      <c r="D411" s="260" t="s">
        <v>180</v>
      </c>
      <c r="E411" s="261" t="s">
        <v>1</v>
      </c>
      <c r="F411" s="262" t="s">
        <v>1317</v>
      </c>
      <c r="G411" s="259"/>
      <c r="H411" s="263">
        <v>1.8120000000000001</v>
      </c>
      <c r="I411" s="264"/>
      <c r="J411" s="259"/>
      <c r="K411" s="259"/>
      <c r="L411" s="265"/>
      <c r="M411" s="266"/>
      <c r="N411" s="267"/>
      <c r="O411" s="267"/>
      <c r="P411" s="267"/>
      <c r="Q411" s="267"/>
      <c r="R411" s="267"/>
      <c r="S411" s="267"/>
      <c r="T411" s="26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9" t="s">
        <v>180</v>
      </c>
      <c r="AU411" s="269" t="s">
        <v>84</v>
      </c>
      <c r="AV411" s="13" t="s">
        <v>84</v>
      </c>
      <c r="AW411" s="13" t="s">
        <v>30</v>
      </c>
      <c r="AX411" s="13" t="s">
        <v>75</v>
      </c>
      <c r="AY411" s="269" t="s">
        <v>172</v>
      </c>
    </row>
    <row r="412" s="13" customFormat="1">
      <c r="A412" s="13"/>
      <c r="B412" s="258"/>
      <c r="C412" s="259"/>
      <c r="D412" s="260" t="s">
        <v>180</v>
      </c>
      <c r="E412" s="261" t="s">
        <v>1</v>
      </c>
      <c r="F412" s="262" t="s">
        <v>1265</v>
      </c>
      <c r="G412" s="259"/>
      <c r="H412" s="263">
        <v>13.94</v>
      </c>
      <c r="I412" s="264"/>
      <c r="J412" s="259"/>
      <c r="K412" s="259"/>
      <c r="L412" s="265"/>
      <c r="M412" s="266"/>
      <c r="N412" s="267"/>
      <c r="O412" s="267"/>
      <c r="P412" s="267"/>
      <c r="Q412" s="267"/>
      <c r="R412" s="267"/>
      <c r="S412" s="267"/>
      <c r="T412" s="26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9" t="s">
        <v>180</v>
      </c>
      <c r="AU412" s="269" t="s">
        <v>84</v>
      </c>
      <c r="AV412" s="13" t="s">
        <v>84</v>
      </c>
      <c r="AW412" s="13" t="s">
        <v>30</v>
      </c>
      <c r="AX412" s="13" t="s">
        <v>75</v>
      </c>
      <c r="AY412" s="269" t="s">
        <v>172</v>
      </c>
    </row>
    <row r="413" s="14" customFormat="1">
      <c r="A413" s="14"/>
      <c r="B413" s="270"/>
      <c r="C413" s="271"/>
      <c r="D413" s="260" t="s">
        <v>180</v>
      </c>
      <c r="E413" s="272" t="s">
        <v>1</v>
      </c>
      <c r="F413" s="273" t="s">
        <v>181</v>
      </c>
      <c r="G413" s="271"/>
      <c r="H413" s="274">
        <v>15.751999999999999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0" t="s">
        <v>180</v>
      </c>
      <c r="AU413" s="280" t="s">
        <v>84</v>
      </c>
      <c r="AV413" s="14" t="s">
        <v>179</v>
      </c>
      <c r="AW413" s="14" t="s">
        <v>30</v>
      </c>
      <c r="AX413" s="14" t="s">
        <v>82</v>
      </c>
      <c r="AY413" s="280" t="s">
        <v>172</v>
      </c>
    </row>
    <row r="414" s="2" customFormat="1" ht="24.15" customHeight="1">
      <c r="A414" s="40"/>
      <c r="B414" s="41"/>
      <c r="C414" s="245" t="s">
        <v>472</v>
      </c>
      <c r="D414" s="245" t="s">
        <v>175</v>
      </c>
      <c r="E414" s="246" t="s">
        <v>301</v>
      </c>
      <c r="F414" s="247" t="s">
        <v>302</v>
      </c>
      <c r="G414" s="248" t="s">
        <v>184</v>
      </c>
      <c r="H414" s="249">
        <v>15.752000000000001</v>
      </c>
      <c r="I414" s="250"/>
      <c r="J414" s="251">
        <f>ROUND(I414*H414,2)</f>
        <v>0</v>
      </c>
      <c r="K414" s="252"/>
      <c r="L414" s="43"/>
      <c r="M414" s="253" t="s">
        <v>1</v>
      </c>
      <c r="N414" s="254" t="s">
        <v>40</v>
      </c>
      <c r="O414" s="93"/>
      <c r="P414" s="255">
        <f>O414*H414</f>
        <v>0</v>
      </c>
      <c r="Q414" s="255">
        <v>0</v>
      </c>
      <c r="R414" s="255">
        <f>Q414*H414</f>
        <v>0</v>
      </c>
      <c r="S414" s="255">
        <v>0</v>
      </c>
      <c r="T414" s="25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57" t="s">
        <v>200</v>
      </c>
      <c r="AT414" s="257" t="s">
        <v>175</v>
      </c>
      <c r="AU414" s="257" t="s">
        <v>84</v>
      </c>
      <c r="AY414" s="17" t="s">
        <v>172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7" t="s">
        <v>82</v>
      </c>
      <c r="BK414" s="145">
        <f>ROUND(I414*H414,2)</f>
        <v>0</v>
      </c>
      <c r="BL414" s="17" t="s">
        <v>200</v>
      </c>
      <c r="BM414" s="257" t="s">
        <v>641</v>
      </c>
    </row>
    <row r="415" s="15" customFormat="1">
      <c r="A415" s="15"/>
      <c r="B415" s="299"/>
      <c r="C415" s="300"/>
      <c r="D415" s="260" t="s">
        <v>180</v>
      </c>
      <c r="E415" s="301" t="s">
        <v>1</v>
      </c>
      <c r="F415" s="302" t="s">
        <v>1264</v>
      </c>
      <c r="G415" s="300"/>
      <c r="H415" s="301" t="s">
        <v>1</v>
      </c>
      <c r="I415" s="303"/>
      <c r="J415" s="300"/>
      <c r="K415" s="300"/>
      <c r="L415" s="304"/>
      <c r="M415" s="305"/>
      <c r="N415" s="306"/>
      <c r="O415" s="306"/>
      <c r="P415" s="306"/>
      <c r="Q415" s="306"/>
      <c r="R415" s="306"/>
      <c r="S415" s="306"/>
      <c r="T415" s="30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308" t="s">
        <v>180</v>
      </c>
      <c r="AU415" s="308" t="s">
        <v>84</v>
      </c>
      <c r="AV415" s="15" t="s">
        <v>82</v>
      </c>
      <c r="AW415" s="15" t="s">
        <v>30</v>
      </c>
      <c r="AX415" s="15" t="s">
        <v>75</v>
      </c>
      <c r="AY415" s="308" t="s">
        <v>172</v>
      </c>
    </row>
    <row r="416" s="13" customFormat="1">
      <c r="A416" s="13"/>
      <c r="B416" s="258"/>
      <c r="C416" s="259"/>
      <c r="D416" s="260" t="s">
        <v>180</v>
      </c>
      <c r="E416" s="261" t="s">
        <v>1</v>
      </c>
      <c r="F416" s="262" t="s">
        <v>1317</v>
      </c>
      <c r="G416" s="259"/>
      <c r="H416" s="263">
        <v>1.8120000000000001</v>
      </c>
      <c r="I416" s="264"/>
      <c r="J416" s="259"/>
      <c r="K416" s="259"/>
      <c r="L416" s="265"/>
      <c r="M416" s="266"/>
      <c r="N416" s="267"/>
      <c r="O416" s="267"/>
      <c r="P416" s="267"/>
      <c r="Q416" s="267"/>
      <c r="R416" s="267"/>
      <c r="S416" s="267"/>
      <c r="T416" s="26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9" t="s">
        <v>180</v>
      </c>
      <c r="AU416" s="269" t="s">
        <v>84</v>
      </c>
      <c r="AV416" s="13" t="s">
        <v>84</v>
      </c>
      <c r="AW416" s="13" t="s">
        <v>30</v>
      </c>
      <c r="AX416" s="13" t="s">
        <v>75</v>
      </c>
      <c r="AY416" s="269" t="s">
        <v>172</v>
      </c>
    </row>
    <row r="417" s="13" customFormat="1">
      <c r="A417" s="13"/>
      <c r="B417" s="258"/>
      <c r="C417" s="259"/>
      <c r="D417" s="260" t="s">
        <v>180</v>
      </c>
      <c r="E417" s="261" t="s">
        <v>1</v>
      </c>
      <c r="F417" s="262" t="s">
        <v>1265</v>
      </c>
      <c r="G417" s="259"/>
      <c r="H417" s="263">
        <v>13.94</v>
      </c>
      <c r="I417" s="264"/>
      <c r="J417" s="259"/>
      <c r="K417" s="259"/>
      <c r="L417" s="265"/>
      <c r="M417" s="266"/>
      <c r="N417" s="267"/>
      <c r="O417" s="267"/>
      <c r="P417" s="267"/>
      <c r="Q417" s="267"/>
      <c r="R417" s="267"/>
      <c r="S417" s="267"/>
      <c r="T417" s="26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9" t="s">
        <v>180</v>
      </c>
      <c r="AU417" s="269" t="s">
        <v>84</v>
      </c>
      <c r="AV417" s="13" t="s">
        <v>84</v>
      </c>
      <c r="AW417" s="13" t="s">
        <v>30</v>
      </c>
      <c r="AX417" s="13" t="s">
        <v>75</v>
      </c>
      <c r="AY417" s="269" t="s">
        <v>172</v>
      </c>
    </row>
    <row r="418" s="14" customFormat="1">
      <c r="A418" s="14"/>
      <c r="B418" s="270"/>
      <c r="C418" s="271"/>
      <c r="D418" s="260" t="s">
        <v>180</v>
      </c>
      <c r="E418" s="272" t="s">
        <v>1</v>
      </c>
      <c r="F418" s="273" t="s">
        <v>181</v>
      </c>
      <c r="G418" s="271"/>
      <c r="H418" s="274">
        <v>15.751999999999999</v>
      </c>
      <c r="I418" s="275"/>
      <c r="J418" s="271"/>
      <c r="K418" s="271"/>
      <c r="L418" s="276"/>
      <c r="M418" s="277"/>
      <c r="N418" s="278"/>
      <c r="O418" s="278"/>
      <c r="P418" s="278"/>
      <c r="Q418" s="278"/>
      <c r="R418" s="278"/>
      <c r="S418" s="278"/>
      <c r="T418" s="27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80" t="s">
        <v>180</v>
      </c>
      <c r="AU418" s="280" t="s">
        <v>84</v>
      </c>
      <c r="AV418" s="14" t="s">
        <v>179</v>
      </c>
      <c r="AW418" s="14" t="s">
        <v>30</v>
      </c>
      <c r="AX418" s="14" t="s">
        <v>82</v>
      </c>
      <c r="AY418" s="280" t="s">
        <v>172</v>
      </c>
    </row>
    <row r="419" s="2" customFormat="1" ht="16.5" customHeight="1">
      <c r="A419" s="40"/>
      <c r="B419" s="41"/>
      <c r="C419" s="245" t="s">
        <v>1318</v>
      </c>
      <c r="D419" s="245" t="s">
        <v>175</v>
      </c>
      <c r="E419" s="246" t="s">
        <v>305</v>
      </c>
      <c r="F419" s="247" t="s">
        <v>306</v>
      </c>
      <c r="G419" s="248" t="s">
        <v>184</v>
      </c>
      <c r="H419" s="249">
        <v>15.752000000000001</v>
      </c>
      <c r="I419" s="250"/>
      <c r="J419" s="251">
        <f>ROUND(I419*H419,2)</f>
        <v>0</v>
      </c>
      <c r="K419" s="252"/>
      <c r="L419" s="43"/>
      <c r="M419" s="253" t="s">
        <v>1</v>
      </c>
      <c r="N419" s="254" t="s">
        <v>40</v>
      </c>
      <c r="O419" s="93"/>
      <c r="P419" s="255">
        <f>O419*H419</f>
        <v>0</v>
      </c>
      <c r="Q419" s="255">
        <v>0</v>
      </c>
      <c r="R419" s="255">
        <f>Q419*H419</f>
        <v>0</v>
      </c>
      <c r="S419" s="255">
        <v>0</v>
      </c>
      <c r="T419" s="25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57" t="s">
        <v>200</v>
      </c>
      <c r="AT419" s="257" t="s">
        <v>175</v>
      </c>
      <c r="AU419" s="257" t="s">
        <v>84</v>
      </c>
      <c r="AY419" s="17" t="s">
        <v>172</v>
      </c>
      <c r="BE419" s="145">
        <f>IF(N419="základní",J419,0)</f>
        <v>0</v>
      </c>
      <c r="BF419" s="145">
        <f>IF(N419="snížená",J419,0)</f>
        <v>0</v>
      </c>
      <c r="BG419" s="145">
        <f>IF(N419="zákl. přenesená",J419,0)</f>
        <v>0</v>
      </c>
      <c r="BH419" s="145">
        <f>IF(N419="sníž. přenesená",J419,0)</f>
        <v>0</v>
      </c>
      <c r="BI419" s="145">
        <f>IF(N419="nulová",J419,0)</f>
        <v>0</v>
      </c>
      <c r="BJ419" s="17" t="s">
        <v>82</v>
      </c>
      <c r="BK419" s="145">
        <f>ROUND(I419*H419,2)</f>
        <v>0</v>
      </c>
      <c r="BL419" s="17" t="s">
        <v>200</v>
      </c>
      <c r="BM419" s="257" t="s">
        <v>644</v>
      </c>
    </row>
    <row r="420" s="15" customFormat="1">
      <c r="A420" s="15"/>
      <c r="B420" s="299"/>
      <c r="C420" s="300"/>
      <c r="D420" s="260" t="s">
        <v>180</v>
      </c>
      <c r="E420" s="301" t="s">
        <v>1</v>
      </c>
      <c r="F420" s="302" t="s">
        <v>1264</v>
      </c>
      <c r="G420" s="300"/>
      <c r="H420" s="301" t="s">
        <v>1</v>
      </c>
      <c r="I420" s="303"/>
      <c r="J420" s="300"/>
      <c r="K420" s="300"/>
      <c r="L420" s="304"/>
      <c r="M420" s="305"/>
      <c r="N420" s="306"/>
      <c r="O420" s="306"/>
      <c r="P420" s="306"/>
      <c r="Q420" s="306"/>
      <c r="R420" s="306"/>
      <c r="S420" s="306"/>
      <c r="T420" s="30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308" t="s">
        <v>180</v>
      </c>
      <c r="AU420" s="308" t="s">
        <v>84</v>
      </c>
      <c r="AV420" s="15" t="s">
        <v>82</v>
      </c>
      <c r="AW420" s="15" t="s">
        <v>30</v>
      </c>
      <c r="AX420" s="15" t="s">
        <v>75</v>
      </c>
      <c r="AY420" s="308" t="s">
        <v>172</v>
      </c>
    </row>
    <row r="421" s="13" customFormat="1">
      <c r="A421" s="13"/>
      <c r="B421" s="258"/>
      <c r="C421" s="259"/>
      <c r="D421" s="260" t="s">
        <v>180</v>
      </c>
      <c r="E421" s="261" t="s">
        <v>1</v>
      </c>
      <c r="F421" s="262" t="s">
        <v>1317</v>
      </c>
      <c r="G421" s="259"/>
      <c r="H421" s="263">
        <v>1.8120000000000001</v>
      </c>
      <c r="I421" s="264"/>
      <c r="J421" s="259"/>
      <c r="K421" s="259"/>
      <c r="L421" s="265"/>
      <c r="M421" s="266"/>
      <c r="N421" s="267"/>
      <c r="O421" s="267"/>
      <c r="P421" s="267"/>
      <c r="Q421" s="267"/>
      <c r="R421" s="267"/>
      <c r="S421" s="267"/>
      <c r="T421" s="26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9" t="s">
        <v>180</v>
      </c>
      <c r="AU421" s="269" t="s">
        <v>84</v>
      </c>
      <c r="AV421" s="13" t="s">
        <v>84</v>
      </c>
      <c r="AW421" s="13" t="s">
        <v>30</v>
      </c>
      <c r="AX421" s="13" t="s">
        <v>75</v>
      </c>
      <c r="AY421" s="269" t="s">
        <v>172</v>
      </c>
    </row>
    <row r="422" s="13" customFormat="1">
      <c r="A422" s="13"/>
      <c r="B422" s="258"/>
      <c r="C422" s="259"/>
      <c r="D422" s="260" t="s">
        <v>180</v>
      </c>
      <c r="E422" s="261" t="s">
        <v>1</v>
      </c>
      <c r="F422" s="262" t="s">
        <v>1265</v>
      </c>
      <c r="G422" s="259"/>
      <c r="H422" s="263">
        <v>13.94</v>
      </c>
      <c r="I422" s="264"/>
      <c r="J422" s="259"/>
      <c r="K422" s="259"/>
      <c r="L422" s="265"/>
      <c r="M422" s="266"/>
      <c r="N422" s="267"/>
      <c r="O422" s="267"/>
      <c r="P422" s="267"/>
      <c r="Q422" s="267"/>
      <c r="R422" s="267"/>
      <c r="S422" s="267"/>
      <c r="T422" s="26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9" t="s">
        <v>180</v>
      </c>
      <c r="AU422" s="269" t="s">
        <v>84</v>
      </c>
      <c r="AV422" s="13" t="s">
        <v>84</v>
      </c>
      <c r="AW422" s="13" t="s">
        <v>30</v>
      </c>
      <c r="AX422" s="13" t="s">
        <v>75</v>
      </c>
      <c r="AY422" s="269" t="s">
        <v>172</v>
      </c>
    </row>
    <row r="423" s="14" customFormat="1">
      <c r="A423" s="14"/>
      <c r="B423" s="270"/>
      <c r="C423" s="271"/>
      <c r="D423" s="260" t="s">
        <v>180</v>
      </c>
      <c r="E423" s="272" t="s">
        <v>1</v>
      </c>
      <c r="F423" s="273" t="s">
        <v>181</v>
      </c>
      <c r="G423" s="271"/>
      <c r="H423" s="274">
        <v>15.751999999999999</v>
      </c>
      <c r="I423" s="275"/>
      <c r="J423" s="271"/>
      <c r="K423" s="271"/>
      <c r="L423" s="276"/>
      <c r="M423" s="277"/>
      <c r="N423" s="278"/>
      <c r="O423" s="278"/>
      <c r="P423" s="278"/>
      <c r="Q423" s="278"/>
      <c r="R423" s="278"/>
      <c r="S423" s="278"/>
      <c r="T423" s="27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80" t="s">
        <v>180</v>
      </c>
      <c r="AU423" s="280" t="s">
        <v>84</v>
      </c>
      <c r="AV423" s="14" t="s">
        <v>179</v>
      </c>
      <c r="AW423" s="14" t="s">
        <v>30</v>
      </c>
      <c r="AX423" s="14" t="s">
        <v>82</v>
      </c>
      <c r="AY423" s="280" t="s">
        <v>172</v>
      </c>
    </row>
    <row r="424" s="2" customFormat="1" ht="16.5" customHeight="1">
      <c r="A424" s="40"/>
      <c r="B424" s="41"/>
      <c r="C424" s="245" t="s">
        <v>502</v>
      </c>
      <c r="D424" s="245" t="s">
        <v>175</v>
      </c>
      <c r="E424" s="246" t="s">
        <v>308</v>
      </c>
      <c r="F424" s="247" t="s">
        <v>309</v>
      </c>
      <c r="G424" s="248" t="s">
        <v>184</v>
      </c>
      <c r="H424" s="249">
        <v>15.752000000000001</v>
      </c>
      <c r="I424" s="250"/>
      <c r="J424" s="251">
        <f>ROUND(I424*H424,2)</f>
        <v>0</v>
      </c>
      <c r="K424" s="252"/>
      <c r="L424" s="43"/>
      <c r="M424" s="253" t="s">
        <v>1</v>
      </c>
      <c r="N424" s="254" t="s">
        <v>40</v>
      </c>
      <c r="O424" s="93"/>
      <c r="P424" s="255">
        <f>O424*H424</f>
        <v>0</v>
      </c>
      <c r="Q424" s="255">
        <v>0</v>
      </c>
      <c r="R424" s="255">
        <f>Q424*H424</f>
        <v>0</v>
      </c>
      <c r="S424" s="255">
        <v>0</v>
      </c>
      <c r="T424" s="25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57" t="s">
        <v>200</v>
      </c>
      <c r="AT424" s="257" t="s">
        <v>175</v>
      </c>
      <c r="AU424" s="257" t="s">
        <v>84</v>
      </c>
      <c r="AY424" s="17" t="s">
        <v>172</v>
      </c>
      <c r="BE424" s="145">
        <f>IF(N424="základní",J424,0)</f>
        <v>0</v>
      </c>
      <c r="BF424" s="145">
        <f>IF(N424="snížená",J424,0)</f>
        <v>0</v>
      </c>
      <c r="BG424" s="145">
        <f>IF(N424="zákl. přenesená",J424,0)</f>
        <v>0</v>
      </c>
      <c r="BH424" s="145">
        <f>IF(N424="sníž. přenesená",J424,0)</f>
        <v>0</v>
      </c>
      <c r="BI424" s="145">
        <f>IF(N424="nulová",J424,0)</f>
        <v>0</v>
      </c>
      <c r="BJ424" s="17" t="s">
        <v>82</v>
      </c>
      <c r="BK424" s="145">
        <f>ROUND(I424*H424,2)</f>
        <v>0</v>
      </c>
      <c r="BL424" s="17" t="s">
        <v>200</v>
      </c>
      <c r="BM424" s="257" t="s">
        <v>645</v>
      </c>
    </row>
    <row r="425" s="15" customFormat="1">
      <c r="A425" s="15"/>
      <c r="B425" s="299"/>
      <c r="C425" s="300"/>
      <c r="D425" s="260" t="s">
        <v>180</v>
      </c>
      <c r="E425" s="301" t="s">
        <v>1</v>
      </c>
      <c r="F425" s="302" t="s">
        <v>1264</v>
      </c>
      <c r="G425" s="300"/>
      <c r="H425" s="301" t="s">
        <v>1</v>
      </c>
      <c r="I425" s="303"/>
      <c r="J425" s="300"/>
      <c r="K425" s="300"/>
      <c r="L425" s="304"/>
      <c r="M425" s="305"/>
      <c r="N425" s="306"/>
      <c r="O425" s="306"/>
      <c r="P425" s="306"/>
      <c r="Q425" s="306"/>
      <c r="R425" s="306"/>
      <c r="S425" s="306"/>
      <c r="T425" s="307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308" t="s">
        <v>180</v>
      </c>
      <c r="AU425" s="308" t="s">
        <v>84</v>
      </c>
      <c r="AV425" s="15" t="s">
        <v>82</v>
      </c>
      <c r="AW425" s="15" t="s">
        <v>30</v>
      </c>
      <c r="AX425" s="15" t="s">
        <v>75</v>
      </c>
      <c r="AY425" s="308" t="s">
        <v>172</v>
      </c>
    </row>
    <row r="426" s="13" customFormat="1">
      <c r="A426" s="13"/>
      <c r="B426" s="258"/>
      <c r="C426" s="259"/>
      <c r="D426" s="260" t="s">
        <v>180</v>
      </c>
      <c r="E426" s="261" t="s">
        <v>1</v>
      </c>
      <c r="F426" s="262" t="s">
        <v>1317</v>
      </c>
      <c r="G426" s="259"/>
      <c r="H426" s="263">
        <v>1.8120000000000001</v>
      </c>
      <c r="I426" s="264"/>
      <c r="J426" s="259"/>
      <c r="K426" s="259"/>
      <c r="L426" s="265"/>
      <c r="M426" s="266"/>
      <c r="N426" s="267"/>
      <c r="O426" s="267"/>
      <c r="P426" s="267"/>
      <c r="Q426" s="267"/>
      <c r="R426" s="267"/>
      <c r="S426" s="267"/>
      <c r="T426" s="26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9" t="s">
        <v>180</v>
      </c>
      <c r="AU426" s="269" t="s">
        <v>84</v>
      </c>
      <c r="AV426" s="13" t="s">
        <v>84</v>
      </c>
      <c r="AW426" s="13" t="s">
        <v>30</v>
      </c>
      <c r="AX426" s="13" t="s">
        <v>75</v>
      </c>
      <c r="AY426" s="269" t="s">
        <v>172</v>
      </c>
    </row>
    <row r="427" s="13" customFormat="1">
      <c r="A427" s="13"/>
      <c r="B427" s="258"/>
      <c r="C427" s="259"/>
      <c r="D427" s="260" t="s">
        <v>180</v>
      </c>
      <c r="E427" s="261" t="s">
        <v>1</v>
      </c>
      <c r="F427" s="262" t="s">
        <v>1265</v>
      </c>
      <c r="G427" s="259"/>
      <c r="H427" s="263">
        <v>13.94</v>
      </c>
      <c r="I427" s="264"/>
      <c r="J427" s="259"/>
      <c r="K427" s="259"/>
      <c r="L427" s="265"/>
      <c r="M427" s="266"/>
      <c r="N427" s="267"/>
      <c r="O427" s="267"/>
      <c r="P427" s="267"/>
      <c r="Q427" s="267"/>
      <c r="R427" s="267"/>
      <c r="S427" s="267"/>
      <c r="T427" s="26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9" t="s">
        <v>180</v>
      </c>
      <c r="AU427" s="269" t="s">
        <v>84</v>
      </c>
      <c r="AV427" s="13" t="s">
        <v>84</v>
      </c>
      <c r="AW427" s="13" t="s">
        <v>30</v>
      </c>
      <c r="AX427" s="13" t="s">
        <v>75</v>
      </c>
      <c r="AY427" s="269" t="s">
        <v>172</v>
      </c>
    </row>
    <row r="428" s="14" customFormat="1">
      <c r="A428" s="14"/>
      <c r="B428" s="270"/>
      <c r="C428" s="271"/>
      <c r="D428" s="260" t="s">
        <v>180</v>
      </c>
      <c r="E428" s="272" t="s">
        <v>1</v>
      </c>
      <c r="F428" s="273" t="s">
        <v>181</v>
      </c>
      <c r="G428" s="271"/>
      <c r="H428" s="274">
        <v>15.751999999999999</v>
      </c>
      <c r="I428" s="275"/>
      <c r="J428" s="271"/>
      <c r="K428" s="271"/>
      <c r="L428" s="276"/>
      <c r="M428" s="277"/>
      <c r="N428" s="278"/>
      <c r="O428" s="278"/>
      <c r="P428" s="278"/>
      <c r="Q428" s="278"/>
      <c r="R428" s="278"/>
      <c r="S428" s="278"/>
      <c r="T428" s="27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0" t="s">
        <v>180</v>
      </c>
      <c r="AU428" s="280" t="s">
        <v>84</v>
      </c>
      <c r="AV428" s="14" t="s">
        <v>179</v>
      </c>
      <c r="AW428" s="14" t="s">
        <v>30</v>
      </c>
      <c r="AX428" s="14" t="s">
        <v>82</v>
      </c>
      <c r="AY428" s="280" t="s">
        <v>172</v>
      </c>
    </row>
    <row r="429" s="2" customFormat="1" ht="24.15" customHeight="1">
      <c r="A429" s="40"/>
      <c r="B429" s="41"/>
      <c r="C429" s="245" t="s">
        <v>636</v>
      </c>
      <c r="D429" s="245" t="s">
        <v>175</v>
      </c>
      <c r="E429" s="246" t="s">
        <v>311</v>
      </c>
      <c r="F429" s="247" t="s">
        <v>312</v>
      </c>
      <c r="G429" s="248" t="s">
        <v>273</v>
      </c>
      <c r="H429" s="249">
        <v>28.199999999999999</v>
      </c>
      <c r="I429" s="250"/>
      <c r="J429" s="251">
        <f>ROUND(I429*H429,2)</f>
        <v>0</v>
      </c>
      <c r="K429" s="252"/>
      <c r="L429" s="43"/>
      <c r="M429" s="253" t="s">
        <v>1</v>
      </c>
      <c r="N429" s="254" t="s">
        <v>40</v>
      </c>
      <c r="O429" s="93"/>
      <c r="P429" s="255">
        <f>O429*H429</f>
        <v>0</v>
      </c>
      <c r="Q429" s="255">
        <v>0</v>
      </c>
      <c r="R429" s="255">
        <f>Q429*H429</f>
        <v>0</v>
      </c>
      <c r="S429" s="255">
        <v>0</v>
      </c>
      <c r="T429" s="25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57" t="s">
        <v>200</v>
      </c>
      <c r="AT429" s="257" t="s">
        <v>175</v>
      </c>
      <c r="AU429" s="257" t="s">
        <v>84</v>
      </c>
      <c r="AY429" s="17" t="s">
        <v>172</v>
      </c>
      <c r="BE429" s="145">
        <f>IF(N429="základní",J429,0)</f>
        <v>0</v>
      </c>
      <c r="BF429" s="145">
        <f>IF(N429="snížená",J429,0)</f>
        <v>0</v>
      </c>
      <c r="BG429" s="145">
        <f>IF(N429="zákl. přenesená",J429,0)</f>
        <v>0</v>
      </c>
      <c r="BH429" s="145">
        <f>IF(N429="sníž. přenesená",J429,0)</f>
        <v>0</v>
      </c>
      <c r="BI429" s="145">
        <f>IF(N429="nulová",J429,0)</f>
        <v>0</v>
      </c>
      <c r="BJ429" s="17" t="s">
        <v>82</v>
      </c>
      <c r="BK429" s="145">
        <f>ROUND(I429*H429,2)</f>
        <v>0</v>
      </c>
      <c r="BL429" s="17" t="s">
        <v>200</v>
      </c>
      <c r="BM429" s="257" t="s">
        <v>647</v>
      </c>
    </row>
    <row r="430" s="15" customFormat="1">
      <c r="A430" s="15"/>
      <c r="B430" s="299"/>
      <c r="C430" s="300"/>
      <c r="D430" s="260" t="s">
        <v>180</v>
      </c>
      <c r="E430" s="301" t="s">
        <v>1</v>
      </c>
      <c r="F430" s="302" t="s">
        <v>493</v>
      </c>
      <c r="G430" s="300"/>
      <c r="H430" s="301" t="s">
        <v>1</v>
      </c>
      <c r="I430" s="303"/>
      <c r="J430" s="300"/>
      <c r="K430" s="300"/>
      <c r="L430" s="304"/>
      <c r="M430" s="305"/>
      <c r="N430" s="306"/>
      <c r="O430" s="306"/>
      <c r="P430" s="306"/>
      <c r="Q430" s="306"/>
      <c r="R430" s="306"/>
      <c r="S430" s="306"/>
      <c r="T430" s="307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308" t="s">
        <v>180</v>
      </c>
      <c r="AU430" s="308" t="s">
        <v>84</v>
      </c>
      <c r="AV430" s="15" t="s">
        <v>82</v>
      </c>
      <c r="AW430" s="15" t="s">
        <v>30</v>
      </c>
      <c r="AX430" s="15" t="s">
        <v>75</v>
      </c>
      <c r="AY430" s="308" t="s">
        <v>172</v>
      </c>
    </row>
    <row r="431" s="13" customFormat="1">
      <c r="A431" s="13"/>
      <c r="B431" s="258"/>
      <c r="C431" s="259"/>
      <c r="D431" s="260" t="s">
        <v>180</v>
      </c>
      <c r="E431" s="261" t="s">
        <v>1</v>
      </c>
      <c r="F431" s="262" t="s">
        <v>1319</v>
      </c>
      <c r="G431" s="259"/>
      <c r="H431" s="263">
        <v>28.199999999999999</v>
      </c>
      <c r="I431" s="264"/>
      <c r="J431" s="259"/>
      <c r="K431" s="259"/>
      <c r="L431" s="265"/>
      <c r="M431" s="266"/>
      <c r="N431" s="267"/>
      <c r="O431" s="267"/>
      <c r="P431" s="267"/>
      <c r="Q431" s="267"/>
      <c r="R431" s="267"/>
      <c r="S431" s="267"/>
      <c r="T431" s="26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9" t="s">
        <v>180</v>
      </c>
      <c r="AU431" s="269" t="s">
        <v>84</v>
      </c>
      <c r="AV431" s="13" t="s">
        <v>84</v>
      </c>
      <c r="AW431" s="13" t="s">
        <v>30</v>
      </c>
      <c r="AX431" s="13" t="s">
        <v>75</v>
      </c>
      <c r="AY431" s="269" t="s">
        <v>172</v>
      </c>
    </row>
    <row r="432" s="14" customFormat="1">
      <c r="A432" s="14"/>
      <c r="B432" s="270"/>
      <c r="C432" s="271"/>
      <c r="D432" s="260" t="s">
        <v>180</v>
      </c>
      <c r="E432" s="272" t="s">
        <v>1</v>
      </c>
      <c r="F432" s="273" t="s">
        <v>181</v>
      </c>
      <c r="G432" s="271"/>
      <c r="H432" s="274">
        <v>28.199999999999999</v>
      </c>
      <c r="I432" s="275"/>
      <c r="J432" s="271"/>
      <c r="K432" s="271"/>
      <c r="L432" s="276"/>
      <c r="M432" s="277"/>
      <c r="N432" s="278"/>
      <c r="O432" s="278"/>
      <c r="P432" s="278"/>
      <c r="Q432" s="278"/>
      <c r="R432" s="278"/>
      <c r="S432" s="278"/>
      <c r="T432" s="27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80" t="s">
        <v>180</v>
      </c>
      <c r="AU432" s="280" t="s">
        <v>84</v>
      </c>
      <c r="AV432" s="14" t="s">
        <v>179</v>
      </c>
      <c r="AW432" s="14" t="s">
        <v>30</v>
      </c>
      <c r="AX432" s="14" t="s">
        <v>82</v>
      </c>
      <c r="AY432" s="280" t="s">
        <v>172</v>
      </c>
    </row>
    <row r="433" s="2" customFormat="1" ht="24.15" customHeight="1">
      <c r="A433" s="40"/>
      <c r="B433" s="41"/>
      <c r="C433" s="281" t="s">
        <v>477</v>
      </c>
      <c r="D433" s="281" t="s">
        <v>207</v>
      </c>
      <c r="E433" s="282" t="s">
        <v>316</v>
      </c>
      <c r="F433" s="283" t="s">
        <v>317</v>
      </c>
      <c r="G433" s="284" t="s">
        <v>273</v>
      </c>
      <c r="H433" s="285">
        <v>31.02</v>
      </c>
      <c r="I433" s="286"/>
      <c r="J433" s="287">
        <f>ROUND(I433*H433,2)</f>
        <v>0</v>
      </c>
      <c r="K433" s="288"/>
      <c r="L433" s="289"/>
      <c r="M433" s="290" t="s">
        <v>1</v>
      </c>
      <c r="N433" s="291" t="s">
        <v>40</v>
      </c>
      <c r="O433" s="93"/>
      <c r="P433" s="255">
        <f>O433*H433</f>
        <v>0</v>
      </c>
      <c r="Q433" s="255">
        <v>0</v>
      </c>
      <c r="R433" s="255">
        <f>Q433*H433</f>
        <v>0</v>
      </c>
      <c r="S433" s="255">
        <v>0</v>
      </c>
      <c r="T433" s="25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57" t="s">
        <v>210</v>
      </c>
      <c r="AT433" s="257" t="s">
        <v>207</v>
      </c>
      <c r="AU433" s="257" t="s">
        <v>84</v>
      </c>
      <c r="AY433" s="17" t="s">
        <v>172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7" t="s">
        <v>82</v>
      </c>
      <c r="BK433" s="145">
        <f>ROUND(I433*H433,2)</f>
        <v>0</v>
      </c>
      <c r="BL433" s="17" t="s">
        <v>200</v>
      </c>
      <c r="BM433" s="257" t="s">
        <v>648</v>
      </c>
    </row>
    <row r="434" s="13" customFormat="1">
      <c r="A434" s="13"/>
      <c r="B434" s="258"/>
      <c r="C434" s="259"/>
      <c r="D434" s="260" t="s">
        <v>180</v>
      </c>
      <c r="E434" s="261" t="s">
        <v>1</v>
      </c>
      <c r="F434" s="262" t="s">
        <v>1320</v>
      </c>
      <c r="G434" s="259"/>
      <c r="H434" s="263">
        <v>31.02</v>
      </c>
      <c r="I434" s="264"/>
      <c r="J434" s="259"/>
      <c r="K434" s="259"/>
      <c r="L434" s="265"/>
      <c r="M434" s="266"/>
      <c r="N434" s="267"/>
      <c r="O434" s="267"/>
      <c r="P434" s="267"/>
      <c r="Q434" s="267"/>
      <c r="R434" s="267"/>
      <c r="S434" s="267"/>
      <c r="T434" s="26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9" t="s">
        <v>180</v>
      </c>
      <c r="AU434" s="269" t="s">
        <v>84</v>
      </c>
      <c r="AV434" s="13" t="s">
        <v>84</v>
      </c>
      <c r="AW434" s="13" t="s">
        <v>30</v>
      </c>
      <c r="AX434" s="13" t="s">
        <v>75</v>
      </c>
      <c r="AY434" s="269" t="s">
        <v>172</v>
      </c>
    </row>
    <row r="435" s="14" customFormat="1">
      <c r="A435" s="14"/>
      <c r="B435" s="270"/>
      <c r="C435" s="271"/>
      <c r="D435" s="260" t="s">
        <v>180</v>
      </c>
      <c r="E435" s="272" t="s">
        <v>1</v>
      </c>
      <c r="F435" s="273" t="s">
        <v>181</v>
      </c>
      <c r="G435" s="271"/>
      <c r="H435" s="274">
        <v>31.02</v>
      </c>
      <c r="I435" s="275"/>
      <c r="J435" s="271"/>
      <c r="K435" s="271"/>
      <c r="L435" s="276"/>
      <c r="M435" s="277"/>
      <c r="N435" s="278"/>
      <c r="O435" s="278"/>
      <c r="P435" s="278"/>
      <c r="Q435" s="278"/>
      <c r="R435" s="278"/>
      <c r="S435" s="278"/>
      <c r="T435" s="27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80" t="s">
        <v>180</v>
      </c>
      <c r="AU435" s="280" t="s">
        <v>84</v>
      </c>
      <c r="AV435" s="14" t="s">
        <v>179</v>
      </c>
      <c r="AW435" s="14" t="s">
        <v>30</v>
      </c>
      <c r="AX435" s="14" t="s">
        <v>82</v>
      </c>
      <c r="AY435" s="280" t="s">
        <v>172</v>
      </c>
    </row>
    <row r="436" s="2" customFormat="1" ht="24.15" customHeight="1">
      <c r="A436" s="40"/>
      <c r="B436" s="41"/>
      <c r="C436" s="245" t="s">
        <v>674</v>
      </c>
      <c r="D436" s="245" t="s">
        <v>175</v>
      </c>
      <c r="E436" s="246" t="s">
        <v>319</v>
      </c>
      <c r="F436" s="247" t="s">
        <v>320</v>
      </c>
      <c r="G436" s="248" t="s">
        <v>184</v>
      </c>
      <c r="H436" s="249">
        <v>15.752000000000001</v>
      </c>
      <c r="I436" s="250"/>
      <c r="J436" s="251">
        <f>ROUND(I436*H436,2)</f>
        <v>0</v>
      </c>
      <c r="K436" s="252"/>
      <c r="L436" s="43"/>
      <c r="M436" s="253" t="s">
        <v>1</v>
      </c>
      <c r="N436" s="254" t="s">
        <v>40</v>
      </c>
      <c r="O436" s="93"/>
      <c r="P436" s="255">
        <f>O436*H436</f>
        <v>0</v>
      </c>
      <c r="Q436" s="255">
        <v>0</v>
      </c>
      <c r="R436" s="255">
        <f>Q436*H436</f>
        <v>0</v>
      </c>
      <c r="S436" s="255">
        <v>0</v>
      </c>
      <c r="T436" s="25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57" t="s">
        <v>200</v>
      </c>
      <c r="AT436" s="257" t="s">
        <v>175</v>
      </c>
      <c r="AU436" s="257" t="s">
        <v>84</v>
      </c>
      <c r="AY436" s="17" t="s">
        <v>172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7" t="s">
        <v>82</v>
      </c>
      <c r="BK436" s="145">
        <f>ROUND(I436*H436,2)</f>
        <v>0</v>
      </c>
      <c r="BL436" s="17" t="s">
        <v>200</v>
      </c>
      <c r="BM436" s="257" t="s">
        <v>650</v>
      </c>
    </row>
    <row r="437" s="15" customFormat="1">
      <c r="A437" s="15"/>
      <c r="B437" s="299"/>
      <c r="C437" s="300"/>
      <c r="D437" s="260" t="s">
        <v>180</v>
      </c>
      <c r="E437" s="301" t="s">
        <v>1</v>
      </c>
      <c r="F437" s="302" t="s">
        <v>1264</v>
      </c>
      <c r="G437" s="300"/>
      <c r="H437" s="301" t="s">
        <v>1</v>
      </c>
      <c r="I437" s="303"/>
      <c r="J437" s="300"/>
      <c r="K437" s="300"/>
      <c r="L437" s="304"/>
      <c r="M437" s="305"/>
      <c r="N437" s="306"/>
      <c r="O437" s="306"/>
      <c r="P437" s="306"/>
      <c r="Q437" s="306"/>
      <c r="R437" s="306"/>
      <c r="S437" s="306"/>
      <c r="T437" s="30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308" t="s">
        <v>180</v>
      </c>
      <c r="AU437" s="308" t="s">
        <v>84</v>
      </c>
      <c r="AV437" s="15" t="s">
        <v>82</v>
      </c>
      <c r="AW437" s="15" t="s">
        <v>30</v>
      </c>
      <c r="AX437" s="15" t="s">
        <v>75</v>
      </c>
      <c r="AY437" s="308" t="s">
        <v>172</v>
      </c>
    </row>
    <row r="438" s="13" customFormat="1">
      <c r="A438" s="13"/>
      <c r="B438" s="258"/>
      <c r="C438" s="259"/>
      <c r="D438" s="260" t="s">
        <v>180</v>
      </c>
      <c r="E438" s="261" t="s">
        <v>1</v>
      </c>
      <c r="F438" s="262" t="s">
        <v>1317</v>
      </c>
      <c r="G438" s="259"/>
      <c r="H438" s="263">
        <v>1.8120000000000001</v>
      </c>
      <c r="I438" s="264"/>
      <c r="J438" s="259"/>
      <c r="K438" s="259"/>
      <c r="L438" s="265"/>
      <c r="M438" s="266"/>
      <c r="N438" s="267"/>
      <c r="O438" s="267"/>
      <c r="P438" s="267"/>
      <c r="Q438" s="267"/>
      <c r="R438" s="267"/>
      <c r="S438" s="267"/>
      <c r="T438" s="26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9" t="s">
        <v>180</v>
      </c>
      <c r="AU438" s="269" t="s">
        <v>84</v>
      </c>
      <c r="AV438" s="13" t="s">
        <v>84</v>
      </c>
      <c r="AW438" s="13" t="s">
        <v>30</v>
      </c>
      <c r="AX438" s="13" t="s">
        <v>75</v>
      </c>
      <c r="AY438" s="269" t="s">
        <v>172</v>
      </c>
    </row>
    <row r="439" s="13" customFormat="1">
      <c r="A439" s="13"/>
      <c r="B439" s="258"/>
      <c r="C439" s="259"/>
      <c r="D439" s="260" t="s">
        <v>180</v>
      </c>
      <c r="E439" s="261" t="s">
        <v>1</v>
      </c>
      <c r="F439" s="262" t="s">
        <v>1265</v>
      </c>
      <c r="G439" s="259"/>
      <c r="H439" s="263">
        <v>13.94</v>
      </c>
      <c r="I439" s="264"/>
      <c r="J439" s="259"/>
      <c r="K439" s="259"/>
      <c r="L439" s="265"/>
      <c r="M439" s="266"/>
      <c r="N439" s="267"/>
      <c r="O439" s="267"/>
      <c r="P439" s="267"/>
      <c r="Q439" s="267"/>
      <c r="R439" s="267"/>
      <c r="S439" s="267"/>
      <c r="T439" s="26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9" t="s">
        <v>180</v>
      </c>
      <c r="AU439" s="269" t="s">
        <v>84</v>
      </c>
      <c r="AV439" s="13" t="s">
        <v>84</v>
      </c>
      <c r="AW439" s="13" t="s">
        <v>30</v>
      </c>
      <c r="AX439" s="13" t="s">
        <v>75</v>
      </c>
      <c r="AY439" s="269" t="s">
        <v>172</v>
      </c>
    </row>
    <row r="440" s="14" customFormat="1">
      <c r="A440" s="14"/>
      <c r="B440" s="270"/>
      <c r="C440" s="271"/>
      <c r="D440" s="260" t="s">
        <v>180</v>
      </c>
      <c r="E440" s="272" t="s">
        <v>1</v>
      </c>
      <c r="F440" s="273" t="s">
        <v>181</v>
      </c>
      <c r="G440" s="271"/>
      <c r="H440" s="274">
        <v>15.751999999999999</v>
      </c>
      <c r="I440" s="275"/>
      <c r="J440" s="271"/>
      <c r="K440" s="271"/>
      <c r="L440" s="276"/>
      <c r="M440" s="277"/>
      <c r="N440" s="278"/>
      <c r="O440" s="278"/>
      <c r="P440" s="278"/>
      <c r="Q440" s="278"/>
      <c r="R440" s="278"/>
      <c r="S440" s="278"/>
      <c r="T440" s="27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0" t="s">
        <v>180</v>
      </c>
      <c r="AU440" s="280" t="s">
        <v>84</v>
      </c>
      <c r="AV440" s="14" t="s">
        <v>179</v>
      </c>
      <c r="AW440" s="14" t="s">
        <v>30</v>
      </c>
      <c r="AX440" s="14" t="s">
        <v>82</v>
      </c>
      <c r="AY440" s="280" t="s">
        <v>172</v>
      </c>
    </row>
    <row r="441" s="2" customFormat="1" ht="24.15" customHeight="1">
      <c r="A441" s="40"/>
      <c r="B441" s="41"/>
      <c r="C441" s="245" t="s">
        <v>482</v>
      </c>
      <c r="D441" s="245" t="s">
        <v>175</v>
      </c>
      <c r="E441" s="246" t="s">
        <v>323</v>
      </c>
      <c r="F441" s="247" t="s">
        <v>324</v>
      </c>
      <c r="G441" s="248" t="s">
        <v>184</v>
      </c>
      <c r="H441" s="249">
        <v>15.752000000000001</v>
      </c>
      <c r="I441" s="250"/>
      <c r="J441" s="251">
        <f>ROUND(I441*H441,2)</f>
        <v>0</v>
      </c>
      <c r="K441" s="252"/>
      <c r="L441" s="43"/>
      <c r="M441" s="253" t="s">
        <v>1</v>
      </c>
      <c r="N441" s="254" t="s">
        <v>40</v>
      </c>
      <c r="O441" s="93"/>
      <c r="P441" s="255">
        <f>O441*H441</f>
        <v>0</v>
      </c>
      <c r="Q441" s="255">
        <v>0</v>
      </c>
      <c r="R441" s="255">
        <f>Q441*H441</f>
        <v>0</v>
      </c>
      <c r="S441" s="255">
        <v>0</v>
      </c>
      <c r="T441" s="25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57" t="s">
        <v>200</v>
      </c>
      <c r="AT441" s="257" t="s">
        <v>175</v>
      </c>
      <c r="AU441" s="257" t="s">
        <v>84</v>
      </c>
      <c r="AY441" s="17" t="s">
        <v>172</v>
      </c>
      <c r="BE441" s="145">
        <f>IF(N441="základní",J441,0)</f>
        <v>0</v>
      </c>
      <c r="BF441" s="145">
        <f>IF(N441="snížená",J441,0)</f>
        <v>0</v>
      </c>
      <c r="BG441" s="145">
        <f>IF(N441="zákl. přenesená",J441,0)</f>
        <v>0</v>
      </c>
      <c r="BH441" s="145">
        <f>IF(N441="sníž. přenesená",J441,0)</f>
        <v>0</v>
      </c>
      <c r="BI441" s="145">
        <f>IF(N441="nulová",J441,0)</f>
        <v>0</v>
      </c>
      <c r="BJ441" s="17" t="s">
        <v>82</v>
      </c>
      <c r="BK441" s="145">
        <f>ROUND(I441*H441,2)</f>
        <v>0</v>
      </c>
      <c r="BL441" s="17" t="s">
        <v>200</v>
      </c>
      <c r="BM441" s="257" t="s">
        <v>653</v>
      </c>
    </row>
    <row r="442" s="15" customFormat="1">
      <c r="A442" s="15"/>
      <c r="B442" s="299"/>
      <c r="C442" s="300"/>
      <c r="D442" s="260" t="s">
        <v>180</v>
      </c>
      <c r="E442" s="301" t="s">
        <v>1</v>
      </c>
      <c r="F442" s="302" t="s">
        <v>1264</v>
      </c>
      <c r="G442" s="300"/>
      <c r="H442" s="301" t="s">
        <v>1</v>
      </c>
      <c r="I442" s="303"/>
      <c r="J442" s="300"/>
      <c r="K442" s="300"/>
      <c r="L442" s="304"/>
      <c r="M442" s="305"/>
      <c r="N442" s="306"/>
      <c r="O442" s="306"/>
      <c r="P442" s="306"/>
      <c r="Q442" s="306"/>
      <c r="R442" s="306"/>
      <c r="S442" s="306"/>
      <c r="T442" s="307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308" t="s">
        <v>180</v>
      </c>
      <c r="AU442" s="308" t="s">
        <v>84</v>
      </c>
      <c r="AV442" s="15" t="s">
        <v>82</v>
      </c>
      <c r="AW442" s="15" t="s">
        <v>30</v>
      </c>
      <c r="AX442" s="15" t="s">
        <v>75</v>
      </c>
      <c r="AY442" s="308" t="s">
        <v>172</v>
      </c>
    </row>
    <row r="443" s="13" customFormat="1">
      <c r="A443" s="13"/>
      <c r="B443" s="258"/>
      <c r="C443" s="259"/>
      <c r="D443" s="260" t="s">
        <v>180</v>
      </c>
      <c r="E443" s="261" t="s">
        <v>1</v>
      </c>
      <c r="F443" s="262" t="s">
        <v>1317</v>
      </c>
      <c r="G443" s="259"/>
      <c r="H443" s="263">
        <v>1.8120000000000001</v>
      </c>
      <c r="I443" s="264"/>
      <c r="J443" s="259"/>
      <c r="K443" s="259"/>
      <c r="L443" s="265"/>
      <c r="M443" s="266"/>
      <c r="N443" s="267"/>
      <c r="O443" s="267"/>
      <c r="P443" s="267"/>
      <c r="Q443" s="267"/>
      <c r="R443" s="267"/>
      <c r="S443" s="267"/>
      <c r="T443" s="26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9" t="s">
        <v>180</v>
      </c>
      <c r="AU443" s="269" t="s">
        <v>84</v>
      </c>
      <c r="AV443" s="13" t="s">
        <v>84</v>
      </c>
      <c r="AW443" s="13" t="s">
        <v>30</v>
      </c>
      <c r="AX443" s="13" t="s">
        <v>75</v>
      </c>
      <c r="AY443" s="269" t="s">
        <v>172</v>
      </c>
    </row>
    <row r="444" s="13" customFormat="1">
      <c r="A444" s="13"/>
      <c r="B444" s="258"/>
      <c r="C444" s="259"/>
      <c r="D444" s="260" t="s">
        <v>180</v>
      </c>
      <c r="E444" s="261" t="s">
        <v>1</v>
      </c>
      <c r="F444" s="262" t="s">
        <v>1265</v>
      </c>
      <c r="G444" s="259"/>
      <c r="H444" s="263">
        <v>13.94</v>
      </c>
      <c r="I444" s="264"/>
      <c r="J444" s="259"/>
      <c r="K444" s="259"/>
      <c r="L444" s="265"/>
      <c r="M444" s="266"/>
      <c r="N444" s="267"/>
      <c r="O444" s="267"/>
      <c r="P444" s="267"/>
      <c r="Q444" s="267"/>
      <c r="R444" s="267"/>
      <c r="S444" s="267"/>
      <c r="T444" s="26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9" t="s">
        <v>180</v>
      </c>
      <c r="AU444" s="269" t="s">
        <v>84</v>
      </c>
      <c r="AV444" s="13" t="s">
        <v>84</v>
      </c>
      <c r="AW444" s="13" t="s">
        <v>30</v>
      </c>
      <c r="AX444" s="13" t="s">
        <v>75</v>
      </c>
      <c r="AY444" s="269" t="s">
        <v>172</v>
      </c>
    </row>
    <row r="445" s="14" customFormat="1">
      <c r="A445" s="14"/>
      <c r="B445" s="270"/>
      <c r="C445" s="271"/>
      <c r="D445" s="260" t="s">
        <v>180</v>
      </c>
      <c r="E445" s="272" t="s">
        <v>1</v>
      </c>
      <c r="F445" s="273" t="s">
        <v>181</v>
      </c>
      <c r="G445" s="271"/>
      <c r="H445" s="274">
        <v>15.751999999999999</v>
      </c>
      <c r="I445" s="275"/>
      <c r="J445" s="271"/>
      <c r="K445" s="271"/>
      <c r="L445" s="276"/>
      <c r="M445" s="296"/>
      <c r="N445" s="297"/>
      <c r="O445" s="297"/>
      <c r="P445" s="297"/>
      <c r="Q445" s="297"/>
      <c r="R445" s="297"/>
      <c r="S445" s="297"/>
      <c r="T445" s="29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0" t="s">
        <v>180</v>
      </c>
      <c r="AU445" s="280" t="s">
        <v>84</v>
      </c>
      <c r="AV445" s="14" t="s">
        <v>179</v>
      </c>
      <c r="AW445" s="14" t="s">
        <v>30</v>
      </c>
      <c r="AX445" s="14" t="s">
        <v>82</v>
      </c>
      <c r="AY445" s="280" t="s">
        <v>172</v>
      </c>
    </row>
    <row r="446" s="2" customFormat="1" ht="6.96" customHeight="1">
      <c r="A446" s="40"/>
      <c r="B446" s="68"/>
      <c r="C446" s="69"/>
      <c r="D446" s="69"/>
      <c r="E446" s="69"/>
      <c r="F446" s="69"/>
      <c r="G446" s="69"/>
      <c r="H446" s="69"/>
      <c r="I446" s="69"/>
      <c r="J446" s="69"/>
      <c r="K446" s="69"/>
      <c r="L446" s="43"/>
      <c r="M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</sheetData>
  <sheetProtection sheet="1" autoFilter="0" formatColumns="0" formatRows="0" objects="1" scenarios="1" spinCount="100000" saltValue="/p567pb101s45fdg5A+1uZR1U8tWM+dvRaOUnFRuQt5Hl4S9/lZMcxgKTvXe7CxBsqBqdGwC6nK3l++pidRn0g==" hashValue="WRe7/Cx1kSL/bQ5ihbUM2mGn7JNJHntDO3znaJ2H9JMkbpwzQ7kKFbI2oxsJleyhPsSMC+JV7ScHDWURqoTj7g==" algorithmName="SHA-512" password="CC35"/>
  <autoFilter ref="C144:K445"/>
  <mergeCells count="14">
    <mergeCell ref="E7:H7"/>
    <mergeCell ref="E9:H9"/>
    <mergeCell ref="E18:H18"/>
    <mergeCell ref="E27:H27"/>
    <mergeCell ref="E85:H85"/>
    <mergeCell ref="E87:H87"/>
    <mergeCell ref="D119:F119"/>
    <mergeCell ref="D120:F120"/>
    <mergeCell ref="D121:F121"/>
    <mergeCell ref="D122:F122"/>
    <mergeCell ref="D123:F123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130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26.25" customHeight="1">
      <c r="B7" s="20"/>
      <c r="E7" s="158" t="str">
        <f>'Rekapitulace stavby'!K6</f>
        <v>100424 - Nové učebny a vstup Střední zdravotnické školy a VOŠ Cheb-úprava 2907 (zadání)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1321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31. 7. 2024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133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124</v>
      </c>
      <c r="E31" s="40"/>
      <c r="F31" s="40"/>
      <c r="G31" s="40"/>
      <c r="H31" s="40"/>
      <c r="I31" s="40"/>
      <c r="J31" s="167">
        <f>J108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ROUND((SUM(BE108:BE115) + SUM(BE135:BE213)),  2)</f>
        <v>0</v>
      </c>
      <c r="G35" s="40"/>
      <c r="H35" s="40"/>
      <c r="I35" s="174">
        <v>0.20999999999999999</v>
      </c>
      <c r="J35" s="173">
        <f>ROUND(((SUM(BE108:BE115) + SUM(BE135:BE213))*I35),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ROUND((SUM(BF108:BF115) + SUM(BF135:BF213)),  2)</f>
        <v>0</v>
      </c>
      <c r="G36" s="40"/>
      <c r="H36" s="40"/>
      <c r="I36" s="174">
        <v>0.12</v>
      </c>
      <c r="J36" s="173">
        <f>ROUND(((SUM(BF108:BF115) + SUM(BF135:BF213))*I36),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ROUND((SUM(BG108:BG115) + SUM(BG135:BG213)),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ROUND((SUM(BH108:BH115) + SUM(BH135:BH213)),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ROUND((SUM(BI108:BI115) + SUM(BI135:BI213)),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3" t="str">
        <f>E7</f>
        <v>100424 - Nové učebny a vstup Střední zdravotnické školy a VOŠ Cheb-úprava 2907 (zadání)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SO05 - Sklad (č. 221)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31. 7. 2024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135</v>
      </c>
      <c r="D94" s="151"/>
      <c r="E94" s="151"/>
      <c r="F94" s="151"/>
      <c r="G94" s="151"/>
      <c r="H94" s="151"/>
      <c r="I94" s="151"/>
      <c r="J94" s="195" t="s">
        <v>136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137</v>
      </c>
      <c r="D96" s="42"/>
      <c r="E96" s="42"/>
      <c r="F96" s="42"/>
      <c r="G96" s="42"/>
      <c r="H96" s="42"/>
      <c r="I96" s="42"/>
      <c r="J96" s="112">
        <f>J135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138</v>
      </c>
    </row>
    <row r="97" s="9" customFormat="1" ht="24.96" customHeight="1">
      <c r="A97" s="9"/>
      <c r="B97" s="197"/>
      <c r="C97" s="198"/>
      <c r="D97" s="199" t="s">
        <v>139</v>
      </c>
      <c r="E97" s="200"/>
      <c r="F97" s="200"/>
      <c r="G97" s="200"/>
      <c r="H97" s="200"/>
      <c r="I97" s="200"/>
      <c r="J97" s="201">
        <f>J136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141</v>
      </c>
      <c r="E98" s="206"/>
      <c r="F98" s="206"/>
      <c r="G98" s="206"/>
      <c r="H98" s="206"/>
      <c r="I98" s="206"/>
      <c r="J98" s="207">
        <f>J137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7"/>
      <c r="C99" s="198"/>
      <c r="D99" s="199" t="s">
        <v>142</v>
      </c>
      <c r="E99" s="200"/>
      <c r="F99" s="200"/>
      <c r="G99" s="200"/>
      <c r="H99" s="200"/>
      <c r="I99" s="200"/>
      <c r="J99" s="201">
        <f>J139</f>
        <v>0</v>
      </c>
      <c r="K99" s="198"/>
      <c r="L99" s="20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3"/>
      <c r="C100" s="204"/>
      <c r="D100" s="205" t="s">
        <v>143</v>
      </c>
      <c r="E100" s="206"/>
      <c r="F100" s="206"/>
      <c r="G100" s="206"/>
      <c r="H100" s="206"/>
      <c r="I100" s="206"/>
      <c r="J100" s="207">
        <f>J140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144</v>
      </c>
      <c r="E101" s="206"/>
      <c r="F101" s="206"/>
      <c r="G101" s="206"/>
      <c r="H101" s="206"/>
      <c r="I101" s="206"/>
      <c r="J101" s="207">
        <f>J150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3"/>
      <c r="C102" s="204"/>
      <c r="D102" s="205" t="s">
        <v>145</v>
      </c>
      <c r="E102" s="206"/>
      <c r="F102" s="206"/>
      <c r="G102" s="206"/>
      <c r="H102" s="206"/>
      <c r="I102" s="206"/>
      <c r="J102" s="207">
        <f>J156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3"/>
      <c r="C103" s="204"/>
      <c r="D103" s="205" t="s">
        <v>146</v>
      </c>
      <c r="E103" s="206"/>
      <c r="F103" s="206"/>
      <c r="G103" s="206"/>
      <c r="H103" s="206"/>
      <c r="I103" s="206"/>
      <c r="J103" s="207">
        <f>J164</f>
        <v>0</v>
      </c>
      <c r="K103" s="204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3"/>
      <c r="C104" s="204"/>
      <c r="D104" s="205" t="s">
        <v>147</v>
      </c>
      <c r="E104" s="206"/>
      <c r="F104" s="206"/>
      <c r="G104" s="206"/>
      <c r="H104" s="206"/>
      <c r="I104" s="206"/>
      <c r="J104" s="207">
        <f>J183</f>
        <v>0</v>
      </c>
      <c r="K104" s="204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3"/>
      <c r="C105" s="204"/>
      <c r="D105" s="205" t="s">
        <v>148</v>
      </c>
      <c r="E105" s="206"/>
      <c r="F105" s="206"/>
      <c r="G105" s="206"/>
      <c r="H105" s="206"/>
      <c r="I105" s="206"/>
      <c r="J105" s="207">
        <f>J190</f>
        <v>0</v>
      </c>
      <c r="K105" s="204"/>
      <c r="L105" s="20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9.28" customHeight="1">
      <c r="A108" s="40"/>
      <c r="B108" s="41"/>
      <c r="C108" s="196" t="s">
        <v>149</v>
      </c>
      <c r="D108" s="42"/>
      <c r="E108" s="42"/>
      <c r="F108" s="42"/>
      <c r="G108" s="42"/>
      <c r="H108" s="42"/>
      <c r="I108" s="42"/>
      <c r="J108" s="209">
        <f>ROUND(J109 + J110 + J111 + J112 + J113 + J114,2)</f>
        <v>0</v>
      </c>
      <c r="K108" s="42"/>
      <c r="L108" s="65"/>
      <c r="N108" s="210" t="s">
        <v>39</v>
      </c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8" customHeight="1">
      <c r="A109" s="40"/>
      <c r="B109" s="41"/>
      <c r="C109" s="42"/>
      <c r="D109" s="146" t="s">
        <v>150</v>
      </c>
      <c r="E109" s="139"/>
      <c r="F109" s="139"/>
      <c r="G109" s="42"/>
      <c r="H109" s="42"/>
      <c r="I109" s="42"/>
      <c r="J109" s="140">
        <v>0</v>
      </c>
      <c r="K109" s="42"/>
      <c r="L109" s="211"/>
      <c r="M109" s="212"/>
      <c r="N109" s="213" t="s">
        <v>40</v>
      </c>
      <c r="O109" s="212"/>
      <c r="P109" s="212"/>
      <c r="Q109" s="212"/>
      <c r="R109" s="212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5" t="s">
        <v>119</v>
      </c>
      <c r="AZ109" s="212"/>
      <c r="BA109" s="212"/>
      <c r="BB109" s="212"/>
      <c r="BC109" s="212"/>
      <c r="BD109" s="212"/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15" t="s">
        <v>82</v>
      </c>
      <c r="BK109" s="212"/>
      <c r="BL109" s="212"/>
      <c r="BM109" s="212"/>
    </row>
    <row r="110" s="2" customFormat="1" ht="18" customHeight="1">
      <c r="A110" s="40"/>
      <c r="B110" s="41"/>
      <c r="C110" s="42"/>
      <c r="D110" s="146" t="s">
        <v>151</v>
      </c>
      <c r="E110" s="139"/>
      <c r="F110" s="139"/>
      <c r="G110" s="42"/>
      <c r="H110" s="42"/>
      <c r="I110" s="42"/>
      <c r="J110" s="140">
        <v>0</v>
      </c>
      <c r="K110" s="42"/>
      <c r="L110" s="211"/>
      <c r="M110" s="212"/>
      <c r="N110" s="213" t="s">
        <v>40</v>
      </c>
      <c r="O110" s="212"/>
      <c r="P110" s="212"/>
      <c r="Q110" s="212"/>
      <c r="R110" s="212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5" t="s">
        <v>119</v>
      </c>
      <c r="AZ110" s="212"/>
      <c r="BA110" s="212"/>
      <c r="BB110" s="212"/>
      <c r="BC110" s="212"/>
      <c r="BD110" s="212"/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15" t="s">
        <v>82</v>
      </c>
      <c r="BK110" s="212"/>
      <c r="BL110" s="212"/>
      <c r="BM110" s="212"/>
    </row>
    <row r="111" s="2" customFormat="1" ht="18" customHeight="1">
      <c r="A111" s="40"/>
      <c r="B111" s="41"/>
      <c r="C111" s="42"/>
      <c r="D111" s="146" t="s">
        <v>152</v>
      </c>
      <c r="E111" s="139"/>
      <c r="F111" s="139"/>
      <c r="G111" s="42"/>
      <c r="H111" s="42"/>
      <c r="I111" s="42"/>
      <c r="J111" s="140">
        <v>0</v>
      </c>
      <c r="K111" s="42"/>
      <c r="L111" s="211"/>
      <c r="M111" s="212"/>
      <c r="N111" s="213" t="s">
        <v>40</v>
      </c>
      <c r="O111" s="212"/>
      <c r="P111" s="212"/>
      <c r="Q111" s="212"/>
      <c r="R111" s="212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5" t="s">
        <v>119</v>
      </c>
      <c r="AZ111" s="212"/>
      <c r="BA111" s="212"/>
      <c r="BB111" s="212"/>
      <c r="BC111" s="212"/>
      <c r="BD111" s="212"/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15" t="s">
        <v>82</v>
      </c>
      <c r="BK111" s="212"/>
      <c r="BL111" s="212"/>
      <c r="BM111" s="212"/>
    </row>
    <row r="112" s="2" customFormat="1" ht="18" customHeight="1">
      <c r="A112" s="40"/>
      <c r="B112" s="41"/>
      <c r="C112" s="42"/>
      <c r="D112" s="146" t="s">
        <v>153</v>
      </c>
      <c r="E112" s="139"/>
      <c r="F112" s="139"/>
      <c r="G112" s="42"/>
      <c r="H112" s="42"/>
      <c r="I112" s="42"/>
      <c r="J112" s="140">
        <v>0</v>
      </c>
      <c r="K112" s="42"/>
      <c r="L112" s="211"/>
      <c r="M112" s="212"/>
      <c r="N112" s="213" t="s">
        <v>40</v>
      </c>
      <c r="O112" s="212"/>
      <c r="P112" s="212"/>
      <c r="Q112" s="212"/>
      <c r="R112" s="212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5" t="s">
        <v>119</v>
      </c>
      <c r="AZ112" s="212"/>
      <c r="BA112" s="212"/>
      <c r="BB112" s="212"/>
      <c r="BC112" s="212"/>
      <c r="BD112" s="212"/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15" t="s">
        <v>82</v>
      </c>
      <c r="BK112" s="212"/>
      <c r="BL112" s="212"/>
      <c r="BM112" s="212"/>
    </row>
    <row r="113" s="2" customFormat="1" ht="18" customHeight="1">
      <c r="A113" s="40"/>
      <c r="B113" s="41"/>
      <c r="C113" s="42"/>
      <c r="D113" s="146" t="s">
        <v>154</v>
      </c>
      <c r="E113" s="139"/>
      <c r="F113" s="139"/>
      <c r="G113" s="42"/>
      <c r="H113" s="42"/>
      <c r="I113" s="42"/>
      <c r="J113" s="140">
        <v>0</v>
      </c>
      <c r="K113" s="42"/>
      <c r="L113" s="211"/>
      <c r="M113" s="212"/>
      <c r="N113" s="213" t="s">
        <v>40</v>
      </c>
      <c r="O113" s="212"/>
      <c r="P113" s="212"/>
      <c r="Q113" s="212"/>
      <c r="R113" s="212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5" t="s">
        <v>119</v>
      </c>
      <c r="AZ113" s="212"/>
      <c r="BA113" s="212"/>
      <c r="BB113" s="212"/>
      <c r="BC113" s="212"/>
      <c r="BD113" s="212"/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15" t="s">
        <v>82</v>
      </c>
      <c r="BK113" s="212"/>
      <c r="BL113" s="212"/>
      <c r="BM113" s="212"/>
    </row>
    <row r="114" s="2" customFormat="1" ht="18" customHeight="1">
      <c r="A114" s="40"/>
      <c r="B114" s="41"/>
      <c r="C114" s="42"/>
      <c r="D114" s="139" t="s">
        <v>155</v>
      </c>
      <c r="E114" s="42"/>
      <c r="F114" s="42"/>
      <c r="G114" s="42"/>
      <c r="H114" s="42"/>
      <c r="I114" s="42"/>
      <c r="J114" s="140">
        <f>ROUND(J30*T114,2)</f>
        <v>0</v>
      </c>
      <c r="K114" s="42"/>
      <c r="L114" s="211"/>
      <c r="M114" s="212"/>
      <c r="N114" s="213" t="s">
        <v>41</v>
      </c>
      <c r="O114" s="212"/>
      <c r="P114" s="212"/>
      <c r="Q114" s="212"/>
      <c r="R114" s="212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5" t="s">
        <v>156</v>
      </c>
      <c r="AZ114" s="212"/>
      <c r="BA114" s="212"/>
      <c r="BB114" s="212"/>
      <c r="BC114" s="212"/>
      <c r="BD114" s="212"/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215" t="s">
        <v>84</v>
      </c>
      <c r="BK114" s="212"/>
      <c r="BL114" s="212"/>
      <c r="BM114" s="212"/>
    </row>
    <row r="115" s="2" customForma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9.28" customHeight="1">
      <c r="A116" s="40"/>
      <c r="B116" s="41"/>
      <c r="C116" s="150" t="s">
        <v>129</v>
      </c>
      <c r="D116" s="151"/>
      <c r="E116" s="151"/>
      <c r="F116" s="151"/>
      <c r="G116" s="151"/>
      <c r="H116" s="151"/>
      <c r="I116" s="151"/>
      <c r="J116" s="152">
        <f>ROUND(J96+J108,2)</f>
        <v>0</v>
      </c>
      <c r="K116" s="15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21" s="2" customFormat="1" ht="6.96" customHeight="1">
      <c r="A121" s="40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4.96" customHeight="1">
      <c r="A122" s="40"/>
      <c r="B122" s="41"/>
      <c r="C122" s="23" t="s">
        <v>157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2" t="s">
        <v>16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6.25" customHeight="1">
      <c r="A125" s="40"/>
      <c r="B125" s="41"/>
      <c r="C125" s="42"/>
      <c r="D125" s="42"/>
      <c r="E125" s="193" t="str">
        <f>E7</f>
        <v>100424 - Nové učebny a vstup Střední zdravotnické školy a VOŠ Cheb-úprava 2907 (zadání)</v>
      </c>
      <c r="F125" s="32"/>
      <c r="G125" s="32"/>
      <c r="H125" s="3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2" t="s">
        <v>131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6.5" customHeight="1">
      <c r="A127" s="40"/>
      <c r="B127" s="41"/>
      <c r="C127" s="42"/>
      <c r="D127" s="42"/>
      <c r="E127" s="78" t="str">
        <f>E9</f>
        <v>SO05 - Sklad (č. 221)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2" t="s">
        <v>20</v>
      </c>
      <c r="D129" s="42"/>
      <c r="E129" s="42"/>
      <c r="F129" s="27" t="str">
        <f>F12</f>
        <v xml:space="preserve"> </v>
      </c>
      <c r="G129" s="42"/>
      <c r="H129" s="42"/>
      <c r="I129" s="32" t="s">
        <v>22</v>
      </c>
      <c r="J129" s="81" t="str">
        <f>IF(J12="","",J12)</f>
        <v>31. 7. 2024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2" t="s">
        <v>24</v>
      </c>
      <c r="D131" s="42"/>
      <c r="E131" s="42"/>
      <c r="F131" s="27" t="str">
        <f>E15</f>
        <v xml:space="preserve"> </v>
      </c>
      <c r="G131" s="42"/>
      <c r="H131" s="42"/>
      <c r="I131" s="32" t="s">
        <v>29</v>
      </c>
      <c r="J131" s="36" t="str">
        <f>E21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2" t="s">
        <v>27</v>
      </c>
      <c r="D132" s="42"/>
      <c r="E132" s="42"/>
      <c r="F132" s="27" t="str">
        <f>IF(E18="","",E18)</f>
        <v>Vyplň údaj</v>
      </c>
      <c r="G132" s="42"/>
      <c r="H132" s="42"/>
      <c r="I132" s="32" t="s">
        <v>31</v>
      </c>
      <c r="J132" s="36" t="str">
        <f>E24</f>
        <v xml:space="preserve"> 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0.32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11" customFormat="1" ht="29.28" customHeight="1">
      <c r="A134" s="217"/>
      <c r="B134" s="218"/>
      <c r="C134" s="219" t="s">
        <v>158</v>
      </c>
      <c r="D134" s="220" t="s">
        <v>60</v>
      </c>
      <c r="E134" s="220" t="s">
        <v>56</v>
      </c>
      <c r="F134" s="220" t="s">
        <v>57</v>
      </c>
      <c r="G134" s="220" t="s">
        <v>159</v>
      </c>
      <c r="H134" s="220" t="s">
        <v>160</v>
      </c>
      <c r="I134" s="220" t="s">
        <v>161</v>
      </c>
      <c r="J134" s="221" t="s">
        <v>136</v>
      </c>
      <c r="K134" s="222" t="s">
        <v>162</v>
      </c>
      <c r="L134" s="223"/>
      <c r="M134" s="102" t="s">
        <v>1</v>
      </c>
      <c r="N134" s="103" t="s">
        <v>39</v>
      </c>
      <c r="O134" s="103" t="s">
        <v>163</v>
      </c>
      <c r="P134" s="103" t="s">
        <v>164</v>
      </c>
      <c r="Q134" s="103" t="s">
        <v>165</v>
      </c>
      <c r="R134" s="103" t="s">
        <v>166</v>
      </c>
      <c r="S134" s="103" t="s">
        <v>167</v>
      </c>
      <c r="T134" s="104" t="s">
        <v>168</v>
      </c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</row>
    <row r="135" s="2" customFormat="1" ht="22.8" customHeight="1">
      <c r="A135" s="40"/>
      <c r="B135" s="41"/>
      <c r="C135" s="109" t="s">
        <v>169</v>
      </c>
      <c r="D135" s="42"/>
      <c r="E135" s="42"/>
      <c r="F135" s="42"/>
      <c r="G135" s="42"/>
      <c r="H135" s="42"/>
      <c r="I135" s="42"/>
      <c r="J135" s="224">
        <f>BK135</f>
        <v>0</v>
      </c>
      <c r="K135" s="42"/>
      <c r="L135" s="43"/>
      <c r="M135" s="105"/>
      <c r="N135" s="225"/>
      <c r="O135" s="106"/>
      <c r="P135" s="226">
        <f>P136+P139</f>
        <v>0</v>
      </c>
      <c r="Q135" s="106"/>
      <c r="R135" s="226">
        <f>R136+R139</f>
        <v>0</v>
      </c>
      <c r="S135" s="106"/>
      <c r="T135" s="227">
        <f>T136+T139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7" t="s">
        <v>74</v>
      </c>
      <c r="AU135" s="17" t="s">
        <v>138</v>
      </c>
      <c r="BK135" s="228">
        <f>BK136+BK139</f>
        <v>0</v>
      </c>
    </row>
    <row r="136" s="12" customFormat="1" ht="25.92" customHeight="1">
      <c r="A136" s="12"/>
      <c r="B136" s="229"/>
      <c r="C136" s="230"/>
      <c r="D136" s="231" t="s">
        <v>74</v>
      </c>
      <c r="E136" s="232" t="s">
        <v>170</v>
      </c>
      <c r="F136" s="232" t="s">
        <v>171</v>
      </c>
      <c r="G136" s="230"/>
      <c r="H136" s="230"/>
      <c r="I136" s="233"/>
      <c r="J136" s="234">
        <f>BK136</f>
        <v>0</v>
      </c>
      <c r="K136" s="230"/>
      <c r="L136" s="235"/>
      <c r="M136" s="236"/>
      <c r="N136" s="237"/>
      <c r="O136" s="237"/>
      <c r="P136" s="238">
        <f>P137</f>
        <v>0</v>
      </c>
      <c r="Q136" s="237"/>
      <c r="R136" s="238">
        <f>R137</f>
        <v>0</v>
      </c>
      <c r="S136" s="237"/>
      <c r="T136" s="239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0" t="s">
        <v>82</v>
      </c>
      <c r="AT136" s="241" t="s">
        <v>74</v>
      </c>
      <c r="AU136" s="241" t="s">
        <v>75</v>
      </c>
      <c r="AY136" s="240" t="s">
        <v>172</v>
      </c>
      <c r="BK136" s="242">
        <f>BK137</f>
        <v>0</v>
      </c>
    </row>
    <row r="137" s="12" customFormat="1" ht="22.8" customHeight="1">
      <c r="A137" s="12"/>
      <c r="B137" s="229"/>
      <c r="C137" s="230"/>
      <c r="D137" s="231" t="s">
        <v>74</v>
      </c>
      <c r="E137" s="243" t="s">
        <v>186</v>
      </c>
      <c r="F137" s="243" t="s">
        <v>187</v>
      </c>
      <c r="G137" s="230"/>
      <c r="H137" s="230"/>
      <c r="I137" s="233"/>
      <c r="J137" s="244">
        <f>BK137</f>
        <v>0</v>
      </c>
      <c r="K137" s="230"/>
      <c r="L137" s="235"/>
      <c r="M137" s="236"/>
      <c r="N137" s="237"/>
      <c r="O137" s="237"/>
      <c r="P137" s="238">
        <f>P138</f>
        <v>0</v>
      </c>
      <c r="Q137" s="237"/>
      <c r="R137" s="238">
        <f>R138</f>
        <v>0</v>
      </c>
      <c r="S137" s="237"/>
      <c r="T137" s="239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82</v>
      </c>
      <c r="AT137" s="241" t="s">
        <v>74</v>
      </c>
      <c r="AU137" s="241" t="s">
        <v>82</v>
      </c>
      <c r="AY137" s="240" t="s">
        <v>172</v>
      </c>
      <c r="BK137" s="242">
        <f>BK138</f>
        <v>0</v>
      </c>
    </row>
    <row r="138" s="2" customFormat="1" ht="21.75" customHeight="1">
      <c r="A138" s="40"/>
      <c r="B138" s="41"/>
      <c r="C138" s="245" t="s">
        <v>82</v>
      </c>
      <c r="D138" s="245" t="s">
        <v>175</v>
      </c>
      <c r="E138" s="246" t="s">
        <v>855</v>
      </c>
      <c r="F138" s="247" t="s">
        <v>856</v>
      </c>
      <c r="G138" s="248" t="s">
        <v>184</v>
      </c>
      <c r="H138" s="249">
        <v>2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40</v>
      </c>
      <c r="O138" s="93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57" t="s">
        <v>179</v>
      </c>
      <c r="AT138" s="257" t="s">
        <v>175</v>
      </c>
      <c r="AU138" s="257" t="s">
        <v>84</v>
      </c>
      <c r="AY138" s="17" t="s">
        <v>172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82</v>
      </c>
      <c r="BK138" s="145">
        <f>ROUND(I138*H138,2)</f>
        <v>0</v>
      </c>
      <c r="BL138" s="17" t="s">
        <v>179</v>
      </c>
      <c r="BM138" s="257" t="s">
        <v>84</v>
      </c>
    </row>
    <row r="139" s="12" customFormat="1" ht="25.92" customHeight="1">
      <c r="A139" s="12"/>
      <c r="B139" s="229"/>
      <c r="C139" s="230"/>
      <c r="D139" s="231" t="s">
        <v>74</v>
      </c>
      <c r="E139" s="232" t="s">
        <v>193</v>
      </c>
      <c r="F139" s="232" t="s">
        <v>194</v>
      </c>
      <c r="G139" s="230"/>
      <c r="H139" s="230"/>
      <c r="I139" s="233"/>
      <c r="J139" s="234">
        <f>BK139</f>
        <v>0</v>
      </c>
      <c r="K139" s="230"/>
      <c r="L139" s="235"/>
      <c r="M139" s="236"/>
      <c r="N139" s="237"/>
      <c r="O139" s="237"/>
      <c r="P139" s="238">
        <f>P140+P150+P156+P164+P183+P190</f>
        <v>0</v>
      </c>
      <c r="Q139" s="237"/>
      <c r="R139" s="238">
        <f>R140+R150+R156+R164+R183+R190</f>
        <v>0</v>
      </c>
      <c r="S139" s="237"/>
      <c r="T139" s="239">
        <f>T140+T150+T156+T164+T183+T190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0" t="s">
        <v>84</v>
      </c>
      <c r="AT139" s="241" t="s">
        <v>74</v>
      </c>
      <c r="AU139" s="241" t="s">
        <v>75</v>
      </c>
      <c r="AY139" s="240" t="s">
        <v>172</v>
      </c>
      <c r="BK139" s="242">
        <f>BK140+BK150+BK156+BK164+BK183+BK190</f>
        <v>0</v>
      </c>
    </row>
    <row r="140" s="12" customFormat="1" ht="22.8" customHeight="1">
      <c r="A140" s="12"/>
      <c r="B140" s="229"/>
      <c r="C140" s="230"/>
      <c r="D140" s="231" t="s">
        <v>74</v>
      </c>
      <c r="E140" s="243" t="s">
        <v>195</v>
      </c>
      <c r="F140" s="243" t="s">
        <v>196</v>
      </c>
      <c r="G140" s="230"/>
      <c r="H140" s="230"/>
      <c r="I140" s="233"/>
      <c r="J140" s="244">
        <f>BK140</f>
        <v>0</v>
      </c>
      <c r="K140" s="230"/>
      <c r="L140" s="235"/>
      <c r="M140" s="236"/>
      <c r="N140" s="237"/>
      <c r="O140" s="237"/>
      <c r="P140" s="238">
        <f>SUM(P141:P149)</f>
        <v>0</v>
      </c>
      <c r="Q140" s="237"/>
      <c r="R140" s="238">
        <f>SUM(R141:R149)</f>
        <v>0</v>
      </c>
      <c r="S140" s="237"/>
      <c r="T140" s="239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0" t="s">
        <v>84</v>
      </c>
      <c r="AT140" s="241" t="s">
        <v>74</v>
      </c>
      <c r="AU140" s="241" t="s">
        <v>82</v>
      </c>
      <c r="AY140" s="240" t="s">
        <v>172</v>
      </c>
      <c r="BK140" s="242">
        <f>SUM(BK141:BK149)</f>
        <v>0</v>
      </c>
    </row>
    <row r="141" s="2" customFormat="1" ht="24.15" customHeight="1">
      <c r="A141" s="40"/>
      <c r="B141" s="41"/>
      <c r="C141" s="245" t="s">
        <v>322</v>
      </c>
      <c r="D141" s="245" t="s">
        <v>175</v>
      </c>
      <c r="E141" s="246" t="s">
        <v>957</v>
      </c>
      <c r="F141" s="247" t="s">
        <v>1238</v>
      </c>
      <c r="G141" s="248" t="s">
        <v>184</v>
      </c>
      <c r="H141" s="249">
        <v>22.699999999999999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40</v>
      </c>
      <c r="O141" s="93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57" t="s">
        <v>200</v>
      </c>
      <c r="AT141" s="257" t="s">
        <v>175</v>
      </c>
      <c r="AU141" s="257" t="s">
        <v>84</v>
      </c>
      <c r="AY141" s="17" t="s">
        <v>172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82</v>
      </c>
      <c r="BK141" s="145">
        <f>ROUND(I141*H141,2)</f>
        <v>0</v>
      </c>
      <c r="BL141" s="17" t="s">
        <v>200</v>
      </c>
      <c r="BM141" s="257" t="s">
        <v>179</v>
      </c>
    </row>
    <row r="142" s="15" customFormat="1">
      <c r="A142" s="15"/>
      <c r="B142" s="299"/>
      <c r="C142" s="300"/>
      <c r="D142" s="260" t="s">
        <v>180</v>
      </c>
      <c r="E142" s="301" t="s">
        <v>1</v>
      </c>
      <c r="F142" s="302" t="s">
        <v>1322</v>
      </c>
      <c r="G142" s="300"/>
      <c r="H142" s="301" t="s">
        <v>1</v>
      </c>
      <c r="I142" s="303"/>
      <c r="J142" s="300"/>
      <c r="K142" s="300"/>
      <c r="L142" s="304"/>
      <c r="M142" s="305"/>
      <c r="N142" s="306"/>
      <c r="O142" s="306"/>
      <c r="P142" s="306"/>
      <c r="Q142" s="306"/>
      <c r="R142" s="306"/>
      <c r="S142" s="306"/>
      <c r="T142" s="30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308" t="s">
        <v>180</v>
      </c>
      <c r="AU142" s="308" t="s">
        <v>84</v>
      </c>
      <c r="AV142" s="15" t="s">
        <v>82</v>
      </c>
      <c r="AW142" s="15" t="s">
        <v>30</v>
      </c>
      <c r="AX142" s="15" t="s">
        <v>75</v>
      </c>
      <c r="AY142" s="308" t="s">
        <v>172</v>
      </c>
    </row>
    <row r="143" s="13" customFormat="1">
      <c r="A143" s="13"/>
      <c r="B143" s="258"/>
      <c r="C143" s="259"/>
      <c r="D143" s="260" t="s">
        <v>180</v>
      </c>
      <c r="E143" s="261" t="s">
        <v>1</v>
      </c>
      <c r="F143" s="262" t="s">
        <v>1323</v>
      </c>
      <c r="G143" s="259"/>
      <c r="H143" s="263">
        <v>22.699999999999999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180</v>
      </c>
      <c r="AU143" s="269" t="s">
        <v>84</v>
      </c>
      <c r="AV143" s="13" t="s">
        <v>84</v>
      </c>
      <c r="AW143" s="13" t="s">
        <v>30</v>
      </c>
      <c r="AX143" s="13" t="s">
        <v>75</v>
      </c>
      <c r="AY143" s="269" t="s">
        <v>172</v>
      </c>
    </row>
    <row r="144" s="14" customFormat="1">
      <c r="A144" s="14"/>
      <c r="B144" s="270"/>
      <c r="C144" s="271"/>
      <c r="D144" s="260" t="s">
        <v>180</v>
      </c>
      <c r="E144" s="272" t="s">
        <v>1</v>
      </c>
      <c r="F144" s="273" t="s">
        <v>181</v>
      </c>
      <c r="G144" s="271"/>
      <c r="H144" s="274">
        <v>22.699999999999999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180</v>
      </c>
      <c r="AU144" s="280" t="s">
        <v>84</v>
      </c>
      <c r="AV144" s="14" t="s">
        <v>179</v>
      </c>
      <c r="AW144" s="14" t="s">
        <v>30</v>
      </c>
      <c r="AX144" s="14" t="s">
        <v>82</v>
      </c>
      <c r="AY144" s="280" t="s">
        <v>172</v>
      </c>
    </row>
    <row r="145" s="2" customFormat="1" ht="16.5" customHeight="1">
      <c r="A145" s="40"/>
      <c r="B145" s="41"/>
      <c r="C145" s="245" t="s">
        <v>173</v>
      </c>
      <c r="D145" s="245" t="s">
        <v>175</v>
      </c>
      <c r="E145" s="246" t="s">
        <v>204</v>
      </c>
      <c r="F145" s="247" t="s">
        <v>205</v>
      </c>
      <c r="G145" s="248" t="s">
        <v>184</v>
      </c>
      <c r="H145" s="249">
        <v>22.699999999999999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40</v>
      </c>
      <c r="O145" s="93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7" t="s">
        <v>200</v>
      </c>
      <c r="AT145" s="257" t="s">
        <v>175</v>
      </c>
      <c r="AU145" s="257" t="s">
        <v>84</v>
      </c>
      <c r="AY145" s="17" t="s">
        <v>172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82</v>
      </c>
      <c r="BK145" s="145">
        <f>ROUND(I145*H145,2)</f>
        <v>0</v>
      </c>
      <c r="BL145" s="17" t="s">
        <v>200</v>
      </c>
      <c r="BM145" s="257" t="s">
        <v>191</v>
      </c>
    </row>
    <row r="146" s="15" customFormat="1">
      <c r="A146" s="15"/>
      <c r="B146" s="299"/>
      <c r="C146" s="300"/>
      <c r="D146" s="260" t="s">
        <v>180</v>
      </c>
      <c r="E146" s="301" t="s">
        <v>1</v>
      </c>
      <c r="F146" s="302" t="s">
        <v>1322</v>
      </c>
      <c r="G146" s="300"/>
      <c r="H146" s="301" t="s">
        <v>1</v>
      </c>
      <c r="I146" s="303"/>
      <c r="J146" s="300"/>
      <c r="K146" s="300"/>
      <c r="L146" s="304"/>
      <c r="M146" s="305"/>
      <c r="N146" s="306"/>
      <c r="O146" s="306"/>
      <c r="P146" s="306"/>
      <c r="Q146" s="306"/>
      <c r="R146" s="306"/>
      <c r="S146" s="306"/>
      <c r="T146" s="30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308" t="s">
        <v>180</v>
      </c>
      <c r="AU146" s="308" t="s">
        <v>84</v>
      </c>
      <c r="AV146" s="15" t="s">
        <v>82</v>
      </c>
      <c r="AW146" s="15" t="s">
        <v>30</v>
      </c>
      <c r="AX146" s="15" t="s">
        <v>75</v>
      </c>
      <c r="AY146" s="308" t="s">
        <v>172</v>
      </c>
    </row>
    <row r="147" s="13" customFormat="1">
      <c r="A147" s="13"/>
      <c r="B147" s="258"/>
      <c r="C147" s="259"/>
      <c r="D147" s="260" t="s">
        <v>180</v>
      </c>
      <c r="E147" s="261" t="s">
        <v>1</v>
      </c>
      <c r="F147" s="262" t="s">
        <v>1323</v>
      </c>
      <c r="G147" s="259"/>
      <c r="H147" s="263">
        <v>22.699999999999999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180</v>
      </c>
      <c r="AU147" s="269" t="s">
        <v>84</v>
      </c>
      <c r="AV147" s="13" t="s">
        <v>84</v>
      </c>
      <c r="AW147" s="13" t="s">
        <v>30</v>
      </c>
      <c r="AX147" s="13" t="s">
        <v>75</v>
      </c>
      <c r="AY147" s="269" t="s">
        <v>172</v>
      </c>
    </row>
    <row r="148" s="14" customFormat="1">
      <c r="A148" s="14"/>
      <c r="B148" s="270"/>
      <c r="C148" s="271"/>
      <c r="D148" s="260" t="s">
        <v>180</v>
      </c>
      <c r="E148" s="272" t="s">
        <v>1</v>
      </c>
      <c r="F148" s="273" t="s">
        <v>181</v>
      </c>
      <c r="G148" s="271"/>
      <c r="H148" s="274">
        <v>22.699999999999999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180</v>
      </c>
      <c r="AU148" s="280" t="s">
        <v>84</v>
      </c>
      <c r="AV148" s="14" t="s">
        <v>179</v>
      </c>
      <c r="AW148" s="14" t="s">
        <v>30</v>
      </c>
      <c r="AX148" s="14" t="s">
        <v>82</v>
      </c>
      <c r="AY148" s="280" t="s">
        <v>172</v>
      </c>
    </row>
    <row r="149" s="2" customFormat="1" ht="24.15" customHeight="1">
      <c r="A149" s="40"/>
      <c r="B149" s="41"/>
      <c r="C149" s="281" t="s">
        <v>179</v>
      </c>
      <c r="D149" s="281" t="s">
        <v>207</v>
      </c>
      <c r="E149" s="282" t="s">
        <v>208</v>
      </c>
      <c r="F149" s="283" t="s">
        <v>209</v>
      </c>
      <c r="G149" s="284" t="s">
        <v>184</v>
      </c>
      <c r="H149" s="285">
        <v>24.969999999999999</v>
      </c>
      <c r="I149" s="286"/>
      <c r="J149" s="287">
        <f>ROUND(I149*H149,2)</f>
        <v>0</v>
      </c>
      <c r="K149" s="288"/>
      <c r="L149" s="289"/>
      <c r="M149" s="290" t="s">
        <v>1</v>
      </c>
      <c r="N149" s="291" t="s">
        <v>40</v>
      </c>
      <c r="O149" s="93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7" t="s">
        <v>210</v>
      </c>
      <c r="AT149" s="257" t="s">
        <v>207</v>
      </c>
      <c r="AU149" s="257" t="s">
        <v>84</v>
      </c>
      <c r="AY149" s="17" t="s">
        <v>172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82</v>
      </c>
      <c r="BK149" s="145">
        <f>ROUND(I149*H149,2)</f>
        <v>0</v>
      </c>
      <c r="BL149" s="17" t="s">
        <v>200</v>
      </c>
      <c r="BM149" s="257" t="s">
        <v>201</v>
      </c>
    </row>
    <row r="150" s="12" customFormat="1" ht="22.8" customHeight="1">
      <c r="A150" s="12"/>
      <c r="B150" s="229"/>
      <c r="C150" s="230"/>
      <c r="D150" s="231" t="s">
        <v>74</v>
      </c>
      <c r="E150" s="243" t="s">
        <v>211</v>
      </c>
      <c r="F150" s="243" t="s">
        <v>212</v>
      </c>
      <c r="G150" s="230"/>
      <c r="H150" s="230"/>
      <c r="I150" s="233"/>
      <c r="J150" s="244">
        <f>BK150</f>
        <v>0</v>
      </c>
      <c r="K150" s="230"/>
      <c r="L150" s="235"/>
      <c r="M150" s="236"/>
      <c r="N150" s="237"/>
      <c r="O150" s="237"/>
      <c r="P150" s="238">
        <f>SUM(P151:P155)</f>
        <v>0</v>
      </c>
      <c r="Q150" s="237"/>
      <c r="R150" s="238">
        <f>SUM(R151:R155)</f>
        <v>0</v>
      </c>
      <c r="S150" s="237"/>
      <c r="T150" s="239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84</v>
      </c>
      <c r="AT150" s="241" t="s">
        <v>74</v>
      </c>
      <c r="AU150" s="241" t="s">
        <v>82</v>
      </c>
      <c r="AY150" s="240" t="s">
        <v>172</v>
      </c>
      <c r="BK150" s="242">
        <f>SUM(BK151:BK155)</f>
        <v>0</v>
      </c>
    </row>
    <row r="151" s="2" customFormat="1" ht="24.15" customHeight="1">
      <c r="A151" s="40"/>
      <c r="B151" s="41"/>
      <c r="C151" s="245" t="s">
        <v>352</v>
      </c>
      <c r="D151" s="245" t="s">
        <v>175</v>
      </c>
      <c r="E151" s="246" t="s">
        <v>639</v>
      </c>
      <c r="F151" s="247" t="s">
        <v>640</v>
      </c>
      <c r="G151" s="248" t="s">
        <v>178</v>
      </c>
      <c r="H151" s="249">
        <v>1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40</v>
      </c>
      <c r="O151" s="93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7" t="s">
        <v>200</v>
      </c>
      <c r="AT151" s="257" t="s">
        <v>175</v>
      </c>
      <c r="AU151" s="257" t="s">
        <v>84</v>
      </c>
      <c r="AY151" s="17" t="s">
        <v>172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82</v>
      </c>
      <c r="BK151" s="145">
        <f>ROUND(I151*H151,2)</f>
        <v>0</v>
      </c>
      <c r="BL151" s="17" t="s">
        <v>200</v>
      </c>
      <c r="BM151" s="257" t="s">
        <v>206</v>
      </c>
    </row>
    <row r="152" s="13" customFormat="1">
      <c r="A152" s="13"/>
      <c r="B152" s="258"/>
      <c r="C152" s="259"/>
      <c r="D152" s="260" t="s">
        <v>180</v>
      </c>
      <c r="E152" s="261" t="s">
        <v>1</v>
      </c>
      <c r="F152" s="262" t="s">
        <v>82</v>
      </c>
      <c r="G152" s="259"/>
      <c r="H152" s="263">
        <v>1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180</v>
      </c>
      <c r="AU152" s="269" t="s">
        <v>84</v>
      </c>
      <c r="AV152" s="13" t="s">
        <v>84</v>
      </c>
      <c r="AW152" s="13" t="s">
        <v>30</v>
      </c>
      <c r="AX152" s="13" t="s">
        <v>75</v>
      </c>
      <c r="AY152" s="269" t="s">
        <v>172</v>
      </c>
    </row>
    <row r="153" s="14" customFormat="1">
      <c r="A153" s="14"/>
      <c r="B153" s="270"/>
      <c r="C153" s="271"/>
      <c r="D153" s="260" t="s">
        <v>180</v>
      </c>
      <c r="E153" s="272" t="s">
        <v>1</v>
      </c>
      <c r="F153" s="273" t="s">
        <v>181</v>
      </c>
      <c r="G153" s="271"/>
      <c r="H153" s="274">
        <v>1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180</v>
      </c>
      <c r="AU153" s="280" t="s">
        <v>84</v>
      </c>
      <c r="AV153" s="14" t="s">
        <v>179</v>
      </c>
      <c r="AW153" s="14" t="s">
        <v>30</v>
      </c>
      <c r="AX153" s="14" t="s">
        <v>82</v>
      </c>
      <c r="AY153" s="280" t="s">
        <v>172</v>
      </c>
    </row>
    <row r="154" s="2" customFormat="1" ht="24.15" customHeight="1">
      <c r="A154" s="40"/>
      <c r="B154" s="41"/>
      <c r="C154" s="281" t="s">
        <v>247</v>
      </c>
      <c r="D154" s="281" t="s">
        <v>207</v>
      </c>
      <c r="E154" s="282" t="s">
        <v>228</v>
      </c>
      <c r="F154" s="283" t="s">
        <v>229</v>
      </c>
      <c r="G154" s="284" t="s">
        <v>178</v>
      </c>
      <c r="H154" s="285">
        <v>1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40</v>
      </c>
      <c r="O154" s="93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7" t="s">
        <v>210</v>
      </c>
      <c r="AT154" s="257" t="s">
        <v>207</v>
      </c>
      <c r="AU154" s="257" t="s">
        <v>84</v>
      </c>
      <c r="AY154" s="17" t="s">
        <v>172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82</v>
      </c>
      <c r="BK154" s="145">
        <f>ROUND(I154*H154,2)</f>
        <v>0</v>
      </c>
      <c r="BL154" s="17" t="s">
        <v>200</v>
      </c>
      <c r="BM154" s="257" t="s">
        <v>8</v>
      </c>
    </row>
    <row r="155" s="2" customFormat="1">
      <c r="A155" s="40"/>
      <c r="B155" s="41"/>
      <c r="C155" s="42"/>
      <c r="D155" s="260" t="s">
        <v>231</v>
      </c>
      <c r="E155" s="42"/>
      <c r="F155" s="292" t="s">
        <v>232</v>
      </c>
      <c r="G155" s="42"/>
      <c r="H155" s="42"/>
      <c r="I155" s="214"/>
      <c r="J155" s="42"/>
      <c r="K155" s="42"/>
      <c r="L155" s="43"/>
      <c r="M155" s="293"/>
      <c r="N155" s="294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7" t="s">
        <v>231</v>
      </c>
      <c r="AU155" s="17" t="s">
        <v>84</v>
      </c>
    </row>
    <row r="156" s="12" customFormat="1" ht="22.8" customHeight="1">
      <c r="A156" s="12"/>
      <c r="B156" s="229"/>
      <c r="C156" s="230"/>
      <c r="D156" s="231" t="s">
        <v>74</v>
      </c>
      <c r="E156" s="243" t="s">
        <v>248</v>
      </c>
      <c r="F156" s="243" t="s">
        <v>249</v>
      </c>
      <c r="G156" s="230"/>
      <c r="H156" s="230"/>
      <c r="I156" s="233"/>
      <c r="J156" s="244">
        <f>BK156</f>
        <v>0</v>
      </c>
      <c r="K156" s="230"/>
      <c r="L156" s="235"/>
      <c r="M156" s="236"/>
      <c r="N156" s="237"/>
      <c r="O156" s="237"/>
      <c r="P156" s="238">
        <f>SUM(P157:P163)</f>
        <v>0</v>
      </c>
      <c r="Q156" s="237"/>
      <c r="R156" s="238">
        <f>SUM(R157:R163)</f>
        <v>0</v>
      </c>
      <c r="S156" s="237"/>
      <c r="T156" s="239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40" t="s">
        <v>84</v>
      </c>
      <c r="AT156" s="241" t="s">
        <v>74</v>
      </c>
      <c r="AU156" s="241" t="s">
        <v>82</v>
      </c>
      <c r="AY156" s="240" t="s">
        <v>172</v>
      </c>
      <c r="BK156" s="242">
        <f>SUM(BK157:BK163)</f>
        <v>0</v>
      </c>
    </row>
    <row r="157" s="2" customFormat="1" ht="24.15" customHeight="1">
      <c r="A157" s="40"/>
      <c r="B157" s="41"/>
      <c r="C157" s="245" t="s">
        <v>357</v>
      </c>
      <c r="D157" s="245" t="s">
        <v>175</v>
      </c>
      <c r="E157" s="246" t="s">
        <v>250</v>
      </c>
      <c r="F157" s="247" t="s">
        <v>251</v>
      </c>
      <c r="G157" s="248" t="s">
        <v>178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40</v>
      </c>
      <c r="O157" s="93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57" t="s">
        <v>200</v>
      </c>
      <c r="AT157" s="257" t="s">
        <v>175</v>
      </c>
      <c r="AU157" s="257" t="s">
        <v>84</v>
      </c>
      <c r="AY157" s="17" t="s">
        <v>172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82</v>
      </c>
      <c r="BK157" s="145">
        <f>ROUND(I157*H157,2)</f>
        <v>0</v>
      </c>
      <c r="BL157" s="17" t="s">
        <v>200</v>
      </c>
      <c r="BM157" s="257" t="s">
        <v>216</v>
      </c>
    </row>
    <row r="158" s="13" customFormat="1">
      <c r="A158" s="13"/>
      <c r="B158" s="258"/>
      <c r="C158" s="259"/>
      <c r="D158" s="260" t="s">
        <v>180</v>
      </c>
      <c r="E158" s="261" t="s">
        <v>1</v>
      </c>
      <c r="F158" s="262" t="s">
        <v>82</v>
      </c>
      <c r="G158" s="259"/>
      <c r="H158" s="263">
        <v>1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180</v>
      </c>
      <c r="AU158" s="269" t="s">
        <v>84</v>
      </c>
      <c r="AV158" s="13" t="s">
        <v>84</v>
      </c>
      <c r="AW158" s="13" t="s">
        <v>30</v>
      </c>
      <c r="AX158" s="13" t="s">
        <v>75</v>
      </c>
      <c r="AY158" s="269" t="s">
        <v>172</v>
      </c>
    </row>
    <row r="159" s="14" customFormat="1">
      <c r="A159" s="14"/>
      <c r="B159" s="270"/>
      <c r="C159" s="271"/>
      <c r="D159" s="260" t="s">
        <v>180</v>
      </c>
      <c r="E159" s="272" t="s">
        <v>1</v>
      </c>
      <c r="F159" s="273" t="s">
        <v>181</v>
      </c>
      <c r="G159" s="271"/>
      <c r="H159" s="274">
        <v>1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180</v>
      </c>
      <c r="AU159" s="280" t="s">
        <v>84</v>
      </c>
      <c r="AV159" s="14" t="s">
        <v>179</v>
      </c>
      <c r="AW159" s="14" t="s">
        <v>30</v>
      </c>
      <c r="AX159" s="14" t="s">
        <v>82</v>
      </c>
      <c r="AY159" s="280" t="s">
        <v>172</v>
      </c>
    </row>
    <row r="160" s="2" customFormat="1" ht="33" customHeight="1">
      <c r="A160" s="40"/>
      <c r="B160" s="41"/>
      <c r="C160" s="281" t="s">
        <v>201</v>
      </c>
      <c r="D160" s="281" t="s">
        <v>207</v>
      </c>
      <c r="E160" s="282" t="s">
        <v>252</v>
      </c>
      <c r="F160" s="283" t="s">
        <v>253</v>
      </c>
      <c r="G160" s="284" t="s">
        <v>178</v>
      </c>
      <c r="H160" s="285">
        <v>1</v>
      </c>
      <c r="I160" s="286"/>
      <c r="J160" s="287">
        <f>ROUND(I160*H160,2)</f>
        <v>0</v>
      </c>
      <c r="K160" s="288"/>
      <c r="L160" s="289"/>
      <c r="M160" s="290" t="s">
        <v>1</v>
      </c>
      <c r="N160" s="291" t="s">
        <v>40</v>
      </c>
      <c r="O160" s="93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7" t="s">
        <v>210</v>
      </c>
      <c r="AT160" s="257" t="s">
        <v>207</v>
      </c>
      <c r="AU160" s="257" t="s">
        <v>84</v>
      </c>
      <c r="AY160" s="17" t="s">
        <v>172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82</v>
      </c>
      <c r="BK160" s="145">
        <f>ROUND(I160*H160,2)</f>
        <v>0</v>
      </c>
      <c r="BL160" s="17" t="s">
        <v>200</v>
      </c>
      <c r="BM160" s="257" t="s">
        <v>200</v>
      </c>
    </row>
    <row r="161" s="2" customFormat="1">
      <c r="A161" s="40"/>
      <c r="B161" s="41"/>
      <c r="C161" s="42"/>
      <c r="D161" s="260" t="s">
        <v>231</v>
      </c>
      <c r="E161" s="42"/>
      <c r="F161" s="292" t="s">
        <v>255</v>
      </c>
      <c r="G161" s="42"/>
      <c r="H161" s="42"/>
      <c r="I161" s="214"/>
      <c r="J161" s="42"/>
      <c r="K161" s="42"/>
      <c r="L161" s="43"/>
      <c r="M161" s="293"/>
      <c r="N161" s="294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7" t="s">
        <v>231</v>
      </c>
      <c r="AU161" s="17" t="s">
        <v>84</v>
      </c>
    </row>
    <row r="162" s="13" customFormat="1">
      <c r="A162" s="13"/>
      <c r="B162" s="258"/>
      <c r="C162" s="259"/>
      <c r="D162" s="260" t="s">
        <v>180</v>
      </c>
      <c r="E162" s="261" t="s">
        <v>1</v>
      </c>
      <c r="F162" s="262" t="s">
        <v>82</v>
      </c>
      <c r="G162" s="259"/>
      <c r="H162" s="263">
        <v>1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180</v>
      </c>
      <c r="AU162" s="269" t="s">
        <v>84</v>
      </c>
      <c r="AV162" s="13" t="s">
        <v>84</v>
      </c>
      <c r="AW162" s="13" t="s">
        <v>30</v>
      </c>
      <c r="AX162" s="13" t="s">
        <v>75</v>
      </c>
      <c r="AY162" s="269" t="s">
        <v>172</v>
      </c>
    </row>
    <row r="163" s="14" customFormat="1">
      <c r="A163" s="14"/>
      <c r="B163" s="270"/>
      <c r="C163" s="271"/>
      <c r="D163" s="260" t="s">
        <v>180</v>
      </c>
      <c r="E163" s="272" t="s">
        <v>1</v>
      </c>
      <c r="F163" s="273" t="s">
        <v>181</v>
      </c>
      <c r="G163" s="271"/>
      <c r="H163" s="274">
        <v>1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180</v>
      </c>
      <c r="AU163" s="280" t="s">
        <v>84</v>
      </c>
      <c r="AV163" s="14" t="s">
        <v>179</v>
      </c>
      <c r="AW163" s="14" t="s">
        <v>30</v>
      </c>
      <c r="AX163" s="14" t="s">
        <v>82</v>
      </c>
      <c r="AY163" s="280" t="s">
        <v>172</v>
      </c>
    </row>
    <row r="164" s="12" customFormat="1" ht="22.8" customHeight="1">
      <c r="A164" s="12"/>
      <c r="B164" s="229"/>
      <c r="C164" s="230"/>
      <c r="D164" s="231" t="s">
        <v>74</v>
      </c>
      <c r="E164" s="243" t="s">
        <v>256</v>
      </c>
      <c r="F164" s="243" t="s">
        <v>257</v>
      </c>
      <c r="G164" s="230"/>
      <c r="H164" s="230"/>
      <c r="I164" s="233"/>
      <c r="J164" s="244">
        <f>BK164</f>
        <v>0</v>
      </c>
      <c r="K164" s="230"/>
      <c r="L164" s="235"/>
      <c r="M164" s="236"/>
      <c r="N164" s="237"/>
      <c r="O164" s="237"/>
      <c r="P164" s="238">
        <f>SUM(P165:P182)</f>
        <v>0</v>
      </c>
      <c r="Q164" s="237"/>
      <c r="R164" s="238">
        <f>SUM(R165:R182)</f>
        <v>0</v>
      </c>
      <c r="S164" s="237"/>
      <c r="T164" s="239">
        <f>SUM(T165:T182)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0" t="s">
        <v>84</v>
      </c>
      <c r="AT164" s="241" t="s">
        <v>74</v>
      </c>
      <c r="AU164" s="241" t="s">
        <v>82</v>
      </c>
      <c r="AY164" s="240" t="s">
        <v>172</v>
      </c>
      <c r="BK164" s="242">
        <f>SUM(BK165:BK182)</f>
        <v>0</v>
      </c>
    </row>
    <row r="165" s="2" customFormat="1" ht="24.15" customHeight="1">
      <c r="A165" s="40"/>
      <c r="B165" s="41"/>
      <c r="C165" s="245" t="s">
        <v>186</v>
      </c>
      <c r="D165" s="245" t="s">
        <v>175</v>
      </c>
      <c r="E165" s="246" t="s">
        <v>259</v>
      </c>
      <c r="F165" s="247" t="s">
        <v>260</v>
      </c>
      <c r="G165" s="248" t="s">
        <v>184</v>
      </c>
      <c r="H165" s="249">
        <v>22.699999999999999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40</v>
      </c>
      <c r="O165" s="93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7" t="s">
        <v>200</v>
      </c>
      <c r="AT165" s="257" t="s">
        <v>175</v>
      </c>
      <c r="AU165" s="257" t="s">
        <v>84</v>
      </c>
      <c r="AY165" s="17" t="s">
        <v>172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82</v>
      </c>
      <c r="BK165" s="145">
        <f>ROUND(I165*H165,2)</f>
        <v>0</v>
      </c>
      <c r="BL165" s="17" t="s">
        <v>200</v>
      </c>
      <c r="BM165" s="257" t="s">
        <v>224</v>
      </c>
    </row>
    <row r="166" s="13" customFormat="1">
      <c r="A166" s="13"/>
      <c r="B166" s="258"/>
      <c r="C166" s="259"/>
      <c r="D166" s="260" t="s">
        <v>180</v>
      </c>
      <c r="E166" s="261" t="s">
        <v>1</v>
      </c>
      <c r="F166" s="262" t="s">
        <v>1323</v>
      </c>
      <c r="G166" s="259"/>
      <c r="H166" s="263">
        <v>22.699999999999999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180</v>
      </c>
      <c r="AU166" s="269" t="s">
        <v>84</v>
      </c>
      <c r="AV166" s="13" t="s">
        <v>84</v>
      </c>
      <c r="AW166" s="13" t="s">
        <v>30</v>
      </c>
      <c r="AX166" s="13" t="s">
        <v>75</v>
      </c>
      <c r="AY166" s="269" t="s">
        <v>172</v>
      </c>
    </row>
    <row r="167" s="14" customFormat="1">
      <c r="A167" s="14"/>
      <c r="B167" s="270"/>
      <c r="C167" s="271"/>
      <c r="D167" s="260" t="s">
        <v>180</v>
      </c>
      <c r="E167" s="272" t="s">
        <v>1</v>
      </c>
      <c r="F167" s="273" t="s">
        <v>181</v>
      </c>
      <c r="G167" s="271"/>
      <c r="H167" s="274">
        <v>22.699999999999999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180</v>
      </c>
      <c r="AU167" s="280" t="s">
        <v>84</v>
      </c>
      <c r="AV167" s="14" t="s">
        <v>179</v>
      </c>
      <c r="AW167" s="14" t="s">
        <v>30</v>
      </c>
      <c r="AX167" s="14" t="s">
        <v>82</v>
      </c>
      <c r="AY167" s="280" t="s">
        <v>172</v>
      </c>
    </row>
    <row r="168" s="2" customFormat="1" ht="24.15" customHeight="1">
      <c r="A168" s="40"/>
      <c r="B168" s="41"/>
      <c r="C168" s="245" t="s">
        <v>206</v>
      </c>
      <c r="D168" s="245" t="s">
        <v>175</v>
      </c>
      <c r="E168" s="246" t="s">
        <v>261</v>
      </c>
      <c r="F168" s="247" t="s">
        <v>262</v>
      </c>
      <c r="G168" s="248" t="s">
        <v>184</v>
      </c>
      <c r="H168" s="249">
        <v>22.699999999999999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40</v>
      </c>
      <c r="O168" s="93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57" t="s">
        <v>200</v>
      </c>
      <c r="AT168" s="257" t="s">
        <v>175</v>
      </c>
      <c r="AU168" s="257" t="s">
        <v>84</v>
      </c>
      <c r="AY168" s="17" t="s">
        <v>172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82</v>
      </c>
      <c r="BK168" s="145">
        <f>ROUND(I168*H168,2)</f>
        <v>0</v>
      </c>
      <c r="BL168" s="17" t="s">
        <v>200</v>
      </c>
      <c r="BM168" s="257" t="s">
        <v>226</v>
      </c>
    </row>
    <row r="169" s="13" customFormat="1">
      <c r="A169" s="13"/>
      <c r="B169" s="258"/>
      <c r="C169" s="259"/>
      <c r="D169" s="260" t="s">
        <v>180</v>
      </c>
      <c r="E169" s="261" t="s">
        <v>1</v>
      </c>
      <c r="F169" s="262" t="s">
        <v>1323</v>
      </c>
      <c r="G169" s="259"/>
      <c r="H169" s="263">
        <v>22.699999999999999</v>
      </c>
      <c r="I169" s="264"/>
      <c r="J169" s="259"/>
      <c r="K169" s="259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180</v>
      </c>
      <c r="AU169" s="269" t="s">
        <v>84</v>
      </c>
      <c r="AV169" s="13" t="s">
        <v>84</v>
      </c>
      <c r="AW169" s="13" t="s">
        <v>30</v>
      </c>
      <c r="AX169" s="13" t="s">
        <v>75</v>
      </c>
      <c r="AY169" s="269" t="s">
        <v>172</v>
      </c>
    </row>
    <row r="170" s="14" customFormat="1">
      <c r="A170" s="14"/>
      <c r="B170" s="270"/>
      <c r="C170" s="271"/>
      <c r="D170" s="260" t="s">
        <v>180</v>
      </c>
      <c r="E170" s="272" t="s">
        <v>1</v>
      </c>
      <c r="F170" s="273" t="s">
        <v>181</v>
      </c>
      <c r="G170" s="271"/>
      <c r="H170" s="274">
        <v>22.699999999999999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180</v>
      </c>
      <c r="AU170" s="280" t="s">
        <v>84</v>
      </c>
      <c r="AV170" s="14" t="s">
        <v>179</v>
      </c>
      <c r="AW170" s="14" t="s">
        <v>30</v>
      </c>
      <c r="AX170" s="14" t="s">
        <v>82</v>
      </c>
      <c r="AY170" s="280" t="s">
        <v>172</v>
      </c>
    </row>
    <row r="171" s="2" customFormat="1" ht="24.15" customHeight="1">
      <c r="A171" s="40"/>
      <c r="B171" s="41"/>
      <c r="C171" s="245" t="s">
        <v>258</v>
      </c>
      <c r="D171" s="245" t="s">
        <v>175</v>
      </c>
      <c r="E171" s="246" t="s">
        <v>264</v>
      </c>
      <c r="F171" s="247" t="s">
        <v>265</v>
      </c>
      <c r="G171" s="248" t="s">
        <v>184</v>
      </c>
      <c r="H171" s="249">
        <v>22.699999999999999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40</v>
      </c>
      <c r="O171" s="93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57" t="s">
        <v>200</v>
      </c>
      <c r="AT171" s="257" t="s">
        <v>175</v>
      </c>
      <c r="AU171" s="257" t="s">
        <v>84</v>
      </c>
      <c r="AY171" s="17" t="s">
        <v>172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82</v>
      </c>
      <c r="BK171" s="145">
        <f>ROUND(I171*H171,2)</f>
        <v>0</v>
      </c>
      <c r="BL171" s="17" t="s">
        <v>200</v>
      </c>
      <c r="BM171" s="257" t="s">
        <v>230</v>
      </c>
    </row>
    <row r="172" s="13" customFormat="1">
      <c r="A172" s="13"/>
      <c r="B172" s="258"/>
      <c r="C172" s="259"/>
      <c r="D172" s="260" t="s">
        <v>180</v>
      </c>
      <c r="E172" s="261" t="s">
        <v>1</v>
      </c>
      <c r="F172" s="262" t="s">
        <v>1323</v>
      </c>
      <c r="G172" s="259"/>
      <c r="H172" s="263">
        <v>22.699999999999999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180</v>
      </c>
      <c r="AU172" s="269" t="s">
        <v>84</v>
      </c>
      <c r="AV172" s="13" t="s">
        <v>84</v>
      </c>
      <c r="AW172" s="13" t="s">
        <v>30</v>
      </c>
      <c r="AX172" s="13" t="s">
        <v>75</v>
      </c>
      <c r="AY172" s="269" t="s">
        <v>172</v>
      </c>
    </row>
    <row r="173" s="14" customFormat="1">
      <c r="A173" s="14"/>
      <c r="B173" s="270"/>
      <c r="C173" s="271"/>
      <c r="D173" s="260" t="s">
        <v>180</v>
      </c>
      <c r="E173" s="272" t="s">
        <v>1</v>
      </c>
      <c r="F173" s="273" t="s">
        <v>181</v>
      </c>
      <c r="G173" s="271"/>
      <c r="H173" s="274">
        <v>22.699999999999999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180</v>
      </c>
      <c r="AU173" s="280" t="s">
        <v>84</v>
      </c>
      <c r="AV173" s="14" t="s">
        <v>179</v>
      </c>
      <c r="AW173" s="14" t="s">
        <v>30</v>
      </c>
      <c r="AX173" s="14" t="s">
        <v>82</v>
      </c>
      <c r="AY173" s="280" t="s">
        <v>172</v>
      </c>
    </row>
    <row r="174" s="2" customFormat="1" ht="21.75" customHeight="1">
      <c r="A174" s="40"/>
      <c r="B174" s="41"/>
      <c r="C174" s="245" t="s">
        <v>8</v>
      </c>
      <c r="D174" s="245" t="s">
        <v>175</v>
      </c>
      <c r="E174" s="246" t="s">
        <v>266</v>
      </c>
      <c r="F174" s="247" t="s">
        <v>267</v>
      </c>
      <c r="G174" s="248" t="s">
        <v>184</v>
      </c>
      <c r="H174" s="249">
        <v>22.699999999999999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40</v>
      </c>
      <c r="O174" s="93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7" t="s">
        <v>200</v>
      </c>
      <c r="AT174" s="257" t="s">
        <v>175</v>
      </c>
      <c r="AU174" s="257" t="s">
        <v>84</v>
      </c>
      <c r="AY174" s="17" t="s">
        <v>172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82</v>
      </c>
      <c r="BK174" s="145">
        <f>ROUND(I174*H174,2)</f>
        <v>0</v>
      </c>
      <c r="BL174" s="17" t="s">
        <v>200</v>
      </c>
      <c r="BM174" s="257" t="s">
        <v>236</v>
      </c>
    </row>
    <row r="175" s="13" customFormat="1">
      <c r="A175" s="13"/>
      <c r="B175" s="258"/>
      <c r="C175" s="259"/>
      <c r="D175" s="260" t="s">
        <v>180</v>
      </c>
      <c r="E175" s="261" t="s">
        <v>1</v>
      </c>
      <c r="F175" s="262" t="s">
        <v>1323</v>
      </c>
      <c r="G175" s="259"/>
      <c r="H175" s="263">
        <v>22.699999999999999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180</v>
      </c>
      <c r="AU175" s="269" t="s">
        <v>84</v>
      </c>
      <c r="AV175" s="13" t="s">
        <v>84</v>
      </c>
      <c r="AW175" s="13" t="s">
        <v>30</v>
      </c>
      <c r="AX175" s="13" t="s">
        <v>75</v>
      </c>
      <c r="AY175" s="269" t="s">
        <v>172</v>
      </c>
    </row>
    <row r="176" s="14" customFormat="1">
      <c r="A176" s="14"/>
      <c r="B176" s="270"/>
      <c r="C176" s="271"/>
      <c r="D176" s="260" t="s">
        <v>180</v>
      </c>
      <c r="E176" s="272" t="s">
        <v>1</v>
      </c>
      <c r="F176" s="273" t="s">
        <v>181</v>
      </c>
      <c r="G176" s="271"/>
      <c r="H176" s="274">
        <v>22.699999999999999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180</v>
      </c>
      <c r="AU176" s="280" t="s">
        <v>84</v>
      </c>
      <c r="AV176" s="14" t="s">
        <v>179</v>
      </c>
      <c r="AW176" s="14" t="s">
        <v>30</v>
      </c>
      <c r="AX176" s="14" t="s">
        <v>82</v>
      </c>
      <c r="AY176" s="280" t="s">
        <v>172</v>
      </c>
    </row>
    <row r="177" s="2" customFormat="1" ht="44.25" customHeight="1">
      <c r="A177" s="40"/>
      <c r="B177" s="41"/>
      <c r="C177" s="281" t="s">
        <v>263</v>
      </c>
      <c r="D177" s="281" t="s">
        <v>207</v>
      </c>
      <c r="E177" s="282" t="s">
        <v>269</v>
      </c>
      <c r="F177" s="283" t="s">
        <v>665</v>
      </c>
      <c r="G177" s="284" t="s">
        <v>184</v>
      </c>
      <c r="H177" s="285">
        <v>24.969999999999999</v>
      </c>
      <c r="I177" s="286"/>
      <c r="J177" s="287">
        <f>ROUND(I177*H177,2)</f>
        <v>0</v>
      </c>
      <c r="K177" s="288"/>
      <c r="L177" s="289"/>
      <c r="M177" s="290" t="s">
        <v>1</v>
      </c>
      <c r="N177" s="291" t="s">
        <v>40</v>
      </c>
      <c r="O177" s="93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57" t="s">
        <v>210</v>
      </c>
      <c r="AT177" s="257" t="s">
        <v>207</v>
      </c>
      <c r="AU177" s="257" t="s">
        <v>84</v>
      </c>
      <c r="AY177" s="17" t="s">
        <v>172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82</v>
      </c>
      <c r="BK177" s="145">
        <f>ROUND(I177*H177,2)</f>
        <v>0</v>
      </c>
      <c r="BL177" s="17" t="s">
        <v>200</v>
      </c>
      <c r="BM177" s="257" t="s">
        <v>240</v>
      </c>
    </row>
    <row r="178" s="2" customFormat="1" ht="16.5" customHeight="1">
      <c r="A178" s="40"/>
      <c r="B178" s="41"/>
      <c r="C178" s="245" t="s">
        <v>216</v>
      </c>
      <c r="D178" s="245" t="s">
        <v>175</v>
      </c>
      <c r="E178" s="246" t="s">
        <v>271</v>
      </c>
      <c r="F178" s="247" t="s">
        <v>272</v>
      </c>
      <c r="G178" s="248" t="s">
        <v>273</v>
      </c>
      <c r="H178" s="249">
        <v>19.699999999999999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40</v>
      </c>
      <c r="O178" s="93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57" t="s">
        <v>200</v>
      </c>
      <c r="AT178" s="257" t="s">
        <v>175</v>
      </c>
      <c r="AU178" s="257" t="s">
        <v>84</v>
      </c>
      <c r="AY178" s="17" t="s">
        <v>172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82</v>
      </c>
      <c r="BK178" s="145">
        <f>ROUND(I178*H178,2)</f>
        <v>0</v>
      </c>
      <c r="BL178" s="17" t="s">
        <v>200</v>
      </c>
      <c r="BM178" s="257" t="s">
        <v>213</v>
      </c>
    </row>
    <row r="179" s="13" customFormat="1">
      <c r="A179" s="13"/>
      <c r="B179" s="258"/>
      <c r="C179" s="259"/>
      <c r="D179" s="260" t="s">
        <v>180</v>
      </c>
      <c r="E179" s="261" t="s">
        <v>1</v>
      </c>
      <c r="F179" s="262" t="s">
        <v>1324</v>
      </c>
      <c r="G179" s="259"/>
      <c r="H179" s="263">
        <v>19.699999999999999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180</v>
      </c>
      <c r="AU179" s="269" t="s">
        <v>84</v>
      </c>
      <c r="AV179" s="13" t="s">
        <v>84</v>
      </c>
      <c r="AW179" s="13" t="s">
        <v>30</v>
      </c>
      <c r="AX179" s="13" t="s">
        <v>75</v>
      </c>
      <c r="AY179" s="269" t="s">
        <v>172</v>
      </c>
    </row>
    <row r="180" s="14" customFormat="1">
      <c r="A180" s="14"/>
      <c r="B180" s="270"/>
      <c r="C180" s="271"/>
      <c r="D180" s="260" t="s">
        <v>180</v>
      </c>
      <c r="E180" s="272" t="s">
        <v>1</v>
      </c>
      <c r="F180" s="273" t="s">
        <v>181</v>
      </c>
      <c r="G180" s="271"/>
      <c r="H180" s="274">
        <v>19.699999999999999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180</v>
      </c>
      <c r="AU180" s="280" t="s">
        <v>84</v>
      </c>
      <c r="AV180" s="14" t="s">
        <v>179</v>
      </c>
      <c r="AW180" s="14" t="s">
        <v>30</v>
      </c>
      <c r="AX180" s="14" t="s">
        <v>82</v>
      </c>
      <c r="AY180" s="280" t="s">
        <v>172</v>
      </c>
    </row>
    <row r="181" s="2" customFormat="1" ht="16.5" customHeight="1">
      <c r="A181" s="40"/>
      <c r="B181" s="41"/>
      <c r="C181" s="281" t="s">
        <v>268</v>
      </c>
      <c r="D181" s="281" t="s">
        <v>207</v>
      </c>
      <c r="E181" s="282" t="s">
        <v>277</v>
      </c>
      <c r="F181" s="283" t="s">
        <v>278</v>
      </c>
      <c r="G181" s="284" t="s">
        <v>273</v>
      </c>
      <c r="H181" s="285">
        <v>21.670000000000002</v>
      </c>
      <c r="I181" s="286"/>
      <c r="J181" s="287">
        <f>ROUND(I181*H181,2)</f>
        <v>0</v>
      </c>
      <c r="K181" s="288"/>
      <c r="L181" s="289"/>
      <c r="M181" s="290" t="s">
        <v>1</v>
      </c>
      <c r="N181" s="291" t="s">
        <v>40</v>
      </c>
      <c r="O181" s="93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57" t="s">
        <v>210</v>
      </c>
      <c r="AT181" s="257" t="s">
        <v>207</v>
      </c>
      <c r="AU181" s="257" t="s">
        <v>84</v>
      </c>
      <c r="AY181" s="17" t="s">
        <v>172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82</v>
      </c>
      <c r="BK181" s="145">
        <f>ROUND(I181*H181,2)</f>
        <v>0</v>
      </c>
      <c r="BL181" s="17" t="s">
        <v>200</v>
      </c>
      <c r="BM181" s="257" t="s">
        <v>247</v>
      </c>
    </row>
    <row r="182" s="2" customFormat="1" ht="24.15" customHeight="1">
      <c r="A182" s="40"/>
      <c r="B182" s="41"/>
      <c r="C182" s="245" t="s">
        <v>200</v>
      </c>
      <c r="D182" s="245" t="s">
        <v>175</v>
      </c>
      <c r="E182" s="246" t="s">
        <v>281</v>
      </c>
      <c r="F182" s="247" t="s">
        <v>282</v>
      </c>
      <c r="G182" s="248" t="s">
        <v>283</v>
      </c>
      <c r="H182" s="295"/>
      <c r="I182" s="250"/>
      <c r="J182" s="251">
        <f>ROUND(I182*H182,2)</f>
        <v>0</v>
      </c>
      <c r="K182" s="252"/>
      <c r="L182" s="43"/>
      <c r="M182" s="253" t="s">
        <v>1</v>
      </c>
      <c r="N182" s="254" t="s">
        <v>40</v>
      </c>
      <c r="O182" s="93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57" t="s">
        <v>200</v>
      </c>
      <c r="AT182" s="257" t="s">
        <v>175</v>
      </c>
      <c r="AU182" s="257" t="s">
        <v>84</v>
      </c>
      <c r="AY182" s="17" t="s">
        <v>172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82</v>
      </c>
      <c r="BK182" s="145">
        <f>ROUND(I182*H182,2)</f>
        <v>0</v>
      </c>
      <c r="BL182" s="17" t="s">
        <v>200</v>
      </c>
      <c r="BM182" s="257" t="s">
        <v>210</v>
      </c>
    </row>
    <row r="183" s="12" customFormat="1" ht="22.8" customHeight="1">
      <c r="A183" s="12"/>
      <c r="B183" s="229"/>
      <c r="C183" s="230"/>
      <c r="D183" s="231" t="s">
        <v>74</v>
      </c>
      <c r="E183" s="243" t="s">
        <v>285</v>
      </c>
      <c r="F183" s="243" t="s">
        <v>286</v>
      </c>
      <c r="G183" s="230"/>
      <c r="H183" s="230"/>
      <c r="I183" s="233"/>
      <c r="J183" s="244">
        <f>BK183</f>
        <v>0</v>
      </c>
      <c r="K183" s="230"/>
      <c r="L183" s="235"/>
      <c r="M183" s="236"/>
      <c r="N183" s="237"/>
      <c r="O183" s="237"/>
      <c r="P183" s="238">
        <f>SUM(P184:P189)</f>
        <v>0</v>
      </c>
      <c r="Q183" s="237"/>
      <c r="R183" s="238">
        <f>SUM(R184:R189)</f>
        <v>0</v>
      </c>
      <c r="S183" s="237"/>
      <c r="T183" s="239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0" t="s">
        <v>84</v>
      </c>
      <c r="AT183" s="241" t="s">
        <v>74</v>
      </c>
      <c r="AU183" s="241" t="s">
        <v>82</v>
      </c>
      <c r="AY183" s="240" t="s">
        <v>172</v>
      </c>
      <c r="BK183" s="242">
        <f>SUM(BK184:BK189)</f>
        <v>0</v>
      </c>
    </row>
    <row r="184" s="2" customFormat="1" ht="24.15" customHeight="1">
      <c r="A184" s="40"/>
      <c r="B184" s="41"/>
      <c r="C184" s="245" t="s">
        <v>276</v>
      </c>
      <c r="D184" s="245" t="s">
        <v>175</v>
      </c>
      <c r="E184" s="246" t="s">
        <v>287</v>
      </c>
      <c r="F184" s="247" t="s">
        <v>288</v>
      </c>
      <c r="G184" s="248" t="s">
        <v>184</v>
      </c>
      <c r="H184" s="249">
        <v>2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40</v>
      </c>
      <c r="O184" s="93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57" t="s">
        <v>200</v>
      </c>
      <c r="AT184" s="257" t="s">
        <v>175</v>
      </c>
      <c r="AU184" s="257" t="s">
        <v>84</v>
      </c>
      <c r="AY184" s="17" t="s">
        <v>172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82</v>
      </c>
      <c r="BK184" s="145">
        <f>ROUND(I184*H184,2)</f>
        <v>0</v>
      </c>
      <c r="BL184" s="17" t="s">
        <v>200</v>
      </c>
      <c r="BM184" s="257" t="s">
        <v>254</v>
      </c>
    </row>
    <row r="185" s="13" customFormat="1">
      <c r="A185" s="13"/>
      <c r="B185" s="258"/>
      <c r="C185" s="259"/>
      <c r="D185" s="260" t="s">
        <v>180</v>
      </c>
      <c r="E185" s="261" t="s">
        <v>1</v>
      </c>
      <c r="F185" s="262" t="s">
        <v>84</v>
      </c>
      <c r="G185" s="259"/>
      <c r="H185" s="263">
        <v>2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180</v>
      </c>
      <c r="AU185" s="269" t="s">
        <v>84</v>
      </c>
      <c r="AV185" s="13" t="s">
        <v>84</v>
      </c>
      <c r="AW185" s="13" t="s">
        <v>30</v>
      </c>
      <c r="AX185" s="13" t="s">
        <v>75</v>
      </c>
      <c r="AY185" s="269" t="s">
        <v>172</v>
      </c>
    </row>
    <row r="186" s="14" customFormat="1">
      <c r="A186" s="14"/>
      <c r="B186" s="270"/>
      <c r="C186" s="271"/>
      <c r="D186" s="260" t="s">
        <v>180</v>
      </c>
      <c r="E186" s="272" t="s">
        <v>1</v>
      </c>
      <c r="F186" s="273" t="s">
        <v>181</v>
      </c>
      <c r="G186" s="271"/>
      <c r="H186" s="274">
        <v>2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180</v>
      </c>
      <c r="AU186" s="280" t="s">
        <v>84</v>
      </c>
      <c r="AV186" s="14" t="s">
        <v>179</v>
      </c>
      <c r="AW186" s="14" t="s">
        <v>30</v>
      </c>
      <c r="AX186" s="14" t="s">
        <v>82</v>
      </c>
      <c r="AY186" s="280" t="s">
        <v>172</v>
      </c>
    </row>
    <row r="187" s="2" customFormat="1" ht="24.15" customHeight="1">
      <c r="A187" s="40"/>
      <c r="B187" s="41"/>
      <c r="C187" s="245" t="s">
        <v>224</v>
      </c>
      <c r="D187" s="245" t="s">
        <v>175</v>
      </c>
      <c r="E187" s="246" t="s">
        <v>291</v>
      </c>
      <c r="F187" s="247" t="s">
        <v>292</v>
      </c>
      <c r="G187" s="248" t="s">
        <v>184</v>
      </c>
      <c r="H187" s="249">
        <v>2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40</v>
      </c>
      <c r="O187" s="93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57" t="s">
        <v>200</v>
      </c>
      <c r="AT187" s="257" t="s">
        <v>175</v>
      </c>
      <c r="AU187" s="257" t="s">
        <v>84</v>
      </c>
      <c r="AY187" s="17" t="s">
        <v>172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82</v>
      </c>
      <c r="BK187" s="145">
        <f>ROUND(I187*H187,2)</f>
        <v>0</v>
      </c>
      <c r="BL187" s="17" t="s">
        <v>200</v>
      </c>
      <c r="BM187" s="257" t="s">
        <v>237</v>
      </c>
    </row>
    <row r="188" s="13" customFormat="1">
      <c r="A188" s="13"/>
      <c r="B188" s="258"/>
      <c r="C188" s="259"/>
      <c r="D188" s="260" t="s">
        <v>180</v>
      </c>
      <c r="E188" s="261" t="s">
        <v>1</v>
      </c>
      <c r="F188" s="262" t="s">
        <v>84</v>
      </c>
      <c r="G188" s="259"/>
      <c r="H188" s="263">
        <v>2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180</v>
      </c>
      <c r="AU188" s="269" t="s">
        <v>84</v>
      </c>
      <c r="AV188" s="13" t="s">
        <v>84</v>
      </c>
      <c r="AW188" s="13" t="s">
        <v>30</v>
      </c>
      <c r="AX188" s="13" t="s">
        <v>75</v>
      </c>
      <c r="AY188" s="269" t="s">
        <v>172</v>
      </c>
    </row>
    <row r="189" s="14" customFormat="1">
      <c r="A189" s="14"/>
      <c r="B189" s="270"/>
      <c r="C189" s="271"/>
      <c r="D189" s="260" t="s">
        <v>180</v>
      </c>
      <c r="E189" s="272" t="s">
        <v>1</v>
      </c>
      <c r="F189" s="273" t="s">
        <v>181</v>
      </c>
      <c r="G189" s="271"/>
      <c r="H189" s="274">
        <v>2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180</v>
      </c>
      <c r="AU189" s="280" t="s">
        <v>84</v>
      </c>
      <c r="AV189" s="14" t="s">
        <v>179</v>
      </c>
      <c r="AW189" s="14" t="s">
        <v>30</v>
      </c>
      <c r="AX189" s="14" t="s">
        <v>82</v>
      </c>
      <c r="AY189" s="280" t="s">
        <v>172</v>
      </c>
    </row>
    <row r="190" s="12" customFormat="1" ht="22.8" customHeight="1">
      <c r="A190" s="12"/>
      <c r="B190" s="229"/>
      <c r="C190" s="230"/>
      <c r="D190" s="231" t="s">
        <v>74</v>
      </c>
      <c r="E190" s="243" t="s">
        <v>294</v>
      </c>
      <c r="F190" s="243" t="s">
        <v>295</v>
      </c>
      <c r="G190" s="230"/>
      <c r="H190" s="230"/>
      <c r="I190" s="233"/>
      <c r="J190" s="244">
        <f>BK190</f>
        <v>0</v>
      </c>
      <c r="K190" s="230"/>
      <c r="L190" s="235"/>
      <c r="M190" s="236"/>
      <c r="N190" s="237"/>
      <c r="O190" s="237"/>
      <c r="P190" s="238">
        <f>SUM(P191:P213)</f>
        <v>0</v>
      </c>
      <c r="Q190" s="237"/>
      <c r="R190" s="238">
        <f>SUM(R191:R213)</f>
        <v>0</v>
      </c>
      <c r="S190" s="237"/>
      <c r="T190" s="239">
        <f>SUM(T191:T213)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40" t="s">
        <v>84</v>
      </c>
      <c r="AT190" s="241" t="s">
        <v>74</v>
      </c>
      <c r="AU190" s="241" t="s">
        <v>82</v>
      </c>
      <c r="AY190" s="240" t="s">
        <v>172</v>
      </c>
      <c r="BK190" s="242">
        <f>SUM(BK191:BK213)</f>
        <v>0</v>
      </c>
    </row>
    <row r="191" s="2" customFormat="1" ht="24.15" customHeight="1">
      <c r="A191" s="40"/>
      <c r="B191" s="41"/>
      <c r="C191" s="245" t="s">
        <v>280</v>
      </c>
      <c r="D191" s="245" t="s">
        <v>175</v>
      </c>
      <c r="E191" s="246" t="s">
        <v>296</v>
      </c>
      <c r="F191" s="247" t="s">
        <v>297</v>
      </c>
      <c r="G191" s="248" t="s">
        <v>184</v>
      </c>
      <c r="H191" s="249">
        <v>86.724999999999994</v>
      </c>
      <c r="I191" s="250"/>
      <c r="J191" s="251">
        <f>ROUND(I191*H191,2)</f>
        <v>0</v>
      </c>
      <c r="K191" s="252"/>
      <c r="L191" s="43"/>
      <c r="M191" s="253" t="s">
        <v>1</v>
      </c>
      <c r="N191" s="254" t="s">
        <v>40</v>
      </c>
      <c r="O191" s="93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57" t="s">
        <v>200</v>
      </c>
      <c r="AT191" s="257" t="s">
        <v>175</v>
      </c>
      <c r="AU191" s="257" t="s">
        <v>84</v>
      </c>
      <c r="AY191" s="17" t="s">
        <v>172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82</v>
      </c>
      <c r="BK191" s="145">
        <f>ROUND(I191*H191,2)</f>
        <v>0</v>
      </c>
      <c r="BL191" s="17" t="s">
        <v>200</v>
      </c>
      <c r="BM191" s="257" t="s">
        <v>244</v>
      </c>
    </row>
    <row r="192" s="15" customFormat="1">
      <c r="A192" s="15"/>
      <c r="B192" s="299"/>
      <c r="C192" s="300"/>
      <c r="D192" s="260" t="s">
        <v>180</v>
      </c>
      <c r="E192" s="301" t="s">
        <v>1</v>
      </c>
      <c r="F192" s="302" t="s">
        <v>1322</v>
      </c>
      <c r="G192" s="300"/>
      <c r="H192" s="301" t="s">
        <v>1</v>
      </c>
      <c r="I192" s="303"/>
      <c r="J192" s="300"/>
      <c r="K192" s="300"/>
      <c r="L192" s="304"/>
      <c r="M192" s="305"/>
      <c r="N192" s="306"/>
      <c r="O192" s="306"/>
      <c r="P192" s="306"/>
      <c r="Q192" s="306"/>
      <c r="R192" s="306"/>
      <c r="S192" s="306"/>
      <c r="T192" s="30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308" t="s">
        <v>180</v>
      </c>
      <c r="AU192" s="308" t="s">
        <v>84</v>
      </c>
      <c r="AV192" s="15" t="s">
        <v>82</v>
      </c>
      <c r="AW192" s="15" t="s">
        <v>30</v>
      </c>
      <c r="AX192" s="15" t="s">
        <v>75</v>
      </c>
      <c r="AY192" s="308" t="s">
        <v>172</v>
      </c>
    </row>
    <row r="193" s="13" customFormat="1">
      <c r="A193" s="13"/>
      <c r="B193" s="258"/>
      <c r="C193" s="259"/>
      <c r="D193" s="260" t="s">
        <v>180</v>
      </c>
      <c r="E193" s="261" t="s">
        <v>1</v>
      </c>
      <c r="F193" s="262" t="s">
        <v>1325</v>
      </c>
      <c r="G193" s="259"/>
      <c r="H193" s="263">
        <v>86.724999999999994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180</v>
      </c>
      <c r="AU193" s="269" t="s">
        <v>84</v>
      </c>
      <c r="AV193" s="13" t="s">
        <v>84</v>
      </c>
      <c r="AW193" s="13" t="s">
        <v>30</v>
      </c>
      <c r="AX193" s="13" t="s">
        <v>75</v>
      </c>
      <c r="AY193" s="269" t="s">
        <v>172</v>
      </c>
    </row>
    <row r="194" s="14" customFormat="1">
      <c r="A194" s="14"/>
      <c r="B194" s="270"/>
      <c r="C194" s="271"/>
      <c r="D194" s="260" t="s">
        <v>180</v>
      </c>
      <c r="E194" s="272" t="s">
        <v>1</v>
      </c>
      <c r="F194" s="273" t="s">
        <v>181</v>
      </c>
      <c r="G194" s="271"/>
      <c r="H194" s="274">
        <v>86.724999999999994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180</v>
      </c>
      <c r="AU194" s="280" t="s">
        <v>84</v>
      </c>
      <c r="AV194" s="14" t="s">
        <v>179</v>
      </c>
      <c r="AW194" s="14" t="s">
        <v>30</v>
      </c>
      <c r="AX194" s="14" t="s">
        <v>82</v>
      </c>
      <c r="AY194" s="280" t="s">
        <v>172</v>
      </c>
    </row>
    <row r="195" s="2" customFormat="1" ht="24.15" customHeight="1">
      <c r="A195" s="40"/>
      <c r="B195" s="41"/>
      <c r="C195" s="245" t="s">
        <v>226</v>
      </c>
      <c r="D195" s="245" t="s">
        <v>175</v>
      </c>
      <c r="E195" s="246" t="s">
        <v>301</v>
      </c>
      <c r="F195" s="247" t="s">
        <v>302</v>
      </c>
      <c r="G195" s="248" t="s">
        <v>184</v>
      </c>
      <c r="H195" s="249">
        <v>86.724999999999994</v>
      </c>
      <c r="I195" s="250"/>
      <c r="J195" s="251">
        <f>ROUND(I195*H195,2)</f>
        <v>0</v>
      </c>
      <c r="K195" s="252"/>
      <c r="L195" s="43"/>
      <c r="M195" s="253" t="s">
        <v>1</v>
      </c>
      <c r="N195" s="254" t="s">
        <v>40</v>
      </c>
      <c r="O195" s="93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7" t="s">
        <v>200</v>
      </c>
      <c r="AT195" s="257" t="s">
        <v>175</v>
      </c>
      <c r="AU195" s="257" t="s">
        <v>84</v>
      </c>
      <c r="AY195" s="17" t="s">
        <v>172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82</v>
      </c>
      <c r="BK195" s="145">
        <f>ROUND(I195*H195,2)</f>
        <v>0</v>
      </c>
      <c r="BL195" s="17" t="s">
        <v>200</v>
      </c>
      <c r="BM195" s="257" t="s">
        <v>218</v>
      </c>
    </row>
    <row r="196" s="13" customFormat="1">
      <c r="A196" s="13"/>
      <c r="B196" s="258"/>
      <c r="C196" s="259"/>
      <c r="D196" s="260" t="s">
        <v>180</v>
      </c>
      <c r="E196" s="261" t="s">
        <v>1</v>
      </c>
      <c r="F196" s="262" t="s">
        <v>1326</v>
      </c>
      <c r="G196" s="259"/>
      <c r="H196" s="263">
        <v>86.724999999999994</v>
      </c>
      <c r="I196" s="264"/>
      <c r="J196" s="259"/>
      <c r="K196" s="259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180</v>
      </c>
      <c r="AU196" s="269" t="s">
        <v>84</v>
      </c>
      <c r="AV196" s="13" t="s">
        <v>84</v>
      </c>
      <c r="AW196" s="13" t="s">
        <v>30</v>
      </c>
      <c r="AX196" s="13" t="s">
        <v>75</v>
      </c>
      <c r="AY196" s="269" t="s">
        <v>172</v>
      </c>
    </row>
    <row r="197" s="14" customFormat="1">
      <c r="A197" s="14"/>
      <c r="B197" s="270"/>
      <c r="C197" s="271"/>
      <c r="D197" s="260" t="s">
        <v>180</v>
      </c>
      <c r="E197" s="272" t="s">
        <v>1</v>
      </c>
      <c r="F197" s="273" t="s">
        <v>181</v>
      </c>
      <c r="G197" s="271"/>
      <c r="H197" s="274">
        <v>86.724999999999994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180</v>
      </c>
      <c r="AU197" s="280" t="s">
        <v>84</v>
      </c>
      <c r="AV197" s="14" t="s">
        <v>179</v>
      </c>
      <c r="AW197" s="14" t="s">
        <v>30</v>
      </c>
      <c r="AX197" s="14" t="s">
        <v>82</v>
      </c>
      <c r="AY197" s="280" t="s">
        <v>172</v>
      </c>
    </row>
    <row r="198" s="2" customFormat="1" ht="16.5" customHeight="1">
      <c r="A198" s="40"/>
      <c r="B198" s="41"/>
      <c r="C198" s="245" t="s">
        <v>7</v>
      </c>
      <c r="D198" s="245" t="s">
        <v>175</v>
      </c>
      <c r="E198" s="246" t="s">
        <v>305</v>
      </c>
      <c r="F198" s="247" t="s">
        <v>306</v>
      </c>
      <c r="G198" s="248" t="s">
        <v>184</v>
      </c>
      <c r="H198" s="249">
        <v>86.724999999999994</v>
      </c>
      <c r="I198" s="250"/>
      <c r="J198" s="251">
        <f>ROUND(I198*H198,2)</f>
        <v>0</v>
      </c>
      <c r="K198" s="252"/>
      <c r="L198" s="43"/>
      <c r="M198" s="253" t="s">
        <v>1</v>
      </c>
      <c r="N198" s="254" t="s">
        <v>40</v>
      </c>
      <c r="O198" s="93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7" t="s">
        <v>200</v>
      </c>
      <c r="AT198" s="257" t="s">
        <v>175</v>
      </c>
      <c r="AU198" s="257" t="s">
        <v>84</v>
      </c>
      <c r="AY198" s="17" t="s">
        <v>172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82</v>
      </c>
      <c r="BK198" s="145">
        <f>ROUND(I198*H198,2)</f>
        <v>0</v>
      </c>
      <c r="BL198" s="17" t="s">
        <v>200</v>
      </c>
      <c r="BM198" s="257" t="s">
        <v>227</v>
      </c>
    </row>
    <row r="199" s="13" customFormat="1">
      <c r="A199" s="13"/>
      <c r="B199" s="258"/>
      <c r="C199" s="259"/>
      <c r="D199" s="260" t="s">
        <v>180</v>
      </c>
      <c r="E199" s="261" t="s">
        <v>1</v>
      </c>
      <c r="F199" s="262" t="s">
        <v>1326</v>
      </c>
      <c r="G199" s="259"/>
      <c r="H199" s="263">
        <v>86.724999999999994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180</v>
      </c>
      <c r="AU199" s="269" t="s">
        <v>84</v>
      </c>
      <c r="AV199" s="13" t="s">
        <v>84</v>
      </c>
      <c r="AW199" s="13" t="s">
        <v>30</v>
      </c>
      <c r="AX199" s="13" t="s">
        <v>75</v>
      </c>
      <c r="AY199" s="269" t="s">
        <v>172</v>
      </c>
    </row>
    <row r="200" s="14" customFormat="1">
      <c r="A200" s="14"/>
      <c r="B200" s="270"/>
      <c r="C200" s="271"/>
      <c r="D200" s="260" t="s">
        <v>180</v>
      </c>
      <c r="E200" s="272" t="s">
        <v>1</v>
      </c>
      <c r="F200" s="273" t="s">
        <v>181</v>
      </c>
      <c r="G200" s="271"/>
      <c r="H200" s="274">
        <v>86.724999999999994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180</v>
      </c>
      <c r="AU200" s="280" t="s">
        <v>84</v>
      </c>
      <c r="AV200" s="14" t="s">
        <v>179</v>
      </c>
      <c r="AW200" s="14" t="s">
        <v>30</v>
      </c>
      <c r="AX200" s="14" t="s">
        <v>82</v>
      </c>
      <c r="AY200" s="280" t="s">
        <v>172</v>
      </c>
    </row>
    <row r="201" s="2" customFormat="1" ht="16.5" customHeight="1">
      <c r="A201" s="40"/>
      <c r="B201" s="41"/>
      <c r="C201" s="245" t="s">
        <v>230</v>
      </c>
      <c r="D201" s="245" t="s">
        <v>175</v>
      </c>
      <c r="E201" s="246" t="s">
        <v>308</v>
      </c>
      <c r="F201" s="247" t="s">
        <v>309</v>
      </c>
      <c r="G201" s="248" t="s">
        <v>184</v>
      </c>
      <c r="H201" s="249">
        <v>86.724999999999994</v>
      </c>
      <c r="I201" s="250"/>
      <c r="J201" s="251">
        <f>ROUND(I201*H201,2)</f>
        <v>0</v>
      </c>
      <c r="K201" s="252"/>
      <c r="L201" s="43"/>
      <c r="M201" s="253" t="s">
        <v>1</v>
      </c>
      <c r="N201" s="254" t="s">
        <v>40</v>
      </c>
      <c r="O201" s="93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57" t="s">
        <v>200</v>
      </c>
      <c r="AT201" s="257" t="s">
        <v>175</v>
      </c>
      <c r="AU201" s="257" t="s">
        <v>84</v>
      </c>
      <c r="AY201" s="17" t="s">
        <v>172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82</v>
      </c>
      <c r="BK201" s="145">
        <f>ROUND(I201*H201,2)</f>
        <v>0</v>
      </c>
      <c r="BL201" s="17" t="s">
        <v>200</v>
      </c>
      <c r="BM201" s="257" t="s">
        <v>225</v>
      </c>
    </row>
    <row r="202" s="13" customFormat="1">
      <c r="A202" s="13"/>
      <c r="B202" s="258"/>
      <c r="C202" s="259"/>
      <c r="D202" s="260" t="s">
        <v>180</v>
      </c>
      <c r="E202" s="261" t="s">
        <v>1</v>
      </c>
      <c r="F202" s="262" t="s">
        <v>1326</v>
      </c>
      <c r="G202" s="259"/>
      <c r="H202" s="263">
        <v>86.724999999999994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180</v>
      </c>
      <c r="AU202" s="269" t="s">
        <v>84</v>
      </c>
      <c r="AV202" s="13" t="s">
        <v>84</v>
      </c>
      <c r="AW202" s="13" t="s">
        <v>30</v>
      </c>
      <c r="AX202" s="13" t="s">
        <v>75</v>
      </c>
      <c r="AY202" s="269" t="s">
        <v>172</v>
      </c>
    </row>
    <row r="203" s="14" customFormat="1">
      <c r="A203" s="14"/>
      <c r="B203" s="270"/>
      <c r="C203" s="271"/>
      <c r="D203" s="260" t="s">
        <v>180</v>
      </c>
      <c r="E203" s="272" t="s">
        <v>1</v>
      </c>
      <c r="F203" s="273" t="s">
        <v>181</v>
      </c>
      <c r="G203" s="271"/>
      <c r="H203" s="274">
        <v>86.724999999999994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180</v>
      </c>
      <c r="AU203" s="280" t="s">
        <v>84</v>
      </c>
      <c r="AV203" s="14" t="s">
        <v>179</v>
      </c>
      <c r="AW203" s="14" t="s">
        <v>30</v>
      </c>
      <c r="AX203" s="14" t="s">
        <v>82</v>
      </c>
      <c r="AY203" s="280" t="s">
        <v>172</v>
      </c>
    </row>
    <row r="204" s="2" customFormat="1" ht="24.15" customHeight="1">
      <c r="A204" s="40"/>
      <c r="B204" s="41"/>
      <c r="C204" s="245" t="s">
        <v>300</v>
      </c>
      <c r="D204" s="245" t="s">
        <v>175</v>
      </c>
      <c r="E204" s="246" t="s">
        <v>311</v>
      </c>
      <c r="F204" s="247" t="s">
        <v>312</v>
      </c>
      <c r="G204" s="248" t="s">
        <v>273</v>
      </c>
      <c r="H204" s="249">
        <v>17.199999999999999</v>
      </c>
      <c r="I204" s="250"/>
      <c r="J204" s="251">
        <f>ROUND(I204*H204,2)</f>
        <v>0</v>
      </c>
      <c r="K204" s="252"/>
      <c r="L204" s="43"/>
      <c r="M204" s="253" t="s">
        <v>1</v>
      </c>
      <c r="N204" s="254" t="s">
        <v>40</v>
      </c>
      <c r="O204" s="93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57" t="s">
        <v>200</v>
      </c>
      <c r="AT204" s="257" t="s">
        <v>175</v>
      </c>
      <c r="AU204" s="257" t="s">
        <v>84</v>
      </c>
      <c r="AY204" s="17" t="s">
        <v>172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82</v>
      </c>
      <c r="BK204" s="145">
        <f>ROUND(I204*H204,2)</f>
        <v>0</v>
      </c>
      <c r="BL204" s="17" t="s">
        <v>200</v>
      </c>
      <c r="BM204" s="257" t="s">
        <v>274</v>
      </c>
    </row>
    <row r="205" s="13" customFormat="1">
      <c r="A205" s="13"/>
      <c r="B205" s="258"/>
      <c r="C205" s="259"/>
      <c r="D205" s="260" t="s">
        <v>180</v>
      </c>
      <c r="E205" s="261" t="s">
        <v>1</v>
      </c>
      <c r="F205" s="262" t="s">
        <v>1327</v>
      </c>
      <c r="G205" s="259"/>
      <c r="H205" s="263">
        <v>17.199999999999999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180</v>
      </c>
      <c r="AU205" s="269" t="s">
        <v>84</v>
      </c>
      <c r="AV205" s="13" t="s">
        <v>84</v>
      </c>
      <c r="AW205" s="13" t="s">
        <v>30</v>
      </c>
      <c r="AX205" s="13" t="s">
        <v>75</v>
      </c>
      <c r="AY205" s="269" t="s">
        <v>172</v>
      </c>
    </row>
    <row r="206" s="14" customFormat="1">
      <c r="A206" s="14"/>
      <c r="B206" s="270"/>
      <c r="C206" s="271"/>
      <c r="D206" s="260" t="s">
        <v>180</v>
      </c>
      <c r="E206" s="272" t="s">
        <v>1</v>
      </c>
      <c r="F206" s="273" t="s">
        <v>181</v>
      </c>
      <c r="G206" s="271"/>
      <c r="H206" s="274">
        <v>17.199999999999999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180</v>
      </c>
      <c r="AU206" s="280" t="s">
        <v>84</v>
      </c>
      <c r="AV206" s="14" t="s">
        <v>179</v>
      </c>
      <c r="AW206" s="14" t="s">
        <v>30</v>
      </c>
      <c r="AX206" s="14" t="s">
        <v>82</v>
      </c>
      <c r="AY206" s="280" t="s">
        <v>172</v>
      </c>
    </row>
    <row r="207" s="2" customFormat="1" ht="24.15" customHeight="1">
      <c r="A207" s="40"/>
      <c r="B207" s="41"/>
      <c r="C207" s="281" t="s">
        <v>236</v>
      </c>
      <c r="D207" s="281" t="s">
        <v>207</v>
      </c>
      <c r="E207" s="282" t="s">
        <v>316</v>
      </c>
      <c r="F207" s="283" t="s">
        <v>317</v>
      </c>
      <c r="G207" s="284" t="s">
        <v>273</v>
      </c>
      <c r="H207" s="285">
        <v>18.920000000000002</v>
      </c>
      <c r="I207" s="286"/>
      <c r="J207" s="287">
        <f>ROUND(I207*H207,2)</f>
        <v>0</v>
      </c>
      <c r="K207" s="288"/>
      <c r="L207" s="289"/>
      <c r="M207" s="290" t="s">
        <v>1</v>
      </c>
      <c r="N207" s="291" t="s">
        <v>40</v>
      </c>
      <c r="O207" s="93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57" t="s">
        <v>210</v>
      </c>
      <c r="AT207" s="257" t="s">
        <v>207</v>
      </c>
      <c r="AU207" s="257" t="s">
        <v>84</v>
      </c>
      <c r="AY207" s="17" t="s">
        <v>172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82</v>
      </c>
      <c r="BK207" s="145">
        <f>ROUND(I207*H207,2)</f>
        <v>0</v>
      </c>
      <c r="BL207" s="17" t="s">
        <v>200</v>
      </c>
      <c r="BM207" s="257" t="s">
        <v>279</v>
      </c>
    </row>
    <row r="208" s="2" customFormat="1" ht="24.15" customHeight="1">
      <c r="A208" s="40"/>
      <c r="B208" s="41"/>
      <c r="C208" s="245" t="s">
        <v>315</v>
      </c>
      <c r="D208" s="245" t="s">
        <v>175</v>
      </c>
      <c r="E208" s="246" t="s">
        <v>319</v>
      </c>
      <c r="F208" s="247" t="s">
        <v>320</v>
      </c>
      <c r="G208" s="248" t="s">
        <v>184</v>
      </c>
      <c r="H208" s="249">
        <v>86.724999999999994</v>
      </c>
      <c r="I208" s="250"/>
      <c r="J208" s="251">
        <f>ROUND(I208*H208,2)</f>
        <v>0</v>
      </c>
      <c r="K208" s="252"/>
      <c r="L208" s="43"/>
      <c r="M208" s="253" t="s">
        <v>1</v>
      </c>
      <c r="N208" s="254" t="s">
        <v>40</v>
      </c>
      <c r="O208" s="93"/>
      <c r="P208" s="255">
        <f>O208*H208</f>
        <v>0</v>
      </c>
      <c r="Q208" s="255">
        <v>0</v>
      </c>
      <c r="R208" s="255">
        <f>Q208*H208</f>
        <v>0</v>
      </c>
      <c r="S208" s="255">
        <v>0</v>
      </c>
      <c r="T208" s="25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57" t="s">
        <v>200</v>
      </c>
      <c r="AT208" s="257" t="s">
        <v>175</v>
      </c>
      <c r="AU208" s="257" t="s">
        <v>84</v>
      </c>
      <c r="AY208" s="17" t="s">
        <v>172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82</v>
      </c>
      <c r="BK208" s="145">
        <f>ROUND(I208*H208,2)</f>
        <v>0</v>
      </c>
      <c r="BL208" s="17" t="s">
        <v>200</v>
      </c>
      <c r="BM208" s="257" t="s">
        <v>284</v>
      </c>
    </row>
    <row r="209" s="13" customFormat="1">
      <c r="A209" s="13"/>
      <c r="B209" s="258"/>
      <c r="C209" s="259"/>
      <c r="D209" s="260" t="s">
        <v>180</v>
      </c>
      <c r="E209" s="261" t="s">
        <v>1</v>
      </c>
      <c r="F209" s="262" t="s">
        <v>1326</v>
      </c>
      <c r="G209" s="259"/>
      <c r="H209" s="263">
        <v>86.724999999999994</v>
      </c>
      <c r="I209" s="264"/>
      <c r="J209" s="259"/>
      <c r="K209" s="259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180</v>
      </c>
      <c r="AU209" s="269" t="s">
        <v>84</v>
      </c>
      <c r="AV209" s="13" t="s">
        <v>84</v>
      </c>
      <c r="AW209" s="13" t="s">
        <v>30</v>
      </c>
      <c r="AX209" s="13" t="s">
        <v>75</v>
      </c>
      <c r="AY209" s="269" t="s">
        <v>172</v>
      </c>
    </row>
    <row r="210" s="14" customFormat="1">
      <c r="A210" s="14"/>
      <c r="B210" s="270"/>
      <c r="C210" s="271"/>
      <c r="D210" s="260" t="s">
        <v>180</v>
      </c>
      <c r="E210" s="272" t="s">
        <v>1</v>
      </c>
      <c r="F210" s="273" t="s">
        <v>181</v>
      </c>
      <c r="G210" s="271"/>
      <c r="H210" s="274">
        <v>86.724999999999994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180</v>
      </c>
      <c r="AU210" s="280" t="s">
        <v>84</v>
      </c>
      <c r="AV210" s="14" t="s">
        <v>179</v>
      </c>
      <c r="AW210" s="14" t="s">
        <v>30</v>
      </c>
      <c r="AX210" s="14" t="s">
        <v>82</v>
      </c>
      <c r="AY210" s="280" t="s">
        <v>172</v>
      </c>
    </row>
    <row r="211" s="2" customFormat="1" ht="24.15" customHeight="1">
      <c r="A211" s="40"/>
      <c r="B211" s="41"/>
      <c r="C211" s="245" t="s">
        <v>240</v>
      </c>
      <c r="D211" s="245" t="s">
        <v>175</v>
      </c>
      <c r="E211" s="246" t="s">
        <v>323</v>
      </c>
      <c r="F211" s="247" t="s">
        <v>324</v>
      </c>
      <c r="G211" s="248" t="s">
        <v>184</v>
      </c>
      <c r="H211" s="249">
        <v>86.724999999999994</v>
      </c>
      <c r="I211" s="250"/>
      <c r="J211" s="251">
        <f>ROUND(I211*H211,2)</f>
        <v>0</v>
      </c>
      <c r="K211" s="252"/>
      <c r="L211" s="43"/>
      <c r="M211" s="253" t="s">
        <v>1</v>
      </c>
      <c r="N211" s="254" t="s">
        <v>40</v>
      </c>
      <c r="O211" s="93"/>
      <c r="P211" s="255">
        <f>O211*H211</f>
        <v>0</v>
      </c>
      <c r="Q211" s="255">
        <v>0</v>
      </c>
      <c r="R211" s="255">
        <f>Q211*H211</f>
        <v>0</v>
      </c>
      <c r="S211" s="255">
        <v>0</v>
      </c>
      <c r="T211" s="25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57" t="s">
        <v>200</v>
      </c>
      <c r="AT211" s="257" t="s">
        <v>175</v>
      </c>
      <c r="AU211" s="257" t="s">
        <v>84</v>
      </c>
      <c r="AY211" s="17" t="s">
        <v>172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82</v>
      </c>
      <c r="BK211" s="145">
        <f>ROUND(I211*H211,2)</f>
        <v>0</v>
      </c>
      <c r="BL211" s="17" t="s">
        <v>200</v>
      </c>
      <c r="BM211" s="257" t="s">
        <v>289</v>
      </c>
    </row>
    <row r="212" s="13" customFormat="1">
      <c r="A212" s="13"/>
      <c r="B212" s="258"/>
      <c r="C212" s="259"/>
      <c r="D212" s="260" t="s">
        <v>180</v>
      </c>
      <c r="E212" s="261" t="s">
        <v>1</v>
      </c>
      <c r="F212" s="262" t="s">
        <v>1326</v>
      </c>
      <c r="G212" s="259"/>
      <c r="H212" s="263">
        <v>86.724999999999994</v>
      </c>
      <c r="I212" s="264"/>
      <c r="J212" s="259"/>
      <c r="K212" s="259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180</v>
      </c>
      <c r="AU212" s="269" t="s">
        <v>84</v>
      </c>
      <c r="AV212" s="13" t="s">
        <v>84</v>
      </c>
      <c r="AW212" s="13" t="s">
        <v>30</v>
      </c>
      <c r="AX212" s="13" t="s">
        <v>75</v>
      </c>
      <c r="AY212" s="269" t="s">
        <v>172</v>
      </c>
    </row>
    <row r="213" s="14" customFormat="1">
      <c r="A213" s="14"/>
      <c r="B213" s="270"/>
      <c r="C213" s="271"/>
      <c r="D213" s="260" t="s">
        <v>180</v>
      </c>
      <c r="E213" s="272" t="s">
        <v>1</v>
      </c>
      <c r="F213" s="273" t="s">
        <v>181</v>
      </c>
      <c r="G213" s="271"/>
      <c r="H213" s="274">
        <v>86.724999999999994</v>
      </c>
      <c r="I213" s="275"/>
      <c r="J213" s="271"/>
      <c r="K213" s="271"/>
      <c r="L213" s="276"/>
      <c r="M213" s="296"/>
      <c r="N213" s="297"/>
      <c r="O213" s="297"/>
      <c r="P213" s="297"/>
      <c r="Q213" s="297"/>
      <c r="R213" s="297"/>
      <c r="S213" s="297"/>
      <c r="T213" s="29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180</v>
      </c>
      <c r="AU213" s="280" t="s">
        <v>84</v>
      </c>
      <c r="AV213" s="14" t="s">
        <v>179</v>
      </c>
      <c r="AW213" s="14" t="s">
        <v>30</v>
      </c>
      <c r="AX213" s="14" t="s">
        <v>82</v>
      </c>
      <c r="AY213" s="280" t="s">
        <v>172</v>
      </c>
    </row>
    <row r="214" s="2" customFormat="1" ht="6.96" customHeight="1">
      <c r="A214" s="40"/>
      <c r="B214" s="68"/>
      <c r="C214" s="69"/>
      <c r="D214" s="69"/>
      <c r="E214" s="69"/>
      <c r="F214" s="69"/>
      <c r="G214" s="69"/>
      <c r="H214" s="69"/>
      <c r="I214" s="69"/>
      <c r="J214" s="69"/>
      <c r="K214" s="69"/>
      <c r="L214" s="43"/>
      <c r="M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</sheetData>
  <sheetProtection sheet="1" autoFilter="0" formatColumns="0" formatRows="0" objects="1" scenarios="1" spinCount="100000" saltValue="j6ZyLf/m5zFPFp2RsxEFDCGV9lbmuCgfr3HOtWCZ0LsiLY+uC+WnTIu/GGq01K5vphPW4DnVazLgavEFR/rDKQ==" hashValue="Jm7uLcIsJqpIugg2TIU5KXBIlS2bSyyTkg2jbxFHeBRSMOiDJVdSbNRVjIoxkjbkj3xuLFsyj2L05OMEQJQI8A==" algorithmName="SHA-512" password="CC35"/>
  <autoFilter ref="C134:K213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130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26.25" customHeight="1">
      <c r="B7" s="20"/>
      <c r="E7" s="158" t="str">
        <f>'Rekapitulace stavby'!K6</f>
        <v>100424 - Nové učebny a vstup Střední zdravotnické školy a VOŠ Cheb-úprava 2907 (zadání)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1328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31. 7. 2024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133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124</v>
      </c>
      <c r="E31" s="40"/>
      <c r="F31" s="40"/>
      <c r="G31" s="40"/>
      <c r="H31" s="40"/>
      <c r="I31" s="40"/>
      <c r="J31" s="167">
        <f>J109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ROUND((SUM(BE109:BE116) + SUM(BE136:BE252)),  2)</f>
        <v>0</v>
      </c>
      <c r="G35" s="40"/>
      <c r="H35" s="40"/>
      <c r="I35" s="174">
        <v>0.20999999999999999</v>
      </c>
      <c r="J35" s="173">
        <f>ROUND(((SUM(BE109:BE116) + SUM(BE136:BE252))*I35),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ROUND((SUM(BF109:BF116) + SUM(BF136:BF252)),  2)</f>
        <v>0</v>
      </c>
      <c r="G36" s="40"/>
      <c r="H36" s="40"/>
      <c r="I36" s="174">
        <v>0.12</v>
      </c>
      <c r="J36" s="173">
        <f>ROUND(((SUM(BF109:BF116) + SUM(BF136:BF252))*I36),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ROUND((SUM(BG109:BG116) + SUM(BG136:BG252)),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ROUND((SUM(BH109:BH116) + SUM(BH136:BH252)),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ROUND((SUM(BI109:BI116) + SUM(BI136:BI252)),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3" t="str">
        <f>E7</f>
        <v>100424 - Nové učebny a vstup Střední zdravotnické školy a VOŠ Cheb-úprava 2907 (zadání)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SO06 - stavební úpravy uč...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31. 7. 2024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135</v>
      </c>
      <c r="D94" s="151"/>
      <c r="E94" s="151"/>
      <c r="F94" s="151"/>
      <c r="G94" s="151"/>
      <c r="H94" s="151"/>
      <c r="I94" s="151"/>
      <c r="J94" s="195" t="s">
        <v>136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137</v>
      </c>
      <c r="D96" s="42"/>
      <c r="E96" s="42"/>
      <c r="F96" s="42"/>
      <c r="G96" s="42"/>
      <c r="H96" s="42"/>
      <c r="I96" s="42"/>
      <c r="J96" s="112">
        <f>J136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138</v>
      </c>
    </row>
    <row r="97" s="9" customFormat="1" ht="24.96" customHeight="1">
      <c r="A97" s="9"/>
      <c r="B97" s="197"/>
      <c r="C97" s="198"/>
      <c r="D97" s="199" t="s">
        <v>139</v>
      </c>
      <c r="E97" s="200"/>
      <c r="F97" s="200"/>
      <c r="G97" s="200"/>
      <c r="H97" s="200"/>
      <c r="I97" s="200"/>
      <c r="J97" s="201">
        <f>J137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7"/>
      <c r="C98" s="198"/>
      <c r="D98" s="199" t="s">
        <v>142</v>
      </c>
      <c r="E98" s="200"/>
      <c r="F98" s="200"/>
      <c r="G98" s="200"/>
      <c r="H98" s="200"/>
      <c r="I98" s="200"/>
      <c r="J98" s="201">
        <f>J139</f>
        <v>0</v>
      </c>
      <c r="K98" s="198"/>
      <c r="L98" s="20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3"/>
      <c r="C99" s="204"/>
      <c r="D99" s="205" t="s">
        <v>334</v>
      </c>
      <c r="E99" s="206"/>
      <c r="F99" s="206"/>
      <c r="G99" s="206"/>
      <c r="H99" s="206"/>
      <c r="I99" s="206"/>
      <c r="J99" s="207">
        <f>J140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335</v>
      </c>
      <c r="E100" s="206"/>
      <c r="F100" s="206"/>
      <c r="G100" s="206"/>
      <c r="H100" s="206"/>
      <c r="I100" s="206"/>
      <c r="J100" s="207">
        <f>J157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143</v>
      </c>
      <c r="E101" s="206"/>
      <c r="F101" s="206"/>
      <c r="G101" s="206"/>
      <c r="H101" s="206"/>
      <c r="I101" s="206"/>
      <c r="J101" s="207">
        <f>J178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3"/>
      <c r="C102" s="204"/>
      <c r="D102" s="205" t="s">
        <v>144</v>
      </c>
      <c r="E102" s="206"/>
      <c r="F102" s="206"/>
      <c r="G102" s="206"/>
      <c r="H102" s="206"/>
      <c r="I102" s="206"/>
      <c r="J102" s="207">
        <f>J188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3"/>
      <c r="C103" s="204"/>
      <c r="D103" s="205" t="s">
        <v>145</v>
      </c>
      <c r="E103" s="206"/>
      <c r="F103" s="206"/>
      <c r="G103" s="206"/>
      <c r="H103" s="206"/>
      <c r="I103" s="206"/>
      <c r="J103" s="207">
        <f>J195</f>
        <v>0</v>
      </c>
      <c r="K103" s="204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3"/>
      <c r="C104" s="204"/>
      <c r="D104" s="205" t="s">
        <v>146</v>
      </c>
      <c r="E104" s="206"/>
      <c r="F104" s="206"/>
      <c r="G104" s="206"/>
      <c r="H104" s="206"/>
      <c r="I104" s="206"/>
      <c r="J104" s="207">
        <f>J201</f>
        <v>0</v>
      </c>
      <c r="K104" s="204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3"/>
      <c r="C105" s="204"/>
      <c r="D105" s="205" t="s">
        <v>147</v>
      </c>
      <c r="E105" s="206"/>
      <c r="F105" s="206"/>
      <c r="G105" s="206"/>
      <c r="H105" s="206"/>
      <c r="I105" s="206"/>
      <c r="J105" s="207">
        <f>J221</f>
        <v>0</v>
      </c>
      <c r="K105" s="204"/>
      <c r="L105" s="20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3"/>
      <c r="C106" s="204"/>
      <c r="D106" s="205" t="s">
        <v>148</v>
      </c>
      <c r="E106" s="206"/>
      <c r="F106" s="206"/>
      <c r="G106" s="206"/>
      <c r="H106" s="206"/>
      <c r="I106" s="206"/>
      <c r="J106" s="207">
        <f>J228</f>
        <v>0</v>
      </c>
      <c r="K106" s="204"/>
      <c r="L106" s="20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9.28" customHeight="1">
      <c r="A109" s="40"/>
      <c r="B109" s="41"/>
      <c r="C109" s="196" t="s">
        <v>149</v>
      </c>
      <c r="D109" s="42"/>
      <c r="E109" s="42"/>
      <c r="F109" s="42"/>
      <c r="G109" s="42"/>
      <c r="H109" s="42"/>
      <c r="I109" s="42"/>
      <c r="J109" s="209">
        <f>ROUND(J110 + J111 + J112 + J113 + J114 + J115,2)</f>
        <v>0</v>
      </c>
      <c r="K109" s="42"/>
      <c r="L109" s="65"/>
      <c r="N109" s="210" t="s">
        <v>39</v>
      </c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8" customHeight="1">
      <c r="A110" s="40"/>
      <c r="B110" s="41"/>
      <c r="C110" s="42"/>
      <c r="D110" s="146" t="s">
        <v>150</v>
      </c>
      <c r="E110" s="139"/>
      <c r="F110" s="139"/>
      <c r="G110" s="42"/>
      <c r="H110" s="42"/>
      <c r="I110" s="42"/>
      <c r="J110" s="140">
        <v>0</v>
      </c>
      <c r="K110" s="42"/>
      <c r="L110" s="211"/>
      <c r="M110" s="212"/>
      <c r="N110" s="213" t="s">
        <v>40</v>
      </c>
      <c r="O110" s="212"/>
      <c r="P110" s="212"/>
      <c r="Q110" s="212"/>
      <c r="R110" s="212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5" t="s">
        <v>119</v>
      </c>
      <c r="AZ110" s="212"/>
      <c r="BA110" s="212"/>
      <c r="BB110" s="212"/>
      <c r="BC110" s="212"/>
      <c r="BD110" s="212"/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15" t="s">
        <v>82</v>
      </c>
      <c r="BK110" s="212"/>
      <c r="BL110" s="212"/>
      <c r="BM110" s="212"/>
    </row>
    <row r="111" s="2" customFormat="1" ht="18" customHeight="1">
      <c r="A111" s="40"/>
      <c r="B111" s="41"/>
      <c r="C111" s="42"/>
      <c r="D111" s="146" t="s">
        <v>151</v>
      </c>
      <c r="E111" s="139"/>
      <c r="F111" s="139"/>
      <c r="G111" s="42"/>
      <c r="H111" s="42"/>
      <c r="I111" s="42"/>
      <c r="J111" s="140">
        <v>0</v>
      </c>
      <c r="K111" s="42"/>
      <c r="L111" s="211"/>
      <c r="M111" s="212"/>
      <c r="N111" s="213" t="s">
        <v>40</v>
      </c>
      <c r="O111" s="212"/>
      <c r="P111" s="212"/>
      <c r="Q111" s="212"/>
      <c r="R111" s="212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5" t="s">
        <v>119</v>
      </c>
      <c r="AZ111" s="212"/>
      <c r="BA111" s="212"/>
      <c r="BB111" s="212"/>
      <c r="BC111" s="212"/>
      <c r="BD111" s="212"/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15" t="s">
        <v>82</v>
      </c>
      <c r="BK111" s="212"/>
      <c r="BL111" s="212"/>
      <c r="BM111" s="212"/>
    </row>
    <row r="112" s="2" customFormat="1" ht="18" customHeight="1">
      <c r="A112" s="40"/>
      <c r="B112" s="41"/>
      <c r="C112" s="42"/>
      <c r="D112" s="146" t="s">
        <v>152</v>
      </c>
      <c r="E112" s="139"/>
      <c r="F112" s="139"/>
      <c r="G112" s="42"/>
      <c r="H112" s="42"/>
      <c r="I112" s="42"/>
      <c r="J112" s="140">
        <v>0</v>
      </c>
      <c r="K112" s="42"/>
      <c r="L112" s="211"/>
      <c r="M112" s="212"/>
      <c r="N112" s="213" t="s">
        <v>40</v>
      </c>
      <c r="O112" s="212"/>
      <c r="P112" s="212"/>
      <c r="Q112" s="212"/>
      <c r="R112" s="212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5" t="s">
        <v>119</v>
      </c>
      <c r="AZ112" s="212"/>
      <c r="BA112" s="212"/>
      <c r="BB112" s="212"/>
      <c r="BC112" s="212"/>
      <c r="BD112" s="212"/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15" t="s">
        <v>82</v>
      </c>
      <c r="BK112" s="212"/>
      <c r="BL112" s="212"/>
      <c r="BM112" s="212"/>
    </row>
    <row r="113" s="2" customFormat="1" ht="18" customHeight="1">
      <c r="A113" s="40"/>
      <c r="B113" s="41"/>
      <c r="C113" s="42"/>
      <c r="D113" s="146" t="s">
        <v>153</v>
      </c>
      <c r="E113" s="139"/>
      <c r="F113" s="139"/>
      <c r="G113" s="42"/>
      <c r="H113" s="42"/>
      <c r="I113" s="42"/>
      <c r="J113" s="140">
        <v>0</v>
      </c>
      <c r="K113" s="42"/>
      <c r="L113" s="211"/>
      <c r="M113" s="212"/>
      <c r="N113" s="213" t="s">
        <v>40</v>
      </c>
      <c r="O113" s="212"/>
      <c r="P113" s="212"/>
      <c r="Q113" s="212"/>
      <c r="R113" s="212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5" t="s">
        <v>119</v>
      </c>
      <c r="AZ113" s="212"/>
      <c r="BA113" s="212"/>
      <c r="BB113" s="212"/>
      <c r="BC113" s="212"/>
      <c r="BD113" s="212"/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15" t="s">
        <v>82</v>
      </c>
      <c r="BK113" s="212"/>
      <c r="BL113" s="212"/>
      <c r="BM113" s="212"/>
    </row>
    <row r="114" s="2" customFormat="1" ht="18" customHeight="1">
      <c r="A114" s="40"/>
      <c r="B114" s="41"/>
      <c r="C114" s="42"/>
      <c r="D114" s="146" t="s">
        <v>154</v>
      </c>
      <c r="E114" s="139"/>
      <c r="F114" s="139"/>
      <c r="G114" s="42"/>
      <c r="H114" s="42"/>
      <c r="I114" s="42"/>
      <c r="J114" s="140">
        <v>0</v>
      </c>
      <c r="K114" s="42"/>
      <c r="L114" s="211"/>
      <c r="M114" s="212"/>
      <c r="N114" s="213" t="s">
        <v>40</v>
      </c>
      <c r="O114" s="212"/>
      <c r="P114" s="212"/>
      <c r="Q114" s="212"/>
      <c r="R114" s="212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5" t="s">
        <v>119</v>
      </c>
      <c r="AZ114" s="212"/>
      <c r="BA114" s="212"/>
      <c r="BB114" s="212"/>
      <c r="BC114" s="212"/>
      <c r="BD114" s="212"/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215" t="s">
        <v>82</v>
      </c>
      <c r="BK114" s="212"/>
      <c r="BL114" s="212"/>
      <c r="BM114" s="212"/>
    </row>
    <row r="115" s="2" customFormat="1" ht="18" customHeight="1">
      <c r="A115" s="40"/>
      <c r="B115" s="41"/>
      <c r="C115" s="42"/>
      <c r="D115" s="139" t="s">
        <v>155</v>
      </c>
      <c r="E115" s="42"/>
      <c r="F115" s="42"/>
      <c r="G115" s="42"/>
      <c r="H115" s="42"/>
      <c r="I115" s="42"/>
      <c r="J115" s="140">
        <f>ROUND(J30*T115,2)</f>
        <v>0</v>
      </c>
      <c r="K115" s="42"/>
      <c r="L115" s="211"/>
      <c r="M115" s="212"/>
      <c r="N115" s="213" t="s">
        <v>41</v>
      </c>
      <c r="O115" s="212"/>
      <c r="P115" s="212"/>
      <c r="Q115" s="212"/>
      <c r="R115" s="212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5" t="s">
        <v>156</v>
      </c>
      <c r="AZ115" s="212"/>
      <c r="BA115" s="212"/>
      <c r="BB115" s="212"/>
      <c r="BC115" s="212"/>
      <c r="BD115" s="212"/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15" t="s">
        <v>84</v>
      </c>
      <c r="BK115" s="212"/>
      <c r="BL115" s="212"/>
      <c r="BM115" s="212"/>
    </row>
    <row r="116" s="2" customForma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9.28" customHeight="1">
      <c r="A117" s="40"/>
      <c r="B117" s="41"/>
      <c r="C117" s="150" t="s">
        <v>129</v>
      </c>
      <c r="D117" s="151"/>
      <c r="E117" s="151"/>
      <c r="F117" s="151"/>
      <c r="G117" s="151"/>
      <c r="H117" s="151"/>
      <c r="I117" s="151"/>
      <c r="J117" s="152">
        <f>ROUND(J96+J109,2)</f>
        <v>0</v>
      </c>
      <c r="K117" s="15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3" t="s">
        <v>157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2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6.25" customHeight="1">
      <c r="A126" s="40"/>
      <c r="B126" s="41"/>
      <c r="C126" s="42"/>
      <c r="D126" s="42"/>
      <c r="E126" s="193" t="str">
        <f>E7</f>
        <v>100424 - Nové učebny a vstup Střední zdravotnické školy a VOŠ Cheb-úprava 2907 (zadání)</v>
      </c>
      <c r="F126" s="32"/>
      <c r="G126" s="32"/>
      <c r="H126" s="3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2" t="s">
        <v>131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E9</f>
        <v>SO06 - stavební úpravy uč...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2" t="s">
        <v>20</v>
      </c>
      <c r="D130" s="42"/>
      <c r="E130" s="42"/>
      <c r="F130" s="27" t="str">
        <f>F12</f>
        <v xml:space="preserve"> </v>
      </c>
      <c r="G130" s="42"/>
      <c r="H130" s="42"/>
      <c r="I130" s="32" t="s">
        <v>22</v>
      </c>
      <c r="J130" s="81" t="str">
        <f>IF(J12="","",J12)</f>
        <v>31. 7. 2024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2" t="s">
        <v>24</v>
      </c>
      <c r="D132" s="42"/>
      <c r="E132" s="42"/>
      <c r="F132" s="27" t="str">
        <f>E15</f>
        <v xml:space="preserve"> </v>
      </c>
      <c r="G132" s="42"/>
      <c r="H132" s="42"/>
      <c r="I132" s="32" t="s">
        <v>29</v>
      </c>
      <c r="J132" s="36" t="str">
        <f>E21</f>
        <v xml:space="preserve"> 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2" t="s">
        <v>27</v>
      </c>
      <c r="D133" s="42"/>
      <c r="E133" s="42"/>
      <c r="F133" s="27" t="str">
        <f>IF(E18="","",E18)</f>
        <v>Vyplň údaj</v>
      </c>
      <c r="G133" s="42"/>
      <c r="H133" s="42"/>
      <c r="I133" s="32" t="s">
        <v>31</v>
      </c>
      <c r="J133" s="36" t="str">
        <f>E24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17"/>
      <c r="B135" s="218"/>
      <c r="C135" s="219" t="s">
        <v>158</v>
      </c>
      <c r="D135" s="220" t="s">
        <v>60</v>
      </c>
      <c r="E135" s="220" t="s">
        <v>56</v>
      </c>
      <c r="F135" s="220" t="s">
        <v>57</v>
      </c>
      <c r="G135" s="220" t="s">
        <v>159</v>
      </c>
      <c r="H135" s="220" t="s">
        <v>160</v>
      </c>
      <c r="I135" s="220" t="s">
        <v>161</v>
      </c>
      <c r="J135" s="221" t="s">
        <v>136</v>
      </c>
      <c r="K135" s="222" t="s">
        <v>162</v>
      </c>
      <c r="L135" s="223"/>
      <c r="M135" s="102" t="s">
        <v>1</v>
      </c>
      <c r="N135" s="103" t="s">
        <v>39</v>
      </c>
      <c r="O135" s="103" t="s">
        <v>163</v>
      </c>
      <c r="P135" s="103" t="s">
        <v>164</v>
      </c>
      <c r="Q135" s="103" t="s">
        <v>165</v>
      </c>
      <c r="R135" s="103" t="s">
        <v>166</v>
      </c>
      <c r="S135" s="103" t="s">
        <v>167</v>
      </c>
      <c r="T135" s="104" t="s">
        <v>168</v>
      </c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</row>
    <row r="136" s="2" customFormat="1" ht="22.8" customHeight="1">
      <c r="A136" s="40"/>
      <c r="B136" s="41"/>
      <c r="C136" s="109" t="s">
        <v>169</v>
      </c>
      <c r="D136" s="42"/>
      <c r="E136" s="42"/>
      <c r="F136" s="42"/>
      <c r="G136" s="42"/>
      <c r="H136" s="42"/>
      <c r="I136" s="42"/>
      <c r="J136" s="224">
        <f>BK136</f>
        <v>0</v>
      </c>
      <c r="K136" s="42"/>
      <c r="L136" s="43"/>
      <c r="M136" s="105"/>
      <c r="N136" s="225"/>
      <c r="O136" s="106"/>
      <c r="P136" s="226">
        <f>P137+P139</f>
        <v>0</v>
      </c>
      <c r="Q136" s="106"/>
      <c r="R136" s="226">
        <f>R137+R139</f>
        <v>0</v>
      </c>
      <c r="S136" s="106"/>
      <c r="T136" s="227">
        <f>T137+T139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7" t="s">
        <v>74</v>
      </c>
      <c r="AU136" s="17" t="s">
        <v>138</v>
      </c>
      <c r="BK136" s="228">
        <f>BK137+BK139</f>
        <v>0</v>
      </c>
    </row>
    <row r="137" s="12" customFormat="1" ht="25.92" customHeight="1">
      <c r="A137" s="12"/>
      <c r="B137" s="229"/>
      <c r="C137" s="230"/>
      <c r="D137" s="231" t="s">
        <v>74</v>
      </c>
      <c r="E137" s="232" t="s">
        <v>170</v>
      </c>
      <c r="F137" s="232" t="s">
        <v>171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P138</f>
        <v>0</v>
      </c>
      <c r="Q137" s="237"/>
      <c r="R137" s="238">
        <f>R138</f>
        <v>0</v>
      </c>
      <c r="S137" s="237"/>
      <c r="T137" s="239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82</v>
      </c>
      <c r="AT137" s="241" t="s">
        <v>74</v>
      </c>
      <c r="AU137" s="241" t="s">
        <v>75</v>
      </c>
      <c r="AY137" s="240" t="s">
        <v>172</v>
      </c>
      <c r="BK137" s="242">
        <f>BK138</f>
        <v>0</v>
      </c>
    </row>
    <row r="138" s="2" customFormat="1" ht="21.75" customHeight="1">
      <c r="A138" s="40"/>
      <c r="B138" s="41"/>
      <c r="C138" s="245" t="s">
        <v>82</v>
      </c>
      <c r="D138" s="245" t="s">
        <v>175</v>
      </c>
      <c r="E138" s="246" t="s">
        <v>855</v>
      </c>
      <c r="F138" s="247" t="s">
        <v>856</v>
      </c>
      <c r="G138" s="248" t="s">
        <v>184</v>
      </c>
      <c r="H138" s="249">
        <v>1.6000000000000001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40</v>
      </c>
      <c r="O138" s="93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57" t="s">
        <v>179</v>
      </c>
      <c r="AT138" s="257" t="s">
        <v>175</v>
      </c>
      <c r="AU138" s="257" t="s">
        <v>82</v>
      </c>
      <c r="AY138" s="17" t="s">
        <v>172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82</v>
      </c>
      <c r="BK138" s="145">
        <f>ROUND(I138*H138,2)</f>
        <v>0</v>
      </c>
      <c r="BL138" s="17" t="s">
        <v>179</v>
      </c>
      <c r="BM138" s="257" t="s">
        <v>84</v>
      </c>
    </row>
    <row r="139" s="12" customFormat="1" ht="25.92" customHeight="1">
      <c r="A139" s="12"/>
      <c r="B139" s="229"/>
      <c r="C139" s="230"/>
      <c r="D139" s="231" t="s">
        <v>74</v>
      </c>
      <c r="E139" s="232" t="s">
        <v>193</v>
      </c>
      <c r="F139" s="232" t="s">
        <v>194</v>
      </c>
      <c r="G139" s="230"/>
      <c r="H139" s="230"/>
      <c r="I139" s="233"/>
      <c r="J139" s="234">
        <f>BK139</f>
        <v>0</v>
      </c>
      <c r="K139" s="230"/>
      <c r="L139" s="235"/>
      <c r="M139" s="236"/>
      <c r="N139" s="237"/>
      <c r="O139" s="237"/>
      <c r="P139" s="238">
        <f>P140+P157+P178+P188+P195+P201+P221+P228</f>
        <v>0</v>
      </c>
      <c r="Q139" s="237"/>
      <c r="R139" s="238">
        <f>R140+R157+R178+R188+R195+R201+R221+R228</f>
        <v>0</v>
      </c>
      <c r="S139" s="237"/>
      <c r="T139" s="239">
        <f>T140+T157+T178+T188+T195+T201+T221+T228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0" t="s">
        <v>84</v>
      </c>
      <c r="AT139" s="241" t="s">
        <v>74</v>
      </c>
      <c r="AU139" s="241" t="s">
        <v>75</v>
      </c>
      <c r="AY139" s="240" t="s">
        <v>172</v>
      </c>
      <c r="BK139" s="242">
        <f>BK140+BK157+BK178+BK188+BK195+BK201+BK221+BK228</f>
        <v>0</v>
      </c>
    </row>
    <row r="140" s="12" customFormat="1" ht="22.8" customHeight="1">
      <c r="A140" s="12"/>
      <c r="B140" s="229"/>
      <c r="C140" s="230"/>
      <c r="D140" s="231" t="s">
        <v>74</v>
      </c>
      <c r="E140" s="243" t="s">
        <v>546</v>
      </c>
      <c r="F140" s="243" t="s">
        <v>547</v>
      </c>
      <c r="G140" s="230"/>
      <c r="H140" s="230"/>
      <c r="I140" s="233"/>
      <c r="J140" s="244">
        <f>BK140</f>
        <v>0</v>
      </c>
      <c r="K140" s="230"/>
      <c r="L140" s="235"/>
      <c r="M140" s="236"/>
      <c r="N140" s="237"/>
      <c r="O140" s="237"/>
      <c r="P140" s="238">
        <f>SUM(P141:P156)</f>
        <v>0</v>
      </c>
      <c r="Q140" s="237"/>
      <c r="R140" s="238">
        <f>SUM(R141:R156)</f>
        <v>0</v>
      </c>
      <c r="S140" s="237"/>
      <c r="T140" s="239">
        <f>SUM(T141:T156)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0" t="s">
        <v>84</v>
      </c>
      <c r="AT140" s="241" t="s">
        <v>74</v>
      </c>
      <c r="AU140" s="241" t="s">
        <v>82</v>
      </c>
      <c r="AY140" s="240" t="s">
        <v>172</v>
      </c>
      <c r="BK140" s="242">
        <f>SUM(BK141:BK156)</f>
        <v>0</v>
      </c>
    </row>
    <row r="141" s="2" customFormat="1" ht="16.5" customHeight="1">
      <c r="A141" s="40"/>
      <c r="B141" s="41"/>
      <c r="C141" s="245" t="s">
        <v>225</v>
      </c>
      <c r="D141" s="245" t="s">
        <v>175</v>
      </c>
      <c r="E141" s="246" t="s">
        <v>1329</v>
      </c>
      <c r="F141" s="247" t="s">
        <v>1330</v>
      </c>
      <c r="G141" s="248" t="s">
        <v>273</v>
      </c>
      <c r="H141" s="249">
        <v>16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40</v>
      </c>
      <c r="O141" s="93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57" t="s">
        <v>200</v>
      </c>
      <c r="AT141" s="257" t="s">
        <v>175</v>
      </c>
      <c r="AU141" s="257" t="s">
        <v>84</v>
      </c>
      <c r="AY141" s="17" t="s">
        <v>172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82</v>
      </c>
      <c r="BK141" s="145">
        <f>ROUND(I141*H141,2)</f>
        <v>0</v>
      </c>
      <c r="BL141" s="17" t="s">
        <v>200</v>
      </c>
      <c r="BM141" s="257" t="s">
        <v>179</v>
      </c>
    </row>
    <row r="142" s="2" customFormat="1" ht="21.75" customHeight="1">
      <c r="A142" s="40"/>
      <c r="B142" s="41"/>
      <c r="C142" s="245" t="s">
        <v>188</v>
      </c>
      <c r="D142" s="245" t="s">
        <v>175</v>
      </c>
      <c r="E142" s="246" t="s">
        <v>914</v>
      </c>
      <c r="F142" s="247" t="s">
        <v>1275</v>
      </c>
      <c r="G142" s="248" t="s">
        <v>273</v>
      </c>
      <c r="H142" s="249">
        <v>37.5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40</v>
      </c>
      <c r="O142" s="93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7" t="s">
        <v>200</v>
      </c>
      <c r="AT142" s="257" t="s">
        <v>175</v>
      </c>
      <c r="AU142" s="257" t="s">
        <v>84</v>
      </c>
      <c r="AY142" s="17" t="s">
        <v>172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82</v>
      </c>
      <c r="BK142" s="145">
        <f>ROUND(I142*H142,2)</f>
        <v>0</v>
      </c>
      <c r="BL142" s="17" t="s">
        <v>200</v>
      </c>
      <c r="BM142" s="257" t="s">
        <v>191</v>
      </c>
    </row>
    <row r="143" s="15" customFormat="1">
      <c r="A143" s="15"/>
      <c r="B143" s="299"/>
      <c r="C143" s="300"/>
      <c r="D143" s="260" t="s">
        <v>180</v>
      </c>
      <c r="E143" s="301" t="s">
        <v>1</v>
      </c>
      <c r="F143" s="302" t="s">
        <v>1331</v>
      </c>
      <c r="G143" s="300"/>
      <c r="H143" s="301" t="s">
        <v>1</v>
      </c>
      <c r="I143" s="303"/>
      <c r="J143" s="300"/>
      <c r="K143" s="300"/>
      <c r="L143" s="304"/>
      <c r="M143" s="305"/>
      <c r="N143" s="306"/>
      <c r="O143" s="306"/>
      <c r="P143" s="306"/>
      <c r="Q143" s="306"/>
      <c r="R143" s="306"/>
      <c r="S143" s="306"/>
      <c r="T143" s="30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308" t="s">
        <v>180</v>
      </c>
      <c r="AU143" s="308" t="s">
        <v>84</v>
      </c>
      <c r="AV143" s="15" t="s">
        <v>82</v>
      </c>
      <c r="AW143" s="15" t="s">
        <v>30</v>
      </c>
      <c r="AX143" s="15" t="s">
        <v>75</v>
      </c>
      <c r="AY143" s="308" t="s">
        <v>172</v>
      </c>
    </row>
    <row r="144" s="13" customFormat="1">
      <c r="A144" s="13"/>
      <c r="B144" s="258"/>
      <c r="C144" s="259"/>
      <c r="D144" s="260" t="s">
        <v>180</v>
      </c>
      <c r="E144" s="261" t="s">
        <v>1</v>
      </c>
      <c r="F144" s="262" t="s">
        <v>1332</v>
      </c>
      <c r="G144" s="259"/>
      <c r="H144" s="263">
        <v>37.5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180</v>
      </c>
      <c r="AU144" s="269" t="s">
        <v>84</v>
      </c>
      <c r="AV144" s="13" t="s">
        <v>84</v>
      </c>
      <c r="AW144" s="13" t="s">
        <v>30</v>
      </c>
      <c r="AX144" s="13" t="s">
        <v>75</v>
      </c>
      <c r="AY144" s="269" t="s">
        <v>172</v>
      </c>
    </row>
    <row r="145" s="14" customFormat="1">
      <c r="A145" s="14"/>
      <c r="B145" s="270"/>
      <c r="C145" s="271"/>
      <c r="D145" s="260" t="s">
        <v>180</v>
      </c>
      <c r="E145" s="272" t="s">
        <v>1</v>
      </c>
      <c r="F145" s="273" t="s">
        <v>181</v>
      </c>
      <c r="G145" s="271"/>
      <c r="H145" s="274">
        <v>37.5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180</v>
      </c>
      <c r="AU145" s="280" t="s">
        <v>84</v>
      </c>
      <c r="AV145" s="14" t="s">
        <v>179</v>
      </c>
      <c r="AW145" s="14" t="s">
        <v>30</v>
      </c>
      <c r="AX145" s="14" t="s">
        <v>82</v>
      </c>
      <c r="AY145" s="280" t="s">
        <v>172</v>
      </c>
    </row>
    <row r="146" s="2" customFormat="1" ht="16.5" customHeight="1">
      <c r="A146" s="40"/>
      <c r="B146" s="41"/>
      <c r="C146" s="245" t="s">
        <v>247</v>
      </c>
      <c r="D146" s="245" t="s">
        <v>175</v>
      </c>
      <c r="E146" s="246" t="s">
        <v>918</v>
      </c>
      <c r="F146" s="247" t="s">
        <v>919</v>
      </c>
      <c r="G146" s="248" t="s">
        <v>273</v>
      </c>
      <c r="H146" s="249">
        <v>7.5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40</v>
      </c>
      <c r="O146" s="93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57" t="s">
        <v>200</v>
      </c>
      <c r="AT146" s="257" t="s">
        <v>175</v>
      </c>
      <c r="AU146" s="257" t="s">
        <v>84</v>
      </c>
      <c r="AY146" s="17" t="s">
        <v>172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82</v>
      </c>
      <c r="BK146" s="145">
        <f>ROUND(I146*H146,2)</f>
        <v>0</v>
      </c>
      <c r="BL146" s="17" t="s">
        <v>200</v>
      </c>
      <c r="BM146" s="257" t="s">
        <v>201</v>
      </c>
    </row>
    <row r="147" s="15" customFormat="1">
      <c r="A147" s="15"/>
      <c r="B147" s="299"/>
      <c r="C147" s="300"/>
      <c r="D147" s="260" t="s">
        <v>180</v>
      </c>
      <c r="E147" s="301" t="s">
        <v>1</v>
      </c>
      <c r="F147" s="302" t="s">
        <v>1331</v>
      </c>
      <c r="G147" s="300"/>
      <c r="H147" s="301" t="s">
        <v>1</v>
      </c>
      <c r="I147" s="303"/>
      <c r="J147" s="300"/>
      <c r="K147" s="300"/>
      <c r="L147" s="304"/>
      <c r="M147" s="305"/>
      <c r="N147" s="306"/>
      <c r="O147" s="306"/>
      <c r="P147" s="306"/>
      <c r="Q147" s="306"/>
      <c r="R147" s="306"/>
      <c r="S147" s="306"/>
      <c r="T147" s="30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308" t="s">
        <v>180</v>
      </c>
      <c r="AU147" s="308" t="s">
        <v>84</v>
      </c>
      <c r="AV147" s="15" t="s">
        <v>82</v>
      </c>
      <c r="AW147" s="15" t="s">
        <v>30</v>
      </c>
      <c r="AX147" s="15" t="s">
        <v>75</v>
      </c>
      <c r="AY147" s="308" t="s">
        <v>172</v>
      </c>
    </row>
    <row r="148" s="13" customFormat="1">
      <c r="A148" s="13"/>
      <c r="B148" s="258"/>
      <c r="C148" s="259"/>
      <c r="D148" s="260" t="s">
        <v>180</v>
      </c>
      <c r="E148" s="261" t="s">
        <v>1</v>
      </c>
      <c r="F148" s="262" t="s">
        <v>1333</v>
      </c>
      <c r="G148" s="259"/>
      <c r="H148" s="263">
        <v>7.5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180</v>
      </c>
      <c r="AU148" s="269" t="s">
        <v>84</v>
      </c>
      <c r="AV148" s="13" t="s">
        <v>84</v>
      </c>
      <c r="AW148" s="13" t="s">
        <v>30</v>
      </c>
      <c r="AX148" s="13" t="s">
        <v>75</v>
      </c>
      <c r="AY148" s="269" t="s">
        <v>172</v>
      </c>
    </row>
    <row r="149" s="14" customFormat="1">
      <c r="A149" s="14"/>
      <c r="B149" s="270"/>
      <c r="C149" s="271"/>
      <c r="D149" s="260" t="s">
        <v>180</v>
      </c>
      <c r="E149" s="272" t="s">
        <v>1</v>
      </c>
      <c r="F149" s="273" t="s">
        <v>181</v>
      </c>
      <c r="G149" s="271"/>
      <c r="H149" s="274">
        <v>7.5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180</v>
      </c>
      <c r="AU149" s="280" t="s">
        <v>84</v>
      </c>
      <c r="AV149" s="14" t="s">
        <v>179</v>
      </c>
      <c r="AW149" s="14" t="s">
        <v>30</v>
      </c>
      <c r="AX149" s="14" t="s">
        <v>82</v>
      </c>
      <c r="AY149" s="280" t="s">
        <v>172</v>
      </c>
    </row>
    <row r="150" s="2" customFormat="1" ht="16.5" customHeight="1">
      <c r="A150" s="40"/>
      <c r="B150" s="41"/>
      <c r="C150" s="245" t="s">
        <v>210</v>
      </c>
      <c r="D150" s="245" t="s">
        <v>175</v>
      </c>
      <c r="E150" s="246" t="s">
        <v>921</v>
      </c>
      <c r="F150" s="247" t="s">
        <v>922</v>
      </c>
      <c r="G150" s="248" t="s">
        <v>178</v>
      </c>
      <c r="H150" s="249">
        <v>15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40</v>
      </c>
      <c r="O150" s="93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7" t="s">
        <v>200</v>
      </c>
      <c r="AT150" s="257" t="s">
        <v>175</v>
      </c>
      <c r="AU150" s="257" t="s">
        <v>84</v>
      </c>
      <c r="AY150" s="17" t="s">
        <v>172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82</v>
      </c>
      <c r="BK150" s="145">
        <f>ROUND(I150*H150,2)</f>
        <v>0</v>
      </c>
      <c r="BL150" s="17" t="s">
        <v>200</v>
      </c>
      <c r="BM150" s="257" t="s">
        <v>206</v>
      </c>
    </row>
    <row r="151" s="13" customFormat="1">
      <c r="A151" s="13"/>
      <c r="B151" s="258"/>
      <c r="C151" s="259"/>
      <c r="D151" s="260" t="s">
        <v>180</v>
      </c>
      <c r="E151" s="261" t="s">
        <v>1</v>
      </c>
      <c r="F151" s="262" t="s">
        <v>268</v>
      </c>
      <c r="G151" s="259"/>
      <c r="H151" s="263">
        <v>15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180</v>
      </c>
      <c r="AU151" s="269" t="s">
        <v>84</v>
      </c>
      <c r="AV151" s="13" t="s">
        <v>84</v>
      </c>
      <c r="AW151" s="13" t="s">
        <v>30</v>
      </c>
      <c r="AX151" s="13" t="s">
        <v>75</v>
      </c>
      <c r="AY151" s="269" t="s">
        <v>172</v>
      </c>
    </row>
    <row r="152" s="14" customFormat="1">
      <c r="A152" s="14"/>
      <c r="B152" s="270"/>
      <c r="C152" s="271"/>
      <c r="D152" s="260" t="s">
        <v>180</v>
      </c>
      <c r="E152" s="272" t="s">
        <v>1</v>
      </c>
      <c r="F152" s="273" t="s">
        <v>181</v>
      </c>
      <c r="G152" s="271"/>
      <c r="H152" s="274">
        <v>15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180</v>
      </c>
      <c r="AU152" s="280" t="s">
        <v>84</v>
      </c>
      <c r="AV152" s="14" t="s">
        <v>179</v>
      </c>
      <c r="AW152" s="14" t="s">
        <v>30</v>
      </c>
      <c r="AX152" s="14" t="s">
        <v>82</v>
      </c>
      <c r="AY152" s="280" t="s">
        <v>172</v>
      </c>
    </row>
    <row r="153" s="2" customFormat="1" ht="24.15" customHeight="1">
      <c r="A153" s="40"/>
      <c r="B153" s="41"/>
      <c r="C153" s="245" t="s">
        <v>842</v>
      </c>
      <c r="D153" s="245" t="s">
        <v>175</v>
      </c>
      <c r="E153" s="246" t="s">
        <v>1334</v>
      </c>
      <c r="F153" s="247" t="s">
        <v>1335</v>
      </c>
      <c r="G153" s="248" t="s">
        <v>178</v>
      </c>
      <c r="H153" s="249">
        <v>1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40</v>
      </c>
      <c r="O153" s="93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57" t="s">
        <v>200</v>
      </c>
      <c r="AT153" s="257" t="s">
        <v>175</v>
      </c>
      <c r="AU153" s="257" t="s">
        <v>84</v>
      </c>
      <c r="AY153" s="17" t="s">
        <v>172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82</v>
      </c>
      <c r="BK153" s="145">
        <f>ROUND(I153*H153,2)</f>
        <v>0</v>
      </c>
      <c r="BL153" s="17" t="s">
        <v>200</v>
      </c>
      <c r="BM153" s="257" t="s">
        <v>8</v>
      </c>
    </row>
    <row r="154" s="13" customFormat="1">
      <c r="A154" s="13"/>
      <c r="B154" s="258"/>
      <c r="C154" s="259"/>
      <c r="D154" s="260" t="s">
        <v>180</v>
      </c>
      <c r="E154" s="261" t="s">
        <v>1</v>
      </c>
      <c r="F154" s="262" t="s">
        <v>82</v>
      </c>
      <c r="G154" s="259"/>
      <c r="H154" s="263">
        <v>1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180</v>
      </c>
      <c r="AU154" s="269" t="s">
        <v>84</v>
      </c>
      <c r="AV154" s="13" t="s">
        <v>84</v>
      </c>
      <c r="AW154" s="13" t="s">
        <v>30</v>
      </c>
      <c r="AX154" s="13" t="s">
        <v>75</v>
      </c>
      <c r="AY154" s="269" t="s">
        <v>172</v>
      </c>
    </row>
    <row r="155" s="14" customFormat="1">
      <c r="A155" s="14"/>
      <c r="B155" s="270"/>
      <c r="C155" s="271"/>
      <c r="D155" s="260" t="s">
        <v>180</v>
      </c>
      <c r="E155" s="272" t="s">
        <v>1</v>
      </c>
      <c r="F155" s="273" t="s">
        <v>181</v>
      </c>
      <c r="G155" s="271"/>
      <c r="H155" s="274">
        <v>1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180</v>
      </c>
      <c r="AU155" s="280" t="s">
        <v>84</v>
      </c>
      <c r="AV155" s="14" t="s">
        <v>179</v>
      </c>
      <c r="AW155" s="14" t="s">
        <v>30</v>
      </c>
      <c r="AX155" s="14" t="s">
        <v>82</v>
      </c>
      <c r="AY155" s="280" t="s">
        <v>172</v>
      </c>
    </row>
    <row r="156" s="2" customFormat="1" ht="24.15" customHeight="1">
      <c r="A156" s="40"/>
      <c r="B156" s="41"/>
      <c r="C156" s="245" t="s">
        <v>237</v>
      </c>
      <c r="D156" s="245" t="s">
        <v>175</v>
      </c>
      <c r="E156" s="246" t="s">
        <v>570</v>
      </c>
      <c r="F156" s="247" t="s">
        <v>571</v>
      </c>
      <c r="G156" s="248" t="s">
        <v>283</v>
      </c>
      <c r="H156" s="295"/>
      <c r="I156" s="250"/>
      <c r="J156" s="251">
        <f>ROUND(I156*H156,2)</f>
        <v>0</v>
      </c>
      <c r="K156" s="252"/>
      <c r="L156" s="43"/>
      <c r="M156" s="253" t="s">
        <v>1</v>
      </c>
      <c r="N156" s="254" t="s">
        <v>40</v>
      </c>
      <c r="O156" s="93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57" t="s">
        <v>200</v>
      </c>
      <c r="AT156" s="257" t="s">
        <v>175</v>
      </c>
      <c r="AU156" s="257" t="s">
        <v>84</v>
      </c>
      <c r="AY156" s="17" t="s">
        <v>172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82</v>
      </c>
      <c r="BK156" s="145">
        <f>ROUND(I156*H156,2)</f>
        <v>0</v>
      </c>
      <c r="BL156" s="17" t="s">
        <v>200</v>
      </c>
      <c r="BM156" s="257" t="s">
        <v>216</v>
      </c>
    </row>
    <row r="157" s="12" customFormat="1" ht="22.8" customHeight="1">
      <c r="A157" s="12"/>
      <c r="B157" s="229"/>
      <c r="C157" s="230"/>
      <c r="D157" s="231" t="s">
        <v>74</v>
      </c>
      <c r="E157" s="243" t="s">
        <v>572</v>
      </c>
      <c r="F157" s="243" t="s">
        <v>573</v>
      </c>
      <c r="G157" s="230"/>
      <c r="H157" s="230"/>
      <c r="I157" s="233"/>
      <c r="J157" s="244">
        <f>BK157</f>
        <v>0</v>
      </c>
      <c r="K157" s="230"/>
      <c r="L157" s="235"/>
      <c r="M157" s="236"/>
      <c r="N157" s="237"/>
      <c r="O157" s="237"/>
      <c r="P157" s="238">
        <f>SUM(P158:P177)</f>
        <v>0</v>
      </c>
      <c r="Q157" s="237"/>
      <c r="R157" s="238">
        <f>SUM(R158:R177)</f>
        <v>0</v>
      </c>
      <c r="S157" s="237"/>
      <c r="T157" s="239">
        <f>SUM(T158:T177)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0" t="s">
        <v>84</v>
      </c>
      <c r="AT157" s="241" t="s">
        <v>74</v>
      </c>
      <c r="AU157" s="241" t="s">
        <v>82</v>
      </c>
      <c r="AY157" s="240" t="s">
        <v>172</v>
      </c>
      <c r="BK157" s="242">
        <f>SUM(BK158:BK177)</f>
        <v>0</v>
      </c>
    </row>
    <row r="158" s="2" customFormat="1" ht="24.15" customHeight="1">
      <c r="A158" s="40"/>
      <c r="B158" s="41"/>
      <c r="C158" s="245" t="s">
        <v>241</v>
      </c>
      <c r="D158" s="245" t="s">
        <v>175</v>
      </c>
      <c r="E158" s="246" t="s">
        <v>574</v>
      </c>
      <c r="F158" s="247" t="s">
        <v>575</v>
      </c>
      <c r="G158" s="248" t="s">
        <v>273</v>
      </c>
      <c r="H158" s="249">
        <v>16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40</v>
      </c>
      <c r="O158" s="93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7" t="s">
        <v>200</v>
      </c>
      <c r="AT158" s="257" t="s">
        <v>175</v>
      </c>
      <c r="AU158" s="257" t="s">
        <v>84</v>
      </c>
      <c r="AY158" s="17" t="s">
        <v>172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82</v>
      </c>
      <c r="BK158" s="145">
        <f>ROUND(I158*H158,2)</f>
        <v>0</v>
      </c>
      <c r="BL158" s="17" t="s">
        <v>200</v>
      </c>
      <c r="BM158" s="257" t="s">
        <v>200</v>
      </c>
    </row>
    <row r="159" s="2" customFormat="1" ht="24.15" customHeight="1">
      <c r="A159" s="40"/>
      <c r="B159" s="41"/>
      <c r="C159" s="245" t="s">
        <v>244</v>
      </c>
      <c r="D159" s="245" t="s">
        <v>175</v>
      </c>
      <c r="E159" s="246" t="s">
        <v>579</v>
      </c>
      <c r="F159" s="247" t="s">
        <v>580</v>
      </c>
      <c r="G159" s="248" t="s">
        <v>273</v>
      </c>
      <c r="H159" s="249">
        <v>45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40</v>
      </c>
      <c r="O159" s="93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7" t="s">
        <v>200</v>
      </c>
      <c r="AT159" s="257" t="s">
        <v>175</v>
      </c>
      <c r="AU159" s="257" t="s">
        <v>84</v>
      </c>
      <c r="AY159" s="17" t="s">
        <v>172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82</v>
      </c>
      <c r="BK159" s="145">
        <f>ROUND(I159*H159,2)</f>
        <v>0</v>
      </c>
      <c r="BL159" s="17" t="s">
        <v>200</v>
      </c>
      <c r="BM159" s="257" t="s">
        <v>224</v>
      </c>
    </row>
    <row r="160" s="13" customFormat="1">
      <c r="A160" s="13"/>
      <c r="B160" s="258"/>
      <c r="C160" s="259"/>
      <c r="D160" s="260" t="s">
        <v>180</v>
      </c>
      <c r="E160" s="261" t="s">
        <v>1</v>
      </c>
      <c r="F160" s="262" t="s">
        <v>1336</v>
      </c>
      <c r="G160" s="259"/>
      <c r="H160" s="263">
        <v>45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180</v>
      </c>
      <c r="AU160" s="269" t="s">
        <v>84</v>
      </c>
      <c r="AV160" s="13" t="s">
        <v>84</v>
      </c>
      <c r="AW160" s="13" t="s">
        <v>30</v>
      </c>
      <c r="AX160" s="13" t="s">
        <v>75</v>
      </c>
      <c r="AY160" s="269" t="s">
        <v>172</v>
      </c>
    </row>
    <row r="161" s="14" customFormat="1">
      <c r="A161" s="14"/>
      <c r="B161" s="270"/>
      <c r="C161" s="271"/>
      <c r="D161" s="260" t="s">
        <v>180</v>
      </c>
      <c r="E161" s="272" t="s">
        <v>1</v>
      </c>
      <c r="F161" s="273" t="s">
        <v>181</v>
      </c>
      <c r="G161" s="271"/>
      <c r="H161" s="274">
        <v>45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180</v>
      </c>
      <c r="AU161" s="280" t="s">
        <v>84</v>
      </c>
      <c r="AV161" s="14" t="s">
        <v>179</v>
      </c>
      <c r="AW161" s="14" t="s">
        <v>30</v>
      </c>
      <c r="AX161" s="14" t="s">
        <v>82</v>
      </c>
      <c r="AY161" s="280" t="s">
        <v>172</v>
      </c>
    </row>
    <row r="162" s="2" customFormat="1" ht="24.15" customHeight="1">
      <c r="A162" s="40"/>
      <c r="B162" s="41"/>
      <c r="C162" s="245" t="s">
        <v>274</v>
      </c>
      <c r="D162" s="245" t="s">
        <v>175</v>
      </c>
      <c r="E162" s="246" t="s">
        <v>584</v>
      </c>
      <c r="F162" s="247" t="s">
        <v>585</v>
      </c>
      <c r="G162" s="248" t="s">
        <v>273</v>
      </c>
      <c r="H162" s="249">
        <v>32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40</v>
      </c>
      <c r="O162" s="93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57" t="s">
        <v>200</v>
      </c>
      <c r="AT162" s="257" t="s">
        <v>175</v>
      </c>
      <c r="AU162" s="257" t="s">
        <v>84</v>
      </c>
      <c r="AY162" s="17" t="s">
        <v>172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82</v>
      </c>
      <c r="BK162" s="145">
        <f>ROUND(I162*H162,2)</f>
        <v>0</v>
      </c>
      <c r="BL162" s="17" t="s">
        <v>200</v>
      </c>
      <c r="BM162" s="257" t="s">
        <v>226</v>
      </c>
    </row>
    <row r="163" s="13" customFormat="1">
      <c r="A163" s="13"/>
      <c r="B163" s="258"/>
      <c r="C163" s="259"/>
      <c r="D163" s="260" t="s">
        <v>180</v>
      </c>
      <c r="E163" s="261" t="s">
        <v>1</v>
      </c>
      <c r="F163" s="262" t="s">
        <v>1337</v>
      </c>
      <c r="G163" s="259"/>
      <c r="H163" s="263">
        <v>32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180</v>
      </c>
      <c r="AU163" s="269" t="s">
        <v>84</v>
      </c>
      <c r="AV163" s="13" t="s">
        <v>84</v>
      </c>
      <c r="AW163" s="13" t="s">
        <v>30</v>
      </c>
      <c r="AX163" s="13" t="s">
        <v>75</v>
      </c>
      <c r="AY163" s="269" t="s">
        <v>172</v>
      </c>
    </row>
    <row r="164" s="14" customFormat="1">
      <c r="A164" s="14"/>
      <c r="B164" s="270"/>
      <c r="C164" s="271"/>
      <c r="D164" s="260" t="s">
        <v>180</v>
      </c>
      <c r="E164" s="272" t="s">
        <v>1</v>
      </c>
      <c r="F164" s="273" t="s">
        <v>181</v>
      </c>
      <c r="G164" s="271"/>
      <c r="H164" s="274">
        <v>32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180</v>
      </c>
      <c r="AU164" s="280" t="s">
        <v>84</v>
      </c>
      <c r="AV164" s="14" t="s">
        <v>179</v>
      </c>
      <c r="AW164" s="14" t="s">
        <v>30</v>
      </c>
      <c r="AX164" s="14" t="s">
        <v>82</v>
      </c>
      <c r="AY164" s="280" t="s">
        <v>172</v>
      </c>
    </row>
    <row r="165" s="2" customFormat="1" ht="37.8" customHeight="1">
      <c r="A165" s="40"/>
      <c r="B165" s="41"/>
      <c r="C165" s="245" t="s">
        <v>197</v>
      </c>
      <c r="D165" s="245" t="s">
        <v>175</v>
      </c>
      <c r="E165" s="246" t="s">
        <v>589</v>
      </c>
      <c r="F165" s="247" t="s">
        <v>590</v>
      </c>
      <c r="G165" s="248" t="s">
        <v>273</v>
      </c>
      <c r="H165" s="249">
        <v>93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40</v>
      </c>
      <c r="O165" s="93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7" t="s">
        <v>200</v>
      </c>
      <c r="AT165" s="257" t="s">
        <v>175</v>
      </c>
      <c r="AU165" s="257" t="s">
        <v>84</v>
      </c>
      <c r="AY165" s="17" t="s">
        <v>172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82</v>
      </c>
      <c r="BK165" s="145">
        <f>ROUND(I165*H165,2)</f>
        <v>0</v>
      </c>
      <c r="BL165" s="17" t="s">
        <v>200</v>
      </c>
      <c r="BM165" s="257" t="s">
        <v>230</v>
      </c>
    </row>
    <row r="166" s="13" customFormat="1">
      <c r="A166" s="13"/>
      <c r="B166" s="258"/>
      <c r="C166" s="259"/>
      <c r="D166" s="260" t="s">
        <v>180</v>
      </c>
      <c r="E166" s="261" t="s">
        <v>1</v>
      </c>
      <c r="F166" s="262" t="s">
        <v>1338</v>
      </c>
      <c r="G166" s="259"/>
      <c r="H166" s="263">
        <v>93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180</v>
      </c>
      <c r="AU166" s="269" t="s">
        <v>84</v>
      </c>
      <c r="AV166" s="13" t="s">
        <v>84</v>
      </c>
      <c r="AW166" s="13" t="s">
        <v>30</v>
      </c>
      <c r="AX166" s="13" t="s">
        <v>75</v>
      </c>
      <c r="AY166" s="269" t="s">
        <v>172</v>
      </c>
    </row>
    <row r="167" s="14" customFormat="1">
      <c r="A167" s="14"/>
      <c r="B167" s="270"/>
      <c r="C167" s="271"/>
      <c r="D167" s="260" t="s">
        <v>180</v>
      </c>
      <c r="E167" s="272" t="s">
        <v>1</v>
      </c>
      <c r="F167" s="273" t="s">
        <v>181</v>
      </c>
      <c r="G167" s="271"/>
      <c r="H167" s="274">
        <v>93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180</v>
      </c>
      <c r="AU167" s="280" t="s">
        <v>84</v>
      </c>
      <c r="AV167" s="14" t="s">
        <v>179</v>
      </c>
      <c r="AW167" s="14" t="s">
        <v>30</v>
      </c>
      <c r="AX167" s="14" t="s">
        <v>82</v>
      </c>
      <c r="AY167" s="280" t="s">
        <v>172</v>
      </c>
    </row>
    <row r="168" s="2" customFormat="1" ht="16.5" customHeight="1">
      <c r="A168" s="40"/>
      <c r="B168" s="41"/>
      <c r="C168" s="245" t="s">
        <v>218</v>
      </c>
      <c r="D168" s="245" t="s">
        <v>175</v>
      </c>
      <c r="E168" s="246" t="s">
        <v>593</v>
      </c>
      <c r="F168" s="247" t="s">
        <v>594</v>
      </c>
      <c r="G168" s="248" t="s">
        <v>178</v>
      </c>
      <c r="H168" s="249">
        <v>30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40</v>
      </c>
      <c r="O168" s="93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57" t="s">
        <v>200</v>
      </c>
      <c r="AT168" s="257" t="s">
        <v>175</v>
      </c>
      <c r="AU168" s="257" t="s">
        <v>84</v>
      </c>
      <c r="AY168" s="17" t="s">
        <v>172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82</v>
      </c>
      <c r="BK168" s="145">
        <f>ROUND(I168*H168,2)</f>
        <v>0</v>
      </c>
      <c r="BL168" s="17" t="s">
        <v>200</v>
      </c>
      <c r="BM168" s="257" t="s">
        <v>236</v>
      </c>
    </row>
    <row r="169" s="13" customFormat="1">
      <c r="A169" s="13"/>
      <c r="B169" s="258"/>
      <c r="C169" s="259"/>
      <c r="D169" s="260" t="s">
        <v>180</v>
      </c>
      <c r="E169" s="261" t="s">
        <v>1</v>
      </c>
      <c r="F169" s="262" t="s">
        <v>582</v>
      </c>
      <c r="G169" s="259"/>
      <c r="H169" s="263">
        <v>30</v>
      </c>
      <c r="I169" s="264"/>
      <c r="J169" s="259"/>
      <c r="K169" s="259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180</v>
      </c>
      <c r="AU169" s="269" t="s">
        <v>84</v>
      </c>
      <c r="AV169" s="13" t="s">
        <v>84</v>
      </c>
      <c r="AW169" s="13" t="s">
        <v>30</v>
      </c>
      <c r="AX169" s="13" t="s">
        <v>75</v>
      </c>
      <c r="AY169" s="269" t="s">
        <v>172</v>
      </c>
    </row>
    <row r="170" s="14" customFormat="1">
      <c r="A170" s="14"/>
      <c r="B170" s="270"/>
      <c r="C170" s="271"/>
      <c r="D170" s="260" t="s">
        <v>180</v>
      </c>
      <c r="E170" s="272" t="s">
        <v>1</v>
      </c>
      <c r="F170" s="273" t="s">
        <v>181</v>
      </c>
      <c r="G170" s="271"/>
      <c r="H170" s="274">
        <v>30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180</v>
      </c>
      <c r="AU170" s="280" t="s">
        <v>84</v>
      </c>
      <c r="AV170" s="14" t="s">
        <v>179</v>
      </c>
      <c r="AW170" s="14" t="s">
        <v>30</v>
      </c>
      <c r="AX170" s="14" t="s">
        <v>82</v>
      </c>
      <c r="AY170" s="280" t="s">
        <v>172</v>
      </c>
    </row>
    <row r="171" s="2" customFormat="1" ht="16.5" customHeight="1">
      <c r="A171" s="40"/>
      <c r="B171" s="41"/>
      <c r="C171" s="245" t="s">
        <v>849</v>
      </c>
      <c r="D171" s="245" t="s">
        <v>175</v>
      </c>
      <c r="E171" s="246" t="s">
        <v>1339</v>
      </c>
      <c r="F171" s="247" t="s">
        <v>1340</v>
      </c>
      <c r="G171" s="248" t="s">
        <v>178</v>
      </c>
      <c r="H171" s="249">
        <v>2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40</v>
      </c>
      <c r="O171" s="93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57" t="s">
        <v>200</v>
      </c>
      <c r="AT171" s="257" t="s">
        <v>175</v>
      </c>
      <c r="AU171" s="257" t="s">
        <v>84</v>
      </c>
      <c r="AY171" s="17" t="s">
        <v>172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82</v>
      </c>
      <c r="BK171" s="145">
        <f>ROUND(I171*H171,2)</f>
        <v>0</v>
      </c>
      <c r="BL171" s="17" t="s">
        <v>200</v>
      </c>
      <c r="BM171" s="257" t="s">
        <v>240</v>
      </c>
    </row>
    <row r="172" s="13" customFormat="1">
      <c r="A172" s="13"/>
      <c r="B172" s="258"/>
      <c r="C172" s="259"/>
      <c r="D172" s="260" t="s">
        <v>180</v>
      </c>
      <c r="E172" s="261" t="s">
        <v>1</v>
      </c>
      <c r="F172" s="262" t="s">
        <v>84</v>
      </c>
      <c r="G172" s="259"/>
      <c r="H172" s="263">
        <v>2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180</v>
      </c>
      <c r="AU172" s="269" t="s">
        <v>84</v>
      </c>
      <c r="AV172" s="13" t="s">
        <v>84</v>
      </c>
      <c r="AW172" s="13" t="s">
        <v>30</v>
      </c>
      <c r="AX172" s="13" t="s">
        <v>75</v>
      </c>
      <c r="AY172" s="269" t="s">
        <v>172</v>
      </c>
    </row>
    <row r="173" s="14" customFormat="1">
      <c r="A173" s="14"/>
      <c r="B173" s="270"/>
      <c r="C173" s="271"/>
      <c r="D173" s="260" t="s">
        <v>180</v>
      </c>
      <c r="E173" s="272" t="s">
        <v>1</v>
      </c>
      <c r="F173" s="273" t="s">
        <v>181</v>
      </c>
      <c r="G173" s="271"/>
      <c r="H173" s="274">
        <v>2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180</v>
      </c>
      <c r="AU173" s="280" t="s">
        <v>84</v>
      </c>
      <c r="AV173" s="14" t="s">
        <v>179</v>
      </c>
      <c r="AW173" s="14" t="s">
        <v>30</v>
      </c>
      <c r="AX173" s="14" t="s">
        <v>82</v>
      </c>
      <c r="AY173" s="280" t="s">
        <v>172</v>
      </c>
    </row>
    <row r="174" s="2" customFormat="1" ht="24.15" customHeight="1">
      <c r="A174" s="40"/>
      <c r="B174" s="41"/>
      <c r="C174" s="245" t="s">
        <v>227</v>
      </c>
      <c r="D174" s="245" t="s">
        <v>175</v>
      </c>
      <c r="E174" s="246" t="s">
        <v>600</v>
      </c>
      <c r="F174" s="247" t="s">
        <v>601</v>
      </c>
      <c r="G174" s="248" t="s">
        <v>273</v>
      </c>
      <c r="H174" s="249">
        <v>93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40</v>
      </c>
      <c r="O174" s="93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7" t="s">
        <v>200</v>
      </c>
      <c r="AT174" s="257" t="s">
        <v>175</v>
      </c>
      <c r="AU174" s="257" t="s">
        <v>84</v>
      </c>
      <c r="AY174" s="17" t="s">
        <v>172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82</v>
      </c>
      <c r="BK174" s="145">
        <f>ROUND(I174*H174,2)</f>
        <v>0</v>
      </c>
      <c r="BL174" s="17" t="s">
        <v>200</v>
      </c>
      <c r="BM174" s="257" t="s">
        <v>213</v>
      </c>
    </row>
    <row r="175" s="13" customFormat="1">
      <c r="A175" s="13"/>
      <c r="B175" s="258"/>
      <c r="C175" s="259"/>
      <c r="D175" s="260" t="s">
        <v>180</v>
      </c>
      <c r="E175" s="261" t="s">
        <v>1</v>
      </c>
      <c r="F175" s="262" t="s">
        <v>578</v>
      </c>
      <c r="G175" s="259"/>
      <c r="H175" s="263">
        <v>93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180</v>
      </c>
      <c r="AU175" s="269" t="s">
        <v>84</v>
      </c>
      <c r="AV175" s="13" t="s">
        <v>84</v>
      </c>
      <c r="AW175" s="13" t="s">
        <v>30</v>
      </c>
      <c r="AX175" s="13" t="s">
        <v>75</v>
      </c>
      <c r="AY175" s="269" t="s">
        <v>172</v>
      </c>
    </row>
    <row r="176" s="14" customFormat="1">
      <c r="A176" s="14"/>
      <c r="B176" s="270"/>
      <c r="C176" s="271"/>
      <c r="D176" s="260" t="s">
        <v>180</v>
      </c>
      <c r="E176" s="272" t="s">
        <v>1</v>
      </c>
      <c r="F176" s="273" t="s">
        <v>181</v>
      </c>
      <c r="G176" s="271"/>
      <c r="H176" s="274">
        <v>93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180</v>
      </c>
      <c r="AU176" s="280" t="s">
        <v>84</v>
      </c>
      <c r="AV176" s="14" t="s">
        <v>179</v>
      </c>
      <c r="AW176" s="14" t="s">
        <v>30</v>
      </c>
      <c r="AX176" s="14" t="s">
        <v>82</v>
      </c>
      <c r="AY176" s="280" t="s">
        <v>172</v>
      </c>
    </row>
    <row r="177" s="2" customFormat="1" ht="24.15" customHeight="1">
      <c r="A177" s="40"/>
      <c r="B177" s="41"/>
      <c r="C177" s="245" t="s">
        <v>221</v>
      </c>
      <c r="D177" s="245" t="s">
        <v>175</v>
      </c>
      <c r="E177" s="246" t="s">
        <v>604</v>
      </c>
      <c r="F177" s="247" t="s">
        <v>605</v>
      </c>
      <c r="G177" s="248" t="s">
        <v>283</v>
      </c>
      <c r="H177" s="295"/>
      <c r="I177" s="250"/>
      <c r="J177" s="251">
        <f>ROUND(I177*H177,2)</f>
        <v>0</v>
      </c>
      <c r="K177" s="252"/>
      <c r="L177" s="43"/>
      <c r="M177" s="253" t="s">
        <v>1</v>
      </c>
      <c r="N177" s="254" t="s">
        <v>40</v>
      </c>
      <c r="O177" s="93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57" t="s">
        <v>200</v>
      </c>
      <c r="AT177" s="257" t="s">
        <v>175</v>
      </c>
      <c r="AU177" s="257" t="s">
        <v>84</v>
      </c>
      <c r="AY177" s="17" t="s">
        <v>172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82</v>
      </c>
      <c r="BK177" s="145">
        <f>ROUND(I177*H177,2)</f>
        <v>0</v>
      </c>
      <c r="BL177" s="17" t="s">
        <v>200</v>
      </c>
      <c r="BM177" s="257" t="s">
        <v>247</v>
      </c>
    </row>
    <row r="178" s="12" customFormat="1" ht="22.8" customHeight="1">
      <c r="A178" s="12"/>
      <c r="B178" s="229"/>
      <c r="C178" s="230"/>
      <c r="D178" s="231" t="s">
        <v>74</v>
      </c>
      <c r="E178" s="243" t="s">
        <v>195</v>
      </c>
      <c r="F178" s="243" t="s">
        <v>196</v>
      </c>
      <c r="G178" s="230"/>
      <c r="H178" s="230"/>
      <c r="I178" s="233"/>
      <c r="J178" s="244">
        <f>BK178</f>
        <v>0</v>
      </c>
      <c r="K178" s="230"/>
      <c r="L178" s="235"/>
      <c r="M178" s="236"/>
      <c r="N178" s="237"/>
      <c r="O178" s="237"/>
      <c r="P178" s="238">
        <f>SUM(P179:P187)</f>
        <v>0</v>
      </c>
      <c r="Q178" s="237"/>
      <c r="R178" s="238">
        <f>SUM(R179:R187)</f>
        <v>0</v>
      </c>
      <c r="S178" s="237"/>
      <c r="T178" s="239">
        <f>SUM(T179:T187)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0" t="s">
        <v>84</v>
      </c>
      <c r="AT178" s="241" t="s">
        <v>74</v>
      </c>
      <c r="AU178" s="241" t="s">
        <v>82</v>
      </c>
      <c r="AY178" s="240" t="s">
        <v>172</v>
      </c>
      <c r="BK178" s="242">
        <f>SUM(BK179:BK187)</f>
        <v>0</v>
      </c>
    </row>
    <row r="179" s="2" customFormat="1" ht="24.15" customHeight="1">
      <c r="A179" s="40"/>
      <c r="B179" s="41"/>
      <c r="C179" s="245" t="s">
        <v>293</v>
      </c>
      <c r="D179" s="245" t="s">
        <v>175</v>
      </c>
      <c r="E179" s="246" t="s">
        <v>957</v>
      </c>
      <c r="F179" s="247" t="s">
        <v>1341</v>
      </c>
      <c r="G179" s="248" t="s">
        <v>184</v>
      </c>
      <c r="H179" s="249">
        <v>65.469999999999999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40</v>
      </c>
      <c r="O179" s="93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57" t="s">
        <v>200</v>
      </c>
      <c r="AT179" s="257" t="s">
        <v>175</v>
      </c>
      <c r="AU179" s="257" t="s">
        <v>84</v>
      </c>
      <c r="AY179" s="17" t="s">
        <v>172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82</v>
      </c>
      <c r="BK179" s="145">
        <f>ROUND(I179*H179,2)</f>
        <v>0</v>
      </c>
      <c r="BL179" s="17" t="s">
        <v>200</v>
      </c>
      <c r="BM179" s="257" t="s">
        <v>210</v>
      </c>
    </row>
    <row r="180" s="15" customFormat="1">
      <c r="A180" s="15"/>
      <c r="B180" s="299"/>
      <c r="C180" s="300"/>
      <c r="D180" s="260" t="s">
        <v>180</v>
      </c>
      <c r="E180" s="301" t="s">
        <v>1</v>
      </c>
      <c r="F180" s="302" t="s">
        <v>1342</v>
      </c>
      <c r="G180" s="300"/>
      <c r="H180" s="301" t="s">
        <v>1</v>
      </c>
      <c r="I180" s="303"/>
      <c r="J180" s="300"/>
      <c r="K180" s="300"/>
      <c r="L180" s="304"/>
      <c r="M180" s="305"/>
      <c r="N180" s="306"/>
      <c r="O180" s="306"/>
      <c r="P180" s="306"/>
      <c r="Q180" s="306"/>
      <c r="R180" s="306"/>
      <c r="S180" s="306"/>
      <c r="T180" s="30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308" t="s">
        <v>180</v>
      </c>
      <c r="AU180" s="308" t="s">
        <v>84</v>
      </c>
      <c r="AV180" s="15" t="s">
        <v>82</v>
      </c>
      <c r="AW180" s="15" t="s">
        <v>30</v>
      </c>
      <c r="AX180" s="15" t="s">
        <v>75</v>
      </c>
      <c r="AY180" s="308" t="s">
        <v>172</v>
      </c>
    </row>
    <row r="181" s="13" customFormat="1">
      <c r="A181" s="13"/>
      <c r="B181" s="258"/>
      <c r="C181" s="259"/>
      <c r="D181" s="260" t="s">
        <v>180</v>
      </c>
      <c r="E181" s="261" t="s">
        <v>1</v>
      </c>
      <c r="F181" s="262" t="s">
        <v>1343</v>
      </c>
      <c r="G181" s="259"/>
      <c r="H181" s="263">
        <v>65.469999999999999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180</v>
      </c>
      <c r="AU181" s="269" t="s">
        <v>84</v>
      </c>
      <c r="AV181" s="13" t="s">
        <v>84</v>
      </c>
      <c r="AW181" s="13" t="s">
        <v>30</v>
      </c>
      <c r="AX181" s="13" t="s">
        <v>75</v>
      </c>
      <c r="AY181" s="269" t="s">
        <v>172</v>
      </c>
    </row>
    <row r="182" s="14" customFormat="1">
      <c r="A182" s="14"/>
      <c r="B182" s="270"/>
      <c r="C182" s="271"/>
      <c r="D182" s="260" t="s">
        <v>180</v>
      </c>
      <c r="E182" s="272" t="s">
        <v>1</v>
      </c>
      <c r="F182" s="273" t="s">
        <v>181</v>
      </c>
      <c r="G182" s="271"/>
      <c r="H182" s="274">
        <v>65.469999999999999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180</v>
      </c>
      <c r="AU182" s="280" t="s">
        <v>84</v>
      </c>
      <c r="AV182" s="14" t="s">
        <v>179</v>
      </c>
      <c r="AW182" s="14" t="s">
        <v>30</v>
      </c>
      <c r="AX182" s="14" t="s">
        <v>82</v>
      </c>
      <c r="AY182" s="280" t="s">
        <v>172</v>
      </c>
    </row>
    <row r="183" s="2" customFormat="1" ht="16.5" customHeight="1">
      <c r="A183" s="40"/>
      <c r="B183" s="41"/>
      <c r="C183" s="245" t="s">
        <v>173</v>
      </c>
      <c r="D183" s="245" t="s">
        <v>175</v>
      </c>
      <c r="E183" s="246" t="s">
        <v>204</v>
      </c>
      <c r="F183" s="247" t="s">
        <v>205</v>
      </c>
      <c r="G183" s="248" t="s">
        <v>184</v>
      </c>
      <c r="H183" s="249">
        <v>65.469999999999999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40</v>
      </c>
      <c r="O183" s="93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57" t="s">
        <v>200</v>
      </c>
      <c r="AT183" s="257" t="s">
        <v>175</v>
      </c>
      <c r="AU183" s="257" t="s">
        <v>84</v>
      </c>
      <c r="AY183" s="17" t="s">
        <v>172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82</v>
      </c>
      <c r="BK183" s="145">
        <f>ROUND(I183*H183,2)</f>
        <v>0</v>
      </c>
      <c r="BL183" s="17" t="s">
        <v>200</v>
      </c>
      <c r="BM183" s="257" t="s">
        <v>254</v>
      </c>
    </row>
    <row r="184" s="15" customFormat="1">
      <c r="A184" s="15"/>
      <c r="B184" s="299"/>
      <c r="C184" s="300"/>
      <c r="D184" s="260" t="s">
        <v>180</v>
      </c>
      <c r="E184" s="301" t="s">
        <v>1</v>
      </c>
      <c r="F184" s="302" t="s">
        <v>1342</v>
      </c>
      <c r="G184" s="300"/>
      <c r="H184" s="301" t="s">
        <v>1</v>
      </c>
      <c r="I184" s="303"/>
      <c r="J184" s="300"/>
      <c r="K184" s="300"/>
      <c r="L184" s="304"/>
      <c r="M184" s="305"/>
      <c r="N184" s="306"/>
      <c r="O184" s="306"/>
      <c r="P184" s="306"/>
      <c r="Q184" s="306"/>
      <c r="R184" s="306"/>
      <c r="S184" s="306"/>
      <c r="T184" s="30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308" t="s">
        <v>180</v>
      </c>
      <c r="AU184" s="308" t="s">
        <v>84</v>
      </c>
      <c r="AV184" s="15" t="s">
        <v>82</v>
      </c>
      <c r="AW184" s="15" t="s">
        <v>30</v>
      </c>
      <c r="AX184" s="15" t="s">
        <v>75</v>
      </c>
      <c r="AY184" s="308" t="s">
        <v>172</v>
      </c>
    </row>
    <row r="185" s="13" customFormat="1">
      <c r="A185" s="13"/>
      <c r="B185" s="258"/>
      <c r="C185" s="259"/>
      <c r="D185" s="260" t="s">
        <v>180</v>
      </c>
      <c r="E185" s="261" t="s">
        <v>1</v>
      </c>
      <c r="F185" s="262" t="s">
        <v>1343</v>
      </c>
      <c r="G185" s="259"/>
      <c r="H185" s="263">
        <v>65.469999999999999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180</v>
      </c>
      <c r="AU185" s="269" t="s">
        <v>84</v>
      </c>
      <c r="AV185" s="13" t="s">
        <v>84</v>
      </c>
      <c r="AW185" s="13" t="s">
        <v>30</v>
      </c>
      <c r="AX185" s="13" t="s">
        <v>75</v>
      </c>
      <c r="AY185" s="269" t="s">
        <v>172</v>
      </c>
    </row>
    <row r="186" s="14" customFormat="1">
      <c r="A186" s="14"/>
      <c r="B186" s="270"/>
      <c r="C186" s="271"/>
      <c r="D186" s="260" t="s">
        <v>180</v>
      </c>
      <c r="E186" s="272" t="s">
        <v>1</v>
      </c>
      <c r="F186" s="273" t="s">
        <v>181</v>
      </c>
      <c r="G186" s="271"/>
      <c r="H186" s="274">
        <v>65.469999999999999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180</v>
      </c>
      <c r="AU186" s="280" t="s">
        <v>84</v>
      </c>
      <c r="AV186" s="14" t="s">
        <v>179</v>
      </c>
      <c r="AW186" s="14" t="s">
        <v>30</v>
      </c>
      <c r="AX186" s="14" t="s">
        <v>82</v>
      </c>
      <c r="AY186" s="280" t="s">
        <v>172</v>
      </c>
    </row>
    <row r="187" s="2" customFormat="1" ht="24.15" customHeight="1">
      <c r="A187" s="40"/>
      <c r="B187" s="41"/>
      <c r="C187" s="281" t="s">
        <v>179</v>
      </c>
      <c r="D187" s="281" t="s">
        <v>207</v>
      </c>
      <c r="E187" s="282" t="s">
        <v>208</v>
      </c>
      <c r="F187" s="283" t="s">
        <v>209</v>
      </c>
      <c r="G187" s="284" t="s">
        <v>184</v>
      </c>
      <c r="H187" s="285">
        <v>72.016999999999996</v>
      </c>
      <c r="I187" s="286"/>
      <c r="J187" s="287">
        <f>ROUND(I187*H187,2)</f>
        <v>0</v>
      </c>
      <c r="K187" s="288"/>
      <c r="L187" s="289"/>
      <c r="M187" s="290" t="s">
        <v>1</v>
      </c>
      <c r="N187" s="291" t="s">
        <v>40</v>
      </c>
      <c r="O187" s="93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57" t="s">
        <v>210</v>
      </c>
      <c r="AT187" s="257" t="s">
        <v>207</v>
      </c>
      <c r="AU187" s="257" t="s">
        <v>84</v>
      </c>
      <c r="AY187" s="17" t="s">
        <v>172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82</v>
      </c>
      <c r="BK187" s="145">
        <f>ROUND(I187*H187,2)</f>
        <v>0</v>
      </c>
      <c r="BL187" s="17" t="s">
        <v>200</v>
      </c>
      <c r="BM187" s="257" t="s">
        <v>237</v>
      </c>
    </row>
    <row r="188" s="12" customFormat="1" ht="22.8" customHeight="1">
      <c r="A188" s="12"/>
      <c r="B188" s="229"/>
      <c r="C188" s="230"/>
      <c r="D188" s="231" t="s">
        <v>74</v>
      </c>
      <c r="E188" s="243" t="s">
        <v>211</v>
      </c>
      <c r="F188" s="243" t="s">
        <v>212</v>
      </c>
      <c r="G188" s="230"/>
      <c r="H188" s="230"/>
      <c r="I188" s="233"/>
      <c r="J188" s="244">
        <f>BK188</f>
        <v>0</v>
      </c>
      <c r="K188" s="230"/>
      <c r="L188" s="235"/>
      <c r="M188" s="236"/>
      <c r="N188" s="237"/>
      <c r="O188" s="237"/>
      <c r="P188" s="238">
        <f>SUM(P189:P194)</f>
        <v>0</v>
      </c>
      <c r="Q188" s="237"/>
      <c r="R188" s="238">
        <f>SUM(R189:R194)</f>
        <v>0</v>
      </c>
      <c r="S188" s="237"/>
      <c r="T188" s="239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0" t="s">
        <v>84</v>
      </c>
      <c r="AT188" s="241" t="s">
        <v>74</v>
      </c>
      <c r="AU188" s="241" t="s">
        <v>82</v>
      </c>
      <c r="AY188" s="240" t="s">
        <v>172</v>
      </c>
      <c r="BK188" s="242">
        <f>SUM(BK189:BK194)</f>
        <v>0</v>
      </c>
    </row>
    <row r="189" s="2" customFormat="1" ht="24.15" customHeight="1">
      <c r="A189" s="40"/>
      <c r="B189" s="41"/>
      <c r="C189" s="245" t="s">
        <v>352</v>
      </c>
      <c r="D189" s="245" t="s">
        <v>175</v>
      </c>
      <c r="E189" s="246" t="s">
        <v>639</v>
      </c>
      <c r="F189" s="247" t="s">
        <v>640</v>
      </c>
      <c r="G189" s="248" t="s">
        <v>178</v>
      </c>
      <c r="H189" s="249">
        <v>1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40</v>
      </c>
      <c r="O189" s="93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57" t="s">
        <v>200</v>
      </c>
      <c r="AT189" s="257" t="s">
        <v>175</v>
      </c>
      <c r="AU189" s="257" t="s">
        <v>84</v>
      </c>
      <c r="AY189" s="17" t="s">
        <v>172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82</v>
      </c>
      <c r="BK189" s="145">
        <f>ROUND(I189*H189,2)</f>
        <v>0</v>
      </c>
      <c r="BL189" s="17" t="s">
        <v>200</v>
      </c>
      <c r="BM189" s="257" t="s">
        <v>244</v>
      </c>
    </row>
    <row r="190" s="2" customFormat="1" ht="24.15" customHeight="1">
      <c r="A190" s="40"/>
      <c r="B190" s="41"/>
      <c r="C190" s="281" t="s">
        <v>1295</v>
      </c>
      <c r="D190" s="281" t="s">
        <v>207</v>
      </c>
      <c r="E190" s="282" t="s">
        <v>642</v>
      </c>
      <c r="F190" s="283" t="s">
        <v>643</v>
      </c>
      <c r="G190" s="284" t="s">
        <v>178</v>
      </c>
      <c r="H190" s="285">
        <v>1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40</v>
      </c>
      <c r="O190" s="93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57" t="s">
        <v>210</v>
      </c>
      <c r="AT190" s="257" t="s">
        <v>207</v>
      </c>
      <c r="AU190" s="257" t="s">
        <v>84</v>
      </c>
      <c r="AY190" s="17" t="s">
        <v>172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82</v>
      </c>
      <c r="BK190" s="145">
        <f>ROUND(I190*H190,2)</f>
        <v>0</v>
      </c>
      <c r="BL190" s="17" t="s">
        <v>200</v>
      </c>
      <c r="BM190" s="257" t="s">
        <v>218</v>
      </c>
    </row>
    <row r="191" s="2" customFormat="1" ht="16.5" customHeight="1">
      <c r="A191" s="40"/>
      <c r="B191" s="41"/>
      <c r="C191" s="245" t="s">
        <v>485</v>
      </c>
      <c r="D191" s="245" t="s">
        <v>175</v>
      </c>
      <c r="E191" s="246" t="s">
        <v>234</v>
      </c>
      <c r="F191" s="247" t="s">
        <v>235</v>
      </c>
      <c r="G191" s="248" t="s">
        <v>178</v>
      </c>
      <c r="H191" s="249">
        <v>1</v>
      </c>
      <c r="I191" s="250"/>
      <c r="J191" s="251">
        <f>ROUND(I191*H191,2)</f>
        <v>0</v>
      </c>
      <c r="K191" s="252"/>
      <c r="L191" s="43"/>
      <c r="M191" s="253" t="s">
        <v>1</v>
      </c>
      <c r="N191" s="254" t="s">
        <v>40</v>
      </c>
      <c r="O191" s="93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57" t="s">
        <v>200</v>
      </c>
      <c r="AT191" s="257" t="s">
        <v>175</v>
      </c>
      <c r="AU191" s="257" t="s">
        <v>84</v>
      </c>
      <c r="AY191" s="17" t="s">
        <v>172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82</v>
      </c>
      <c r="BK191" s="145">
        <f>ROUND(I191*H191,2)</f>
        <v>0</v>
      </c>
      <c r="BL191" s="17" t="s">
        <v>200</v>
      </c>
      <c r="BM191" s="257" t="s">
        <v>227</v>
      </c>
    </row>
    <row r="192" s="2" customFormat="1" ht="16.5" customHeight="1">
      <c r="A192" s="40"/>
      <c r="B192" s="41"/>
      <c r="C192" s="281" t="s">
        <v>284</v>
      </c>
      <c r="D192" s="281" t="s">
        <v>207</v>
      </c>
      <c r="E192" s="282" t="s">
        <v>238</v>
      </c>
      <c r="F192" s="283" t="s">
        <v>239</v>
      </c>
      <c r="G192" s="284" t="s">
        <v>178</v>
      </c>
      <c r="H192" s="285">
        <v>1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40</v>
      </c>
      <c r="O192" s="93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57" t="s">
        <v>210</v>
      </c>
      <c r="AT192" s="257" t="s">
        <v>207</v>
      </c>
      <c r="AU192" s="257" t="s">
        <v>84</v>
      </c>
      <c r="AY192" s="17" t="s">
        <v>172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82</v>
      </c>
      <c r="BK192" s="145">
        <f>ROUND(I192*H192,2)</f>
        <v>0</v>
      </c>
      <c r="BL192" s="17" t="s">
        <v>200</v>
      </c>
      <c r="BM192" s="257" t="s">
        <v>225</v>
      </c>
    </row>
    <row r="193" s="2" customFormat="1" ht="21.75" customHeight="1">
      <c r="A193" s="40"/>
      <c r="B193" s="41"/>
      <c r="C193" s="245" t="s">
        <v>654</v>
      </c>
      <c r="D193" s="245" t="s">
        <v>175</v>
      </c>
      <c r="E193" s="246" t="s">
        <v>242</v>
      </c>
      <c r="F193" s="247" t="s">
        <v>243</v>
      </c>
      <c r="G193" s="248" t="s">
        <v>178</v>
      </c>
      <c r="H193" s="249">
        <v>1</v>
      </c>
      <c r="I193" s="250"/>
      <c r="J193" s="251">
        <f>ROUND(I193*H193,2)</f>
        <v>0</v>
      </c>
      <c r="K193" s="252"/>
      <c r="L193" s="43"/>
      <c r="M193" s="253" t="s">
        <v>1</v>
      </c>
      <c r="N193" s="254" t="s">
        <v>40</v>
      </c>
      <c r="O193" s="93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57" t="s">
        <v>200</v>
      </c>
      <c r="AT193" s="257" t="s">
        <v>175</v>
      </c>
      <c r="AU193" s="257" t="s">
        <v>84</v>
      </c>
      <c r="AY193" s="17" t="s">
        <v>172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82</v>
      </c>
      <c r="BK193" s="145">
        <f>ROUND(I193*H193,2)</f>
        <v>0</v>
      </c>
      <c r="BL193" s="17" t="s">
        <v>200</v>
      </c>
      <c r="BM193" s="257" t="s">
        <v>274</v>
      </c>
    </row>
    <row r="194" s="2" customFormat="1" ht="16.5" customHeight="1">
      <c r="A194" s="40"/>
      <c r="B194" s="41"/>
      <c r="C194" s="281" t="s">
        <v>289</v>
      </c>
      <c r="D194" s="281" t="s">
        <v>207</v>
      </c>
      <c r="E194" s="282" t="s">
        <v>245</v>
      </c>
      <c r="F194" s="283" t="s">
        <v>246</v>
      </c>
      <c r="G194" s="284" t="s">
        <v>178</v>
      </c>
      <c r="H194" s="285">
        <v>1</v>
      </c>
      <c r="I194" s="286"/>
      <c r="J194" s="287">
        <f>ROUND(I194*H194,2)</f>
        <v>0</v>
      </c>
      <c r="K194" s="288"/>
      <c r="L194" s="289"/>
      <c r="M194" s="290" t="s">
        <v>1</v>
      </c>
      <c r="N194" s="291" t="s">
        <v>40</v>
      </c>
      <c r="O194" s="93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57" t="s">
        <v>210</v>
      </c>
      <c r="AT194" s="257" t="s">
        <v>207</v>
      </c>
      <c r="AU194" s="257" t="s">
        <v>84</v>
      </c>
      <c r="AY194" s="17" t="s">
        <v>172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82</v>
      </c>
      <c r="BK194" s="145">
        <f>ROUND(I194*H194,2)</f>
        <v>0</v>
      </c>
      <c r="BL194" s="17" t="s">
        <v>200</v>
      </c>
      <c r="BM194" s="257" t="s">
        <v>279</v>
      </c>
    </row>
    <row r="195" s="12" customFormat="1" ht="22.8" customHeight="1">
      <c r="A195" s="12"/>
      <c r="B195" s="229"/>
      <c r="C195" s="230"/>
      <c r="D195" s="231" t="s">
        <v>74</v>
      </c>
      <c r="E195" s="243" t="s">
        <v>248</v>
      </c>
      <c r="F195" s="243" t="s">
        <v>249</v>
      </c>
      <c r="G195" s="230"/>
      <c r="H195" s="230"/>
      <c r="I195" s="233"/>
      <c r="J195" s="244">
        <f>BK195</f>
        <v>0</v>
      </c>
      <c r="K195" s="230"/>
      <c r="L195" s="235"/>
      <c r="M195" s="236"/>
      <c r="N195" s="237"/>
      <c r="O195" s="237"/>
      <c r="P195" s="238">
        <f>SUM(P196:P200)</f>
        <v>0</v>
      </c>
      <c r="Q195" s="237"/>
      <c r="R195" s="238">
        <f>SUM(R196:R200)</f>
        <v>0</v>
      </c>
      <c r="S195" s="237"/>
      <c r="T195" s="239">
        <f>SUM(T196:T200)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40" t="s">
        <v>84</v>
      </c>
      <c r="AT195" s="241" t="s">
        <v>74</v>
      </c>
      <c r="AU195" s="241" t="s">
        <v>82</v>
      </c>
      <c r="AY195" s="240" t="s">
        <v>172</v>
      </c>
      <c r="BK195" s="242">
        <f>SUM(BK196:BK200)</f>
        <v>0</v>
      </c>
    </row>
    <row r="196" s="2" customFormat="1" ht="24.15" customHeight="1">
      <c r="A196" s="40"/>
      <c r="B196" s="41"/>
      <c r="C196" s="245" t="s">
        <v>357</v>
      </c>
      <c r="D196" s="245" t="s">
        <v>175</v>
      </c>
      <c r="E196" s="246" t="s">
        <v>250</v>
      </c>
      <c r="F196" s="247" t="s">
        <v>251</v>
      </c>
      <c r="G196" s="248" t="s">
        <v>178</v>
      </c>
      <c r="H196" s="249">
        <v>1</v>
      </c>
      <c r="I196" s="250"/>
      <c r="J196" s="251">
        <f>ROUND(I196*H196,2)</f>
        <v>0</v>
      </c>
      <c r="K196" s="252"/>
      <c r="L196" s="43"/>
      <c r="M196" s="253" t="s">
        <v>1</v>
      </c>
      <c r="N196" s="254" t="s">
        <v>40</v>
      </c>
      <c r="O196" s="93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57" t="s">
        <v>200</v>
      </c>
      <c r="AT196" s="257" t="s">
        <v>175</v>
      </c>
      <c r="AU196" s="257" t="s">
        <v>84</v>
      </c>
      <c r="AY196" s="17" t="s">
        <v>172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82</v>
      </c>
      <c r="BK196" s="145">
        <f>ROUND(I196*H196,2)</f>
        <v>0</v>
      </c>
      <c r="BL196" s="17" t="s">
        <v>200</v>
      </c>
      <c r="BM196" s="257" t="s">
        <v>284</v>
      </c>
    </row>
    <row r="197" s="2" customFormat="1" ht="33" customHeight="1">
      <c r="A197" s="40"/>
      <c r="B197" s="41"/>
      <c r="C197" s="281" t="s">
        <v>1294</v>
      </c>
      <c r="D197" s="281" t="s">
        <v>207</v>
      </c>
      <c r="E197" s="282" t="s">
        <v>656</v>
      </c>
      <c r="F197" s="283" t="s">
        <v>657</v>
      </c>
      <c r="G197" s="284" t="s">
        <v>178</v>
      </c>
      <c r="H197" s="285">
        <v>1</v>
      </c>
      <c r="I197" s="286"/>
      <c r="J197" s="287">
        <f>ROUND(I197*H197,2)</f>
        <v>0</v>
      </c>
      <c r="K197" s="288"/>
      <c r="L197" s="289"/>
      <c r="M197" s="290" t="s">
        <v>1</v>
      </c>
      <c r="N197" s="291" t="s">
        <v>40</v>
      </c>
      <c r="O197" s="93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57" t="s">
        <v>210</v>
      </c>
      <c r="AT197" s="257" t="s">
        <v>207</v>
      </c>
      <c r="AU197" s="257" t="s">
        <v>84</v>
      </c>
      <c r="AY197" s="17" t="s">
        <v>172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82</v>
      </c>
      <c r="BK197" s="145">
        <f>ROUND(I197*H197,2)</f>
        <v>0</v>
      </c>
      <c r="BL197" s="17" t="s">
        <v>200</v>
      </c>
      <c r="BM197" s="257" t="s">
        <v>289</v>
      </c>
    </row>
    <row r="198" s="2" customFormat="1">
      <c r="A198" s="40"/>
      <c r="B198" s="41"/>
      <c r="C198" s="42"/>
      <c r="D198" s="260" t="s">
        <v>231</v>
      </c>
      <c r="E198" s="42"/>
      <c r="F198" s="292" t="s">
        <v>255</v>
      </c>
      <c r="G198" s="42"/>
      <c r="H198" s="42"/>
      <c r="I198" s="214"/>
      <c r="J198" s="42"/>
      <c r="K198" s="42"/>
      <c r="L198" s="43"/>
      <c r="M198" s="293"/>
      <c r="N198" s="294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7" t="s">
        <v>231</v>
      </c>
      <c r="AU198" s="17" t="s">
        <v>84</v>
      </c>
    </row>
    <row r="199" s="13" customFormat="1">
      <c r="A199" s="13"/>
      <c r="B199" s="258"/>
      <c r="C199" s="259"/>
      <c r="D199" s="260" t="s">
        <v>180</v>
      </c>
      <c r="E199" s="261" t="s">
        <v>1</v>
      </c>
      <c r="F199" s="262" t="s">
        <v>82</v>
      </c>
      <c r="G199" s="259"/>
      <c r="H199" s="263">
        <v>1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180</v>
      </c>
      <c r="AU199" s="269" t="s">
        <v>84</v>
      </c>
      <c r="AV199" s="13" t="s">
        <v>84</v>
      </c>
      <c r="AW199" s="13" t="s">
        <v>30</v>
      </c>
      <c r="AX199" s="13" t="s">
        <v>75</v>
      </c>
      <c r="AY199" s="269" t="s">
        <v>172</v>
      </c>
    </row>
    <row r="200" s="14" customFormat="1">
      <c r="A200" s="14"/>
      <c r="B200" s="270"/>
      <c r="C200" s="271"/>
      <c r="D200" s="260" t="s">
        <v>180</v>
      </c>
      <c r="E200" s="272" t="s">
        <v>1</v>
      </c>
      <c r="F200" s="273" t="s">
        <v>181</v>
      </c>
      <c r="G200" s="271"/>
      <c r="H200" s="274">
        <v>1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180</v>
      </c>
      <c r="AU200" s="280" t="s">
        <v>84</v>
      </c>
      <c r="AV200" s="14" t="s">
        <v>179</v>
      </c>
      <c r="AW200" s="14" t="s">
        <v>30</v>
      </c>
      <c r="AX200" s="14" t="s">
        <v>82</v>
      </c>
      <c r="AY200" s="280" t="s">
        <v>172</v>
      </c>
    </row>
    <row r="201" s="12" customFormat="1" ht="22.8" customHeight="1">
      <c r="A201" s="12"/>
      <c r="B201" s="229"/>
      <c r="C201" s="230"/>
      <c r="D201" s="231" t="s">
        <v>74</v>
      </c>
      <c r="E201" s="243" t="s">
        <v>256</v>
      </c>
      <c r="F201" s="243" t="s">
        <v>257</v>
      </c>
      <c r="G201" s="230"/>
      <c r="H201" s="230"/>
      <c r="I201" s="233"/>
      <c r="J201" s="244">
        <f>BK201</f>
        <v>0</v>
      </c>
      <c r="K201" s="230"/>
      <c r="L201" s="235"/>
      <c r="M201" s="236"/>
      <c r="N201" s="237"/>
      <c r="O201" s="237"/>
      <c r="P201" s="238">
        <f>SUM(P202:P220)</f>
        <v>0</v>
      </c>
      <c r="Q201" s="237"/>
      <c r="R201" s="238">
        <f>SUM(R202:R220)</f>
        <v>0</v>
      </c>
      <c r="S201" s="237"/>
      <c r="T201" s="239">
        <f>SUM(T202:T220)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40" t="s">
        <v>84</v>
      </c>
      <c r="AT201" s="241" t="s">
        <v>74</v>
      </c>
      <c r="AU201" s="241" t="s">
        <v>82</v>
      </c>
      <c r="AY201" s="240" t="s">
        <v>172</v>
      </c>
      <c r="BK201" s="242">
        <f>SUM(BK202:BK220)</f>
        <v>0</v>
      </c>
    </row>
    <row r="202" s="2" customFormat="1" ht="24.15" customHeight="1">
      <c r="A202" s="40"/>
      <c r="B202" s="41"/>
      <c r="C202" s="245" t="s">
        <v>186</v>
      </c>
      <c r="D202" s="245" t="s">
        <v>175</v>
      </c>
      <c r="E202" s="246" t="s">
        <v>259</v>
      </c>
      <c r="F202" s="247" t="s">
        <v>260</v>
      </c>
      <c r="G202" s="248" t="s">
        <v>184</v>
      </c>
      <c r="H202" s="249">
        <v>65.469999999999999</v>
      </c>
      <c r="I202" s="250"/>
      <c r="J202" s="251">
        <f>ROUND(I202*H202,2)</f>
        <v>0</v>
      </c>
      <c r="K202" s="252"/>
      <c r="L202" s="43"/>
      <c r="M202" s="253" t="s">
        <v>1</v>
      </c>
      <c r="N202" s="254" t="s">
        <v>40</v>
      </c>
      <c r="O202" s="93"/>
      <c r="P202" s="255">
        <f>O202*H202</f>
        <v>0</v>
      </c>
      <c r="Q202" s="255">
        <v>0</v>
      </c>
      <c r="R202" s="255">
        <f>Q202*H202</f>
        <v>0</v>
      </c>
      <c r="S202" s="255">
        <v>0</v>
      </c>
      <c r="T202" s="25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57" t="s">
        <v>200</v>
      </c>
      <c r="AT202" s="257" t="s">
        <v>175</v>
      </c>
      <c r="AU202" s="257" t="s">
        <v>84</v>
      </c>
      <c r="AY202" s="17" t="s">
        <v>172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82</v>
      </c>
      <c r="BK202" s="145">
        <f>ROUND(I202*H202,2)</f>
        <v>0</v>
      </c>
      <c r="BL202" s="17" t="s">
        <v>200</v>
      </c>
      <c r="BM202" s="257" t="s">
        <v>293</v>
      </c>
    </row>
    <row r="203" s="15" customFormat="1">
      <c r="A203" s="15"/>
      <c r="B203" s="299"/>
      <c r="C203" s="300"/>
      <c r="D203" s="260" t="s">
        <v>180</v>
      </c>
      <c r="E203" s="301" t="s">
        <v>1</v>
      </c>
      <c r="F203" s="302" t="s">
        <v>1342</v>
      </c>
      <c r="G203" s="300"/>
      <c r="H203" s="301" t="s">
        <v>1</v>
      </c>
      <c r="I203" s="303"/>
      <c r="J203" s="300"/>
      <c r="K203" s="300"/>
      <c r="L203" s="304"/>
      <c r="M203" s="305"/>
      <c r="N203" s="306"/>
      <c r="O203" s="306"/>
      <c r="P203" s="306"/>
      <c r="Q203" s="306"/>
      <c r="R203" s="306"/>
      <c r="S203" s="306"/>
      <c r="T203" s="30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308" t="s">
        <v>180</v>
      </c>
      <c r="AU203" s="308" t="s">
        <v>84</v>
      </c>
      <c r="AV203" s="15" t="s">
        <v>82</v>
      </c>
      <c r="AW203" s="15" t="s">
        <v>30</v>
      </c>
      <c r="AX203" s="15" t="s">
        <v>75</v>
      </c>
      <c r="AY203" s="308" t="s">
        <v>172</v>
      </c>
    </row>
    <row r="204" s="13" customFormat="1">
      <c r="A204" s="13"/>
      <c r="B204" s="258"/>
      <c r="C204" s="259"/>
      <c r="D204" s="260" t="s">
        <v>180</v>
      </c>
      <c r="E204" s="261" t="s">
        <v>1</v>
      </c>
      <c r="F204" s="262" t="s">
        <v>1343</v>
      </c>
      <c r="G204" s="259"/>
      <c r="H204" s="263">
        <v>65.469999999999999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180</v>
      </c>
      <c r="AU204" s="269" t="s">
        <v>84</v>
      </c>
      <c r="AV204" s="13" t="s">
        <v>84</v>
      </c>
      <c r="AW204" s="13" t="s">
        <v>30</v>
      </c>
      <c r="AX204" s="13" t="s">
        <v>75</v>
      </c>
      <c r="AY204" s="269" t="s">
        <v>172</v>
      </c>
    </row>
    <row r="205" s="14" customFormat="1">
      <c r="A205" s="14"/>
      <c r="B205" s="270"/>
      <c r="C205" s="271"/>
      <c r="D205" s="260" t="s">
        <v>180</v>
      </c>
      <c r="E205" s="272" t="s">
        <v>1</v>
      </c>
      <c r="F205" s="273" t="s">
        <v>181</v>
      </c>
      <c r="G205" s="271"/>
      <c r="H205" s="274">
        <v>65.469999999999999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180</v>
      </c>
      <c r="AU205" s="280" t="s">
        <v>84</v>
      </c>
      <c r="AV205" s="14" t="s">
        <v>179</v>
      </c>
      <c r="AW205" s="14" t="s">
        <v>30</v>
      </c>
      <c r="AX205" s="14" t="s">
        <v>82</v>
      </c>
      <c r="AY205" s="280" t="s">
        <v>172</v>
      </c>
    </row>
    <row r="206" s="2" customFormat="1" ht="24.15" customHeight="1">
      <c r="A206" s="40"/>
      <c r="B206" s="41"/>
      <c r="C206" s="245" t="s">
        <v>206</v>
      </c>
      <c r="D206" s="245" t="s">
        <v>175</v>
      </c>
      <c r="E206" s="246" t="s">
        <v>261</v>
      </c>
      <c r="F206" s="247" t="s">
        <v>262</v>
      </c>
      <c r="G206" s="248" t="s">
        <v>184</v>
      </c>
      <c r="H206" s="249">
        <v>65.469999999999999</v>
      </c>
      <c r="I206" s="250"/>
      <c r="J206" s="251">
        <f>ROUND(I206*H206,2)</f>
        <v>0</v>
      </c>
      <c r="K206" s="252"/>
      <c r="L206" s="43"/>
      <c r="M206" s="253" t="s">
        <v>1</v>
      </c>
      <c r="N206" s="254" t="s">
        <v>40</v>
      </c>
      <c r="O206" s="93"/>
      <c r="P206" s="255">
        <f>O206*H206</f>
        <v>0</v>
      </c>
      <c r="Q206" s="255">
        <v>0</v>
      </c>
      <c r="R206" s="255">
        <f>Q206*H206</f>
        <v>0</v>
      </c>
      <c r="S206" s="255">
        <v>0</v>
      </c>
      <c r="T206" s="25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57" t="s">
        <v>200</v>
      </c>
      <c r="AT206" s="257" t="s">
        <v>175</v>
      </c>
      <c r="AU206" s="257" t="s">
        <v>84</v>
      </c>
      <c r="AY206" s="17" t="s">
        <v>172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82</v>
      </c>
      <c r="BK206" s="145">
        <f>ROUND(I206*H206,2)</f>
        <v>0</v>
      </c>
      <c r="BL206" s="17" t="s">
        <v>200</v>
      </c>
      <c r="BM206" s="257" t="s">
        <v>298</v>
      </c>
    </row>
    <row r="207" s="13" customFormat="1">
      <c r="A207" s="13"/>
      <c r="B207" s="258"/>
      <c r="C207" s="259"/>
      <c r="D207" s="260" t="s">
        <v>180</v>
      </c>
      <c r="E207" s="261" t="s">
        <v>1</v>
      </c>
      <c r="F207" s="262" t="s">
        <v>1343</v>
      </c>
      <c r="G207" s="259"/>
      <c r="H207" s="263">
        <v>65.469999999999999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180</v>
      </c>
      <c r="AU207" s="269" t="s">
        <v>84</v>
      </c>
      <c r="AV207" s="13" t="s">
        <v>84</v>
      </c>
      <c r="AW207" s="13" t="s">
        <v>30</v>
      </c>
      <c r="AX207" s="13" t="s">
        <v>75</v>
      </c>
      <c r="AY207" s="269" t="s">
        <v>172</v>
      </c>
    </row>
    <row r="208" s="14" customFormat="1">
      <c r="A208" s="14"/>
      <c r="B208" s="270"/>
      <c r="C208" s="271"/>
      <c r="D208" s="260" t="s">
        <v>180</v>
      </c>
      <c r="E208" s="272" t="s">
        <v>1</v>
      </c>
      <c r="F208" s="273" t="s">
        <v>181</v>
      </c>
      <c r="G208" s="271"/>
      <c r="H208" s="274">
        <v>65.469999999999999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180</v>
      </c>
      <c r="AU208" s="280" t="s">
        <v>84</v>
      </c>
      <c r="AV208" s="14" t="s">
        <v>179</v>
      </c>
      <c r="AW208" s="14" t="s">
        <v>30</v>
      </c>
      <c r="AX208" s="14" t="s">
        <v>82</v>
      </c>
      <c r="AY208" s="280" t="s">
        <v>172</v>
      </c>
    </row>
    <row r="209" s="2" customFormat="1" ht="24.15" customHeight="1">
      <c r="A209" s="40"/>
      <c r="B209" s="41"/>
      <c r="C209" s="245" t="s">
        <v>258</v>
      </c>
      <c r="D209" s="245" t="s">
        <v>175</v>
      </c>
      <c r="E209" s="246" t="s">
        <v>264</v>
      </c>
      <c r="F209" s="247" t="s">
        <v>265</v>
      </c>
      <c r="G209" s="248" t="s">
        <v>184</v>
      </c>
      <c r="H209" s="249">
        <v>65.469999999999999</v>
      </c>
      <c r="I209" s="250"/>
      <c r="J209" s="251">
        <f>ROUND(I209*H209,2)</f>
        <v>0</v>
      </c>
      <c r="K209" s="252"/>
      <c r="L209" s="43"/>
      <c r="M209" s="253" t="s">
        <v>1</v>
      </c>
      <c r="N209" s="254" t="s">
        <v>40</v>
      </c>
      <c r="O209" s="93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57" t="s">
        <v>200</v>
      </c>
      <c r="AT209" s="257" t="s">
        <v>175</v>
      </c>
      <c r="AU209" s="257" t="s">
        <v>84</v>
      </c>
      <c r="AY209" s="17" t="s">
        <v>172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82</v>
      </c>
      <c r="BK209" s="145">
        <f>ROUND(I209*H209,2)</f>
        <v>0</v>
      </c>
      <c r="BL209" s="17" t="s">
        <v>200</v>
      </c>
      <c r="BM209" s="257" t="s">
        <v>303</v>
      </c>
    </row>
    <row r="210" s="13" customFormat="1">
      <c r="A210" s="13"/>
      <c r="B210" s="258"/>
      <c r="C210" s="259"/>
      <c r="D210" s="260" t="s">
        <v>180</v>
      </c>
      <c r="E210" s="261" t="s">
        <v>1</v>
      </c>
      <c r="F210" s="262" t="s">
        <v>1343</v>
      </c>
      <c r="G210" s="259"/>
      <c r="H210" s="263">
        <v>65.469999999999999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180</v>
      </c>
      <c r="AU210" s="269" t="s">
        <v>84</v>
      </c>
      <c r="AV210" s="13" t="s">
        <v>84</v>
      </c>
      <c r="AW210" s="13" t="s">
        <v>30</v>
      </c>
      <c r="AX210" s="13" t="s">
        <v>75</v>
      </c>
      <c r="AY210" s="269" t="s">
        <v>172</v>
      </c>
    </row>
    <row r="211" s="14" customFormat="1">
      <c r="A211" s="14"/>
      <c r="B211" s="270"/>
      <c r="C211" s="271"/>
      <c r="D211" s="260" t="s">
        <v>180</v>
      </c>
      <c r="E211" s="272" t="s">
        <v>1</v>
      </c>
      <c r="F211" s="273" t="s">
        <v>181</v>
      </c>
      <c r="G211" s="271"/>
      <c r="H211" s="274">
        <v>65.469999999999999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180</v>
      </c>
      <c r="AU211" s="280" t="s">
        <v>84</v>
      </c>
      <c r="AV211" s="14" t="s">
        <v>179</v>
      </c>
      <c r="AW211" s="14" t="s">
        <v>30</v>
      </c>
      <c r="AX211" s="14" t="s">
        <v>82</v>
      </c>
      <c r="AY211" s="280" t="s">
        <v>172</v>
      </c>
    </row>
    <row r="212" s="2" customFormat="1" ht="21.75" customHeight="1">
      <c r="A212" s="40"/>
      <c r="B212" s="41"/>
      <c r="C212" s="245" t="s">
        <v>8</v>
      </c>
      <c r="D212" s="245" t="s">
        <v>175</v>
      </c>
      <c r="E212" s="246" t="s">
        <v>266</v>
      </c>
      <c r="F212" s="247" t="s">
        <v>267</v>
      </c>
      <c r="G212" s="248" t="s">
        <v>184</v>
      </c>
      <c r="H212" s="249">
        <v>65.469999999999999</v>
      </c>
      <c r="I212" s="250"/>
      <c r="J212" s="251">
        <f>ROUND(I212*H212,2)</f>
        <v>0</v>
      </c>
      <c r="K212" s="252"/>
      <c r="L212" s="43"/>
      <c r="M212" s="253" t="s">
        <v>1</v>
      </c>
      <c r="N212" s="254" t="s">
        <v>40</v>
      </c>
      <c r="O212" s="93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57" t="s">
        <v>200</v>
      </c>
      <c r="AT212" s="257" t="s">
        <v>175</v>
      </c>
      <c r="AU212" s="257" t="s">
        <v>84</v>
      </c>
      <c r="AY212" s="17" t="s">
        <v>172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82</v>
      </c>
      <c r="BK212" s="145">
        <f>ROUND(I212*H212,2)</f>
        <v>0</v>
      </c>
      <c r="BL212" s="17" t="s">
        <v>200</v>
      </c>
      <c r="BM212" s="257" t="s">
        <v>307</v>
      </c>
    </row>
    <row r="213" s="13" customFormat="1">
      <c r="A213" s="13"/>
      <c r="B213" s="258"/>
      <c r="C213" s="259"/>
      <c r="D213" s="260" t="s">
        <v>180</v>
      </c>
      <c r="E213" s="261" t="s">
        <v>1</v>
      </c>
      <c r="F213" s="262" t="s">
        <v>1343</v>
      </c>
      <c r="G213" s="259"/>
      <c r="H213" s="263">
        <v>65.469999999999999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180</v>
      </c>
      <c r="AU213" s="269" t="s">
        <v>84</v>
      </c>
      <c r="AV213" s="13" t="s">
        <v>84</v>
      </c>
      <c r="AW213" s="13" t="s">
        <v>30</v>
      </c>
      <c r="AX213" s="13" t="s">
        <v>75</v>
      </c>
      <c r="AY213" s="269" t="s">
        <v>172</v>
      </c>
    </row>
    <row r="214" s="14" customFormat="1">
      <c r="A214" s="14"/>
      <c r="B214" s="270"/>
      <c r="C214" s="271"/>
      <c r="D214" s="260" t="s">
        <v>180</v>
      </c>
      <c r="E214" s="272" t="s">
        <v>1</v>
      </c>
      <c r="F214" s="273" t="s">
        <v>181</v>
      </c>
      <c r="G214" s="271"/>
      <c r="H214" s="274">
        <v>65.469999999999999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180</v>
      </c>
      <c r="AU214" s="280" t="s">
        <v>84</v>
      </c>
      <c r="AV214" s="14" t="s">
        <v>179</v>
      </c>
      <c r="AW214" s="14" t="s">
        <v>30</v>
      </c>
      <c r="AX214" s="14" t="s">
        <v>82</v>
      </c>
      <c r="AY214" s="280" t="s">
        <v>172</v>
      </c>
    </row>
    <row r="215" s="2" customFormat="1" ht="44.25" customHeight="1">
      <c r="A215" s="40"/>
      <c r="B215" s="41"/>
      <c r="C215" s="281" t="s">
        <v>263</v>
      </c>
      <c r="D215" s="281" t="s">
        <v>207</v>
      </c>
      <c r="E215" s="282" t="s">
        <v>269</v>
      </c>
      <c r="F215" s="283" t="s">
        <v>665</v>
      </c>
      <c r="G215" s="284" t="s">
        <v>184</v>
      </c>
      <c r="H215" s="285">
        <v>72.016999999999996</v>
      </c>
      <c r="I215" s="286"/>
      <c r="J215" s="287">
        <f>ROUND(I215*H215,2)</f>
        <v>0</v>
      </c>
      <c r="K215" s="288"/>
      <c r="L215" s="289"/>
      <c r="M215" s="290" t="s">
        <v>1</v>
      </c>
      <c r="N215" s="291" t="s">
        <v>40</v>
      </c>
      <c r="O215" s="93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57" t="s">
        <v>210</v>
      </c>
      <c r="AT215" s="257" t="s">
        <v>207</v>
      </c>
      <c r="AU215" s="257" t="s">
        <v>84</v>
      </c>
      <c r="AY215" s="17" t="s">
        <v>172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82</v>
      </c>
      <c r="BK215" s="145">
        <f>ROUND(I215*H215,2)</f>
        <v>0</v>
      </c>
      <c r="BL215" s="17" t="s">
        <v>200</v>
      </c>
      <c r="BM215" s="257" t="s">
        <v>310</v>
      </c>
    </row>
    <row r="216" s="2" customFormat="1" ht="16.5" customHeight="1">
      <c r="A216" s="40"/>
      <c r="B216" s="41"/>
      <c r="C216" s="245" t="s">
        <v>216</v>
      </c>
      <c r="D216" s="245" t="s">
        <v>175</v>
      </c>
      <c r="E216" s="246" t="s">
        <v>271</v>
      </c>
      <c r="F216" s="247" t="s">
        <v>272</v>
      </c>
      <c r="G216" s="248" t="s">
        <v>273</v>
      </c>
      <c r="H216" s="249">
        <v>33.5</v>
      </c>
      <c r="I216" s="250"/>
      <c r="J216" s="251">
        <f>ROUND(I216*H216,2)</f>
        <v>0</v>
      </c>
      <c r="K216" s="252"/>
      <c r="L216" s="43"/>
      <c r="M216" s="253" t="s">
        <v>1</v>
      </c>
      <c r="N216" s="254" t="s">
        <v>40</v>
      </c>
      <c r="O216" s="93"/>
      <c r="P216" s="255">
        <f>O216*H216</f>
        <v>0</v>
      </c>
      <c r="Q216" s="255">
        <v>0</v>
      </c>
      <c r="R216" s="255">
        <f>Q216*H216</f>
        <v>0</v>
      </c>
      <c r="S216" s="255">
        <v>0</v>
      </c>
      <c r="T216" s="25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57" t="s">
        <v>200</v>
      </c>
      <c r="AT216" s="257" t="s">
        <v>175</v>
      </c>
      <c r="AU216" s="257" t="s">
        <v>84</v>
      </c>
      <c r="AY216" s="17" t="s">
        <v>172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82</v>
      </c>
      <c r="BK216" s="145">
        <f>ROUND(I216*H216,2)</f>
        <v>0</v>
      </c>
      <c r="BL216" s="17" t="s">
        <v>200</v>
      </c>
      <c r="BM216" s="257" t="s">
        <v>313</v>
      </c>
    </row>
    <row r="217" s="13" customFormat="1">
      <c r="A217" s="13"/>
      <c r="B217" s="258"/>
      <c r="C217" s="259"/>
      <c r="D217" s="260" t="s">
        <v>180</v>
      </c>
      <c r="E217" s="261" t="s">
        <v>1</v>
      </c>
      <c r="F217" s="262" t="s">
        <v>1344</v>
      </c>
      <c r="G217" s="259"/>
      <c r="H217" s="263">
        <v>33.5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180</v>
      </c>
      <c r="AU217" s="269" t="s">
        <v>84</v>
      </c>
      <c r="AV217" s="13" t="s">
        <v>84</v>
      </c>
      <c r="AW217" s="13" t="s">
        <v>30</v>
      </c>
      <c r="AX217" s="13" t="s">
        <v>75</v>
      </c>
      <c r="AY217" s="269" t="s">
        <v>172</v>
      </c>
    </row>
    <row r="218" s="14" customFormat="1">
      <c r="A218" s="14"/>
      <c r="B218" s="270"/>
      <c r="C218" s="271"/>
      <c r="D218" s="260" t="s">
        <v>180</v>
      </c>
      <c r="E218" s="272" t="s">
        <v>1</v>
      </c>
      <c r="F218" s="273" t="s">
        <v>181</v>
      </c>
      <c r="G218" s="271"/>
      <c r="H218" s="274">
        <v>33.5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180</v>
      </c>
      <c r="AU218" s="280" t="s">
        <v>84</v>
      </c>
      <c r="AV218" s="14" t="s">
        <v>179</v>
      </c>
      <c r="AW218" s="14" t="s">
        <v>30</v>
      </c>
      <c r="AX218" s="14" t="s">
        <v>82</v>
      </c>
      <c r="AY218" s="280" t="s">
        <v>172</v>
      </c>
    </row>
    <row r="219" s="2" customFormat="1" ht="16.5" customHeight="1">
      <c r="A219" s="40"/>
      <c r="B219" s="41"/>
      <c r="C219" s="281" t="s">
        <v>268</v>
      </c>
      <c r="D219" s="281" t="s">
        <v>207</v>
      </c>
      <c r="E219" s="282" t="s">
        <v>277</v>
      </c>
      <c r="F219" s="283" t="s">
        <v>278</v>
      </c>
      <c r="G219" s="284" t="s">
        <v>273</v>
      </c>
      <c r="H219" s="285">
        <v>36.850000000000001</v>
      </c>
      <c r="I219" s="286"/>
      <c r="J219" s="287">
        <f>ROUND(I219*H219,2)</f>
        <v>0</v>
      </c>
      <c r="K219" s="288"/>
      <c r="L219" s="289"/>
      <c r="M219" s="290" t="s">
        <v>1</v>
      </c>
      <c r="N219" s="291" t="s">
        <v>40</v>
      </c>
      <c r="O219" s="93"/>
      <c r="P219" s="255">
        <f>O219*H219</f>
        <v>0</v>
      </c>
      <c r="Q219" s="255">
        <v>0</v>
      </c>
      <c r="R219" s="255">
        <f>Q219*H219</f>
        <v>0</v>
      </c>
      <c r="S219" s="255">
        <v>0</v>
      </c>
      <c r="T219" s="25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57" t="s">
        <v>210</v>
      </c>
      <c r="AT219" s="257" t="s">
        <v>207</v>
      </c>
      <c r="AU219" s="257" t="s">
        <v>84</v>
      </c>
      <c r="AY219" s="17" t="s">
        <v>172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82</v>
      </c>
      <c r="BK219" s="145">
        <f>ROUND(I219*H219,2)</f>
        <v>0</v>
      </c>
      <c r="BL219" s="17" t="s">
        <v>200</v>
      </c>
      <c r="BM219" s="257" t="s">
        <v>318</v>
      </c>
    </row>
    <row r="220" s="2" customFormat="1" ht="24.15" customHeight="1">
      <c r="A220" s="40"/>
      <c r="B220" s="41"/>
      <c r="C220" s="245" t="s">
        <v>200</v>
      </c>
      <c r="D220" s="245" t="s">
        <v>175</v>
      </c>
      <c r="E220" s="246" t="s">
        <v>281</v>
      </c>
      <c r="F220" s="247" t="s">
        <v>282</v>
      </c>
      <c r="G220" s="248" t="s">
        <v>283</v>
      </c>
      <c r="H220" s="295"/>
      <c r="I220" s="250"/>
      <c r="J220" s="251">
        <f>ROUND(I220*H220,2)</f>
        <v>0</v>
      </c>
      <c r="K220" s="252"/>
      <c r="L220" s="43"/>
      <c r="M220" s="253" t="s">
        <v>1</v>
      </c>
      <c r="N220" s="254" t="s">
        <v>40</v>
      </c>
      <c r="O220" s="93"/>
      <c r="P220" s="255">
        <f>O220*H220</f>
        <v>0</v>
      </c>
      <c r="Q220" s="255">
        <v>0</v>
      </c>
      <c r="R220" s="255">
        <f>Q220*H220</f>
        <v>0</v>
      </c>
      <c r="S220" s="255">
        <v>0</v>
      </c>
      <c r="T220" s="25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57" t="s">
        <v>200</v>
      </c>
      <c r="AT220" s="257" t="s">
        <v>175</v>
      </c>
      <c r="AU220" s="257" t="s">
        <v>84</v>
      </c>
      <c r="AY220" s="17" t="s">
        <v>172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82</v>
      </c>
      <c r="BK220" s="145">
        <f>ROUND(I220*H220,2)</f>
        <v>0</v>
      </c>
      <c r="BL220" s="17" t="s">
        <v>200</v>
      </c>
      <c r="BM220" s="257" t="s">
        <v>321</v>
      </c>
    </row>
    <row r="221" s="12" customFormat="1" ht="22.8" customHeight="1">
      <c r="A221" s="12"/>
      <c r="B221" s="229"/>
      <c r="C221" s="230"/>
      <c r="D221" s="231" t="s">
        <v>74</v>
      </c>
      <c r="E221" s="243" t="s">
        <v>285</v>
      </c>
      <c r="F221" s="243" t="s">
        <v>286</v>
      </c>
      <c r="G221" s="230"/>
      <c r="H221" s="230"/>
      <c r="I221" s="233"/>
      <c r="J221" s="244">
        <f>BK221</f>
        <v>0</v>
      </c>
      <c r="K221" s="230"/>
      <c r="L221" s="235"/>
      <c r="M221" s="236"/>
      <c r="N221" s="237"/>
      <c r="O221" s="237"/>
      <c r="P221" s="238">
        <f>SUM(P222:P227)</f>
        <v>0</v>
      </c>
      <c r="Q221" s="237"/>
      <c r="R221" s="238">
        <f>SUM(R222:R227)</f>
        <v>0</v>
      </c>
      <c r="S221" s="237"/>
      <c r="T221" s="239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40" t="s">
        <v>84</v>
      </c>
      <c r="AT221" s="241" t="s">
        <v>74</v>
      </c>
      <c r="AU221" s="241" t="s">
        <v>82</v>
      </c>
      <c r="AY221" s="240" t="s">
        <v>172</v>
      </c>
      <c r="BK221" s="242">
        <f>SUM(BK222:BK227)</f>
        <v>0</v>
      </c>
    </row>
    <row r="222" s="2" customFormat="1" ht="24.15" customHeight="1">
      <c r="A222" s="40"/>
      <c r="B222" s="41"/>
      <c r="C222" s="245" t="s">
        <v>276</v>
      </c>
      <c r="D222" s="245" t="s">
        <v>175</v>
      </c>
      <c r="E222" s="246" t="s">
        <v>287</v>
      </c>
      <c r="F222" s="247" t="s">
        <v>288</v>
      </c>
      <c r="G222" s="248" t="s">
        <v>184</v>
      </c>
      <c r="H222" s="249">
        <v>4</v>
      </c>
      <c r="I222" s="250"/>
      <c r="J222" s="251">
        <f>ROUND(I222*H222,2)</f>
        <v>0</v>
      </c>
      <c r="K222" s="252"/>
      <c r="L222" s="43"/>
      <c r="M222" s="253" t="s">
        <v>1</v>
      </c>
      <c r="N222" s="254" t="s">
        <v>40</v>
      </c>
      <c r="O222" s="93"/>
      <c r="P222" s="255">
        <f>O222*H222</f>
        <v>0</v>
      </c>
      <c r="Q222" s="255">
        <v>0</v>
      </c>
      <c r="R222" s="255">
        <f>Q222*H222</f>
        <v>0</v>
      </c>
      <c r="S222" s="255">
        <v>0</v>
      </c>
      <c r="T222" s="25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57" t="s">
        <v>200</v>
      </c>
      <c r="AT222" s="257" t="s">
        <v>175</v>
      </c>
      <c r="AU222" s="257" t="s">
        <v>84</v>
      </c>
      <c r="AY222" s="17" t="s">
        <v>172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82</v>
      </c>
      <c r="BK222" s="145">
        <f>ROUND(I222*H222,2)</f>
        <v>0</v>
      </c>
      <c r="BL222" s="17" t="s">
        <v>200</v>
      </c>
      <c r="BM222" s="257" t="s">
        <v>325</v>
      </c>
    </row>
    <row r="223" s="13" customFormat="1">
      <c r="A223" s="13"/>
      <c r="B223" s="258"/>
      <c r="C223" s="259"/>
      <c r="D223" s="260" t="s">
        <v>180</v>
      </c>
      <c r="E223" s="261" t="s">
        <v>1</v>
      </c>
      <c r="F223" s="262" t="s">
        <v>290</v>
      </c>
      <c r="G223" s="259"/>
      <c r="H223" s="263">
        <v>4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180</v>
      </c>
      <c r="AU223" s="269" t="s">
        <v>84</v>
      </c>
      <c r="AV223" s="13" t="s">
        <v>84</v>
      </c>
      <c r="AW223" s="13" t="s">
        <v>30</v>
      </c>
      <c r="AX223" s="13" t="s">
        <v>75</v>
      </c>
      <c r="AY223" s="269" t="s">
        <v>172</v>
      </c>
    </row>
    <row r="224" s="14" customFormat="1">
      <c r="A224" s="14"/>
      <c r="B224" s="270"/>
      <c r="C224" s="271"/>
      <c r="D224" s="260" t="s">
        <v>180</v>
      </c>
      <c r="E224" s="272" t="s">
        <v>1</v>
      </c>
      <c r="F224" s="273" t="s">
        <v>181</v>
      </c>
      <c r="G224" s="271"/>
      <c r="H224" s="274">
        <v>4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180</v>
      </c>
      <c r="AU224" s="280" t="s">
        <v>84</v>
      </c>
      <c r="AV224" s="14" t="s">
        <v>179</v>
      </c>
      <c r="AW224" s="14" t="s">
        <v>30</v>
      </c>
      <c r="AX224" s="14" t="s">
        <v>82</v>
      </c>
      <c r="AY224" s="280" t="s">
        <v>172</v>
      </c>
    </row>
    <row r="225" s="2" customFormat="1" ht="24.15" customHeight="1">
      <c r="A225" s="40"/>
      <c r="B225" s="41"/>
      <c r="C225" s="245" t="s">
        <v>224</v>
      </c>
      <c r="D225" s="245" t="s">
        <v>175</v>
      </c>
      <c r="E225" s="246" t="s">
        <v>291</v>
      </c>
      <c r="F225" s="247" t="s">
        <v>292</v>
      </c>
      <c r="G225" s="248" t="s">
        <v>184</v>
      </c>
      <c r="H225" s="249">
        <v>4</v>
      </c>
      <c r="I225" s="250"/>
      <c r="J225" s="251">
        <f>ROUND(I225*H225,2)</f>
        <v>0</v>
      </c>
      <c r="K225" s="252"/>
      <c r="L225" s="43"/>
      <c r="M225" s="253" t="s">
        <v>1</v>
      </c>
      <c r="N225" s="254" t="s">
        <v>40</v>
      </c>
      <c r="O225" s="93"/>
      <c r="P225" s="255">
        <f>O225*H225</f>
        <v>0</v>
      </c>
      <c r="Q225" s="255">
        <v>0</v>
      </c>
      <c r="R225" s="255">
        <f>Q225*H225</f>
        <v>0</v>
      </c>
      <c r="S225" s="255">
        <v>0</v>
      </c>
      <c r="T225" s="25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57" t="s">
        <v>200</v>
      </c>
      <c r="AT225" s="257" t="s">
        <v>175</v>
      </c>
      <c r="AU225" s="257" t="s">
        <v>84</v>
      </c>
      <c r="AY225" s="17" t="s">
        <v>172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82</v>
      </c>
      <c r="BK225" s="145">
        <f>ROUND(I225*H225,2)</f>
        <v>0</v>
      </c>
      <c r="BL225" s="17" t="s">
        <v>200</v>
      </c>
      <c r="BM225" s="257" t="s">
        <v>468</v>
      </c>
    </row>
    <row r="226" s="13" customFormat="1">
      <c r="A226" s="13"/>
      <c r="B226" s="258"/>
      <c r="C226" s="259"/>
      <c r="D226" s="260" t="s">
        <v>180</v>
      </c>
      <c r="E226" s="261" t="s">
        <v>1</v>
      </c>
      <c r="F226" s="262" t="s">
        <v>290</v>
      </c>
      <c r="G226" s="259"/>
      <c r="H226" s="263">
        <v>4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180</v>
      </c>
      <c r="AU226" s="269" t="s">
        <v>84</v>
      </c>
      <c r="AV226" s="13" t="s">
        <v>84</v>
      </c>
      <c r="AW226" s="13" t="s">
        <v>30</v>
      </c>
      <c r="AX226" s="13" t="s">
        <v>75</v>
      </c>
      <c r="AY226" s="269" t="s">
        <v>172</v>
      </c>
    </row>
    <row r="227" s="14" customFormat="1">
      <c r="A227" s="14"/>
      <c r="B227" s="270"/>
      <c r="C227" s="271"/>
      <c r="D227" s="260" t="s">
        <v>180</v>
      </c>
      <c r="E227" s="272" t="s">
        <v>1</v>
      </c>
      <c r="F227" s="273" t="s">
        <v>181</v>
      </c>
      <c r="G227" s="271"/>
      <c r="H227" s="274">
        <v>4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180</v>
      </c>
      <c r="AU227" s="280" t="s">
        <v>84</v>
      </c>
      <c r="AV227" s="14" t="s">
        <v>179</v>
      </c>
      <c r="AW227" s="14" t="s">
        <v>30</v>
      </c>
      <c r="AX227" s="14" t="s">
        <v>82</v>
      </c>
      <c r="AY227" s="280" t="s">
        <v>172</v>
      </c>
    </row>
    <row r="228" s="12" customFormat="1" ht="22.8" customHeight="1">
      <c r="A228" s="12"/>
      <c r="B228" s="229"/>
      <c r="C228" s="230"/>
      <c r="D228" s="231" t="s">
        <v>74</v>
      </c>
      <c r="E228" s="243" t="s">
        <v>294</v>
      </c>
      <c r="F228" s="243" t="s">
        <v>295</v>
      </c>
      <c r="G228" s="230"/>
      <c r="H228" s="230"/>
      <c r="I228" s="233"/>
      <c r="J228" s="244">
        <f>BK228</f>
        <v>0</v>
      </c>
      <c r="K228" s="230"/>
      <c r="L228" s="235"/>
      <c r="M228" s="236"/>
      <c r="N228" s="237"/>
      <c r="O228" s="237"/>
      <c r="P228" s="238">
        <f>SUM(P229:P252)</f>
        <v>0</v>
      </c>
      <c r="Q228" s="237"/>
      <c r="R228" s="238">
        <f>SUM(R229:R252)</f>
        <v>0</v>
      </c>
      <c r="S228" s="237"/>
      <c r="T228" s="239">
        <f>SUM(T229:T252)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40" t="s">
        <v>84</v>
      </c>
      <c r="AT228" s="241" t="s">
        <v>74</v>
      </c>
      <c r="AU228" s="241" t="s">
        <v>82</v>
      </c>
      <c r="AY228" s="240" t="s">
        <v>172</v>
      </c>
      <c r="BK228" s="242">
        <f>SUM(BK229:BK252)</f>
        <v>0</v>
      </c>
    </row>
    <row r="229" s="2" customFormat="1" ht="24.15" customHeight="1">
      <c r="A229" s="40"/>
      <c r="B229" s="41"/>
      <c r="C229" s="245" t="s">
        <v>280</v>
      </c>
      <c r="D229" s="245" t="s">
        <v>175</v>
      </c>
      <c r="E229" s="246" t="s">
        <v>296</v>
      </c>
      <c r="F229" s="247" t="s">
        <v>297</v>
      </c>
      <c r="G229" s="248" t="s">
        <v>184</v>
      </c>
      <c r="H229" s="249">
        <v>174.345</v>
      </c>
      <c r="I229" s="250"/>
      <c r="J229" s="251">
        <f>ROUND(I229*H229,2)</f>
        <v>0</v>
      </c>
      <c r="K229" s="252"/>
      <c r="L229" s="43"/>
      <c r="M229" s="253" t="s">
        <v>1</v>
      </c>
      <c r="N229" s="254" t="s">
        <v>40</v>
      </c>
      <c r="O229" s="93"/>
      <c r="P229" s="255">
        <f>O229*H229</f>
        <v>0</v>
      </c>
      <c r="Q229" s="255">
        <v>0</v>
      </c>
      <c r="R229" s="255">
        <f>Q229*H229</f>
        <v>0</v>
      </c>
      <c r="S229" s="255">
        <v>0</v>
      </c>
      <c r="T229" s="25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57" t="s">
        <v>200</v>
      </c>
      <c r="AT229" s="257" t="s">
        <v>175</v>
      </c>
      <c r="AU229" s="257" t="s">
        <v>84</v>
      </c>
      <c r="AY229" s="17" t="s">
        <v>172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82</v>
      </c>
      <c r="BK229" s="145">
        <f>ROUND(I229*H229,2)</f>
        <v>0</v>
      </c>
      <c r="BL229" s="17" t="s">
        <v>200</v>
      </c>
      <c r="BM229" s="257" t="s">
        <v>472</v>
      </c>
    </row>
    <row r="230" s="15" customFormat="1">
      <c r="A230" s="15"/>
      <c r="B230" s="299"/>
      <c r="C230" s="300"/>
      <c r="D230" s="260" t="s">
        <v>180</v>
      </c>
      <c r="E230" s="301" t="s">
        <v>1</v>
      </c>
      <c r="F230" s="302" t="s">
        <v>1342</v>
      </c>
      <c r="G230" s="300"/>
      <c r="H230" s="301" t="s">
        <v>1</v>
      </c>
      <c r="I230" s="303"/>
      <c r="J230" s="300"/>
      <c r="K230" s="300"/>
      <c r="L230" s="304"/>
      <c r="M230" s="305"/>
      <c r="N230" s="306"/>
      <c r="O230" s="306"/>
      <c r="P230" s="306"/>
      <c r="Q230" s="306"/>
      <c r="R230" s="306"/>
      <c r="S230" s="306"/>
      <c r="T230" s="30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308" t="s">
        <v>180</v>
      </c>
      <c r="AU230" s="308" t="s">
        <v>84</v>
      </c>
      <c r="AV230" s="15" t="s">
        <v>82</v>
      </c>
      <c r="AW230" s="15" t="s">
        <v>30</v>
      </c>
      <c r="AX230" s="15" t="s">
        <v>75</v>
      </c>
      <c r="AY230" s="308" t="s">
        <v>172</v>
      </c>
    </row>
    <row r="231" s="13" customFormat="1">
      <c r="A231" s="13"/>
      <c r="B231" s="258"/>
      <c r="C231" s="259"/>
      <c r="D231" s="260" t="s">
        <v>180</v>
      </c>
      <c r="E231" s="261" t="s">
        <v>1</v>
      </c>
      <c r="F231" s="262" t="s">
        <v>1345</v>
      </c>
      <c r="G231" s="259"/>
      <c r="H231" s="263">
        <v>174.345</v>
      </c>
      <c r="I231" s="264"/>
      <c r="J231" s="259"/>
      <c r="K231" s="259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180</v>
      </c>
      <c r="AU231" s="269" t="s">
        <v>84</v>
      </c>
      <c r="AV231" s="13" t="s">
        <v>84</v>
      </c>
      <c r="AW231" s="13" t="s">
        <v>30</v>
      </c>
      <c r="AX231" s="13" t="s">
        <v>75</v>
      </c>
      <c r="AY231" s="269" t="s">
        <v>172</v>
      </c>
    </row>
    <row r="232" s="14" customFormat="1">
      <c r="A232" s="14"/>
      <c r="B232" s="270"/>
      <c r="C232" s="271"/>
      <c r="D232" s="260" t="s">
        <v>180</v>
      </c>
      <c r="E232" s="272" t="s">
        <v>1</v>
      </c>
      <c r="F232" s="273" t="s">
        <v>181</v>
      </c>
      <c r="G232" s="271"/>
      <c r="H232" s="274">
        <v>174.345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180</v>
      </c>
      <c r="AU232" s="280" t="s">
        <v>84</v>
      </c>
      <c r="AV232" s="14" t="s">
        <v>179</v>
      </c>
      <c r="AW232" s="14" t="s">
        <v>30</v>
      </c>
      <c r="AX232" s="14" t="s">
        <v>82</v>
      </c>
      <c r="AY232" s="280" t="s">
        <v>172</v>
      </c>
    </row>
    <row r="233" s="2" customFormat="1" ht="24.15" customHeight="1">
      <c r="A233" s="40"/>
      <c r="B233" s="41"/>
      <c r="C233" s="245" t="s">
        <v>226</v>
      </c>
      <c r="D233" s="245" t="s">
        <v>175</v>
      </c>
      <c r="E233" s="246" t="s">
        <v>301</v>
      </c>
      <c r="F233" s="247" t="s">
        <v>302</v>
      </c>
      <c r="G233" s="248" t="s">
        <v>184</v>
      </c>
      <c r="H233" s="249">
        <v>174.345</v>
      </c>
      <c r="I233" s="250"/>
      <c r="J233" s="251">
        <f>ROUND(I233*H233,2)</f>
        <v>0</v>
      </c>
      <c r="K233" s="252"/>
      <c r="L233" s="43"/>
      <c r="M233" s="253" t="s">
        <v>1</v>
      </c>
      <c r="N233" s="254" t="s">
        <v>40</v>
      </c>
      <c r="O233" s="93"/>
      <c r="P233" s="255">
        <f>O233*H233</f>
        <v>0</v>
      </c>
      <c r="Q233" s="255">
        <v>0</v>
      </c>
      <c r="R233" s="255">
        <f>Q233*H233</f>
        <v>0</v>
      </c>
      <c r="S233" s="255">
        <v>0</v>
      </c>
      <c r="T233" s="25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57" t="s">
        <v>200</v>
      </c>
      <c r="AT233" s="257" t="s">
        <v>175</v>
      </c>
      <c r="AU233" s="257" t="s">
        <v>84</v>
      </c>
      <c r="AY233" s="17" t="s">
        <v>172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82</v>
      </c>
      <c r="BK233" s="145">
        <f>ROUND(I233*H233,2)</f>
        <v>0</v>
      </c>
      <c r="BL233" s="17" t="s">
        <v>200</v>
      </c>
      <c r="BM233" s="257" t="s">
        <v>477</v>
      </c>
    </row>
    <row r="234" s="13" customFormat="1">
      <c r="A234" s="13"/>
      <c r="B234" s="258"/>
      <c r="C234" s="259"/>
      <c r="D234" s="260" t="s">
        <v>180</v>
      </c>
      <c r="E234" s="261" t="s">
        <v>1</v>
      </c>
      <c r="F234" s="262" t="s">
        <v>1346</v>
      </c>
      <c r="G234" s="259"/>
      <c r="H234" s="263">
        <v>174.345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180</v>
      </c>
      <c r="AU234" s="269" t="s">
        <v>84</v>
      </c>
      <c r="AV234" s="13" t="s">
        <v>84</v>
      </c>
      <c r="AW234" s="13" t="s">
        <v>30</v>
      </c>
      <c r="AX234" s="13" t="s">
        <v>75</v>
      </c>
      <c r="AY234" s="269" t="s">
        <v>172</v>
      </c>
    </row>
    <row r="235" s="14" customFormat="1">
      <c r="A235" s="14"/>
      <c r="B235" s="270"/>
      <c r="C235" s="271"/>
      <c r="D235" s="260" t="s">
        <v>180</v>
      </c>
      <c r="E235" s="272" t="s">
        <v>1</v>
      </c>
      <c r="F235" s="273" t="s">
        <v>181</v>
      </c>
      <c r="G235" s="271"/>
      <c r="H235" s="274">
        <v>174.345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180</v>
      </c>
      <c r="AU235" s="280" t="s">
        <v>84</v>
      </c>
      <c r="AV235" s="14" t="s">
        <v>179</v>
      </c>
      <c r="AW235" s="14" t="s">
        <v>30</v>
      </c>
      <c r="AX235" s="14" t="s">
        <v>82</v>
      </c>
      <c r="AY235" s="280" t="s">
        <v>172</v>
      </c>
    </row>
    <row r="236" s="2" customFormat="1" ht="16.5" customHeight="1">
      <c r="A236" s="40"/>
      <c r="B236" s="41"/>
      <c r="C236" s="245" t="s">
        <v>7</v>
      </c>
      <c r="D236" s="245" t="s">
        <v>175</v>
      </c>
      <c r="E236" s="246" t="s">
        <v>305</v>
      </c>
      <c r="F236" s="247" t="s">
        <v>306</v>
      </c>
      <c r="G236" s="248" t="s">
        <v>184</v>
      </c>
      <c r="H236" s="249">
        <v>174.345</v>
      </c>
      <c r="I236" s="250"/>
      <c r="J236" s="251">
        <f>ROUND(I236*H236,2)</f>
        <v>0</v>
      </c>
      <c r="K236" s="252"/>
      <c r="L236" s="43"/>
      <c r="M236" s="253" t="s">
        <v>1</v>
      </c>
      <c r="N236" s="254" t="s">
        <v>40</v>
      </c>
      <c r="O236" s="93"/>
      <c r="P236" s="255">
        <f>O236*H236</f>
        <v>0</v>
      </c>
      <c r="Q236" s="255">
        <v>0</v>
      </c>
      <c r="R236" s="255">
        <f>Q236*H236</f>
        <v>0</v>
      </c>
      <c r="S236" s="255">
        <v>0</v>
      </c>
      <c r="T236" s="25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57" t="s">
        <v>200</v>
      </c>
      <c r="AT236" s="257" t="s">
        <v>175</v>
      </c>
      <c r="AU236" s="257" t="s">
        <v>84</v>
      </c>
      <c r="AY236" s="17" t="s">
        <v>172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82</v>
      </c>
      <c r="BK236" s="145">
        <f>ROUND(I236*H236,2)</f>
        <v>0</v>
      </c>
      <c r="BL236" s="17" t="s">
        <v>200</v>
      </c>
      <c r="BM236" s="257" t="s">
        <v>482</v>
      </c>
    </row>
    <row r="237" s="13" customFormat="1">
      <c r="A237" s="13"/>
      <c r="B237" s="258"/>
      <c r="C237" s="259"/>
      <c r="D237" s="260" t="s">
        <v>180</v>
      </c>
      <c r="E237" s="261" t="s">
        <v>1</v>
      </c>
      <c r="F237" s="262" t="s">
        <v>1346</v>
      </c>
      <c r="G237" s="259"/>
      <c r="H237" s="263">
        <v>174.345</v>
      </c>
      <c r="I237" s="264"/>
      <c r="J237" s="259"/>
      <c r="K237" s="259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180</v>
      </c>
      <c r="AU237" s="269" t="s">
        <v>84</v>
      </c>
      <c r="AV237" s="13" t="s">
        <v>84</v>
      </c>
      <c r="AW237" s="13" t="s">
        <v>30</v>
      </c>
      <c r="AX237" s="13" t="s">
        <v>75</v>
      </c>
      <c r="AY237" s="269" t="s">
        <v>172</v>
      </c>
    </row>
    <row r="238" s="14" customFormat="1">
      <c r="A238" s="14"/>
      <c r="B238" s="270"/>
      <c r="C238" s="271"/>
      <c r="D238" s="260" t="s">
        <v>180</v>
      </c>
      <c r="E238" s="272" t="s">
        <v>1</v>
      </c>
      <c r="F238" s="273" t="s">
        <v>181</v>
      </c>
      <c r="G238" s="271"/>
      <c r="H238" s="274">
        <v>174.345</v>
      </c>
      <c r="I238" s="275"/>
      <c r="J238" s="271"/>
      <c r="K238" s="271"/>
      <c r="L238" s="276"/>
      <c r="M238" s="277"/>
      <c r="N238" s="278"/>
      <c r="O238" s="278"/>
      <c r="P238" s="278"/>
      <c r="Q238" s="278"/>
      <c r="R238" s="278"/>
      <c r="S238" s="278"/>
      <c r="T238" s="27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0" t="s">
        <v>180</v>
      </c>
      <c r="AU238" s="280" t="s">
        <v>84</v>
      </c>
      <c r="AV238" s="14" t="s">
        <v>179</v>
      </c>
      <c r="AW238" s="14" t="s">
        <v>30</v>
      </c>
      <c r="AX238" s="14" t="s">
        <v>82</v>
      </c>
      <c r="AY238" s="280" t="s">
        <v>172</v>
      </c>
    </row>
    <row r="239" s="2" customFormat="1" ht="16.5" customHeight="1">
      <c r="A239" s="40"/>
      <c r="B239" s="41"/>
      <c r="C239" s="245" t="s">
        <v>230</v>
      </c>
      <c r="D239" s="245" t="s">
        <v>175</v>
      </c>
      <c r="E239" s="246" t="s">
        <v>308</v>
      </c>
      <c r="F239" s="247" t="s">
        <v>309</v>
      </c>
      <c r="G239" s="248" t="s">
        <v>184</v>
      </c>
      <c r="H239" s="249">
        <v>174.345</v>
      </c>
      <c r="I239" s="250"/>
      <c r="J239" s="251">
        <f>ROUND(I239*H239,2)</f>
        <v>0</v>
      </c>
      <c r="K239" s="252"/>
      <c r="L239" s="43"/>
      <c r="M239" s="253" t="s">
        <v>1</v>
      </c>
      <c r="N239" s="254" t="s">
        <v>40</v>
      </c>
      <c r="O239" s="93"/>
      <c r="P239" s="255">
        <f>O239*H239</f>
        <v>0</v>
      </c>
      <c r="Q239" s="255">
        <v>0</v>
      </c>
      <c r="R239" s="255">
        <f>Q239*H239</f>
        <v>0</v>
      </c>
      <c r="S239" s="255">
        <v>0</v>
      </c>
      <c r="T239" s="25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57" t="s">
        <v>200</v>
      </c>
      <c r="AT239" s="257" t="s">
        <v>175</v>
      </c>
      <c r="AU239" s="257" t="s">
        <v>84</v>
      </c>
      <c r="AY239" s="17" t="s">
        <v>172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82</v>
      </c>
      <c r="BK239" s="145">
        <f>ROUND(I239*H239,2)</f>
        <v>0</v>
      </c>
      <c r="BL239" s="17" t="s">
        <v>200</v>
      </c>
      <c r="BM239" s="257" t="s">
        <v>488</v>
      </c>
    </row>
    <row r="240" s="13" customFormat="1">
      <c r="A240" s="13"/>
      <c r="B240" s="258"/>
      <c r="C240" s="259"/>
      <c r="D240" s="260" t="s">
        <v>180</v>
      </c>
      <c r="E240" s="261" t="s">
        <v>1</v>
      </c>
      <c r="F240" s="262" t="s">
        <v>1346</v>
      </c>
      <c r="G240" s="259"/>
      <c r="H240" s="263">
        <v>174.345</v>
      </c>
      <c r="I240" s="264"/>
      <c r="J240" s="259"/>
      <c r="K240" s="259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180</v>
      </c>
      <c r="AU240" s="269" t="s">
        <v>84</v>
      </c>
      <c r="AV240" s="13" t="s">
        <v>84</v>
      </c>
      <c r="AW240" s="13" t="s">
        <v>30</v>
      </c>
      <c r="AX240" s="13" t="s">
        <v>75</v>
      </c>
      <c r="AY240" s="269" t="s">
        <v>172</v>
      </c>
    </row>
    <row r="241" s="14" customFormat="1">
      <c r="A241" s="14"/>
      <c r="B241" s="270"/>
      <c r="C241" s="271"/>
      <c r="D241" s="260" t="s">
        <v>180</v>
      </c>
      <c r="E241" s="272" t="s">
        <v>1</v>
      </c>
      <c r="F241" s="273" t="s">
        <v>181</v>
      </c>
      <c r="G241" s="271"/>
      <c r="H241" s="274">
        <v>174.345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180</v>
      </c>
      <c r="AU241" s="280" t="s">
        <v>84</v>
      </c>
      <c r="AV241" s="14" t="s">
        <v>179</v>
      </c>
      <c r="AW241" s="14" t="s">
        <v>30</v>
      </c>
      <c r="AX241" s="14" t="s">
        <v>82</v>
      </c>
      <c r="AY241" s="280" t="s">
        <v>172</v>
      </c>
    </row>
    <row r="242" s="2" customFormat="1" ht="24.15" customHeight="1">
      <c r="A242" s="40"/>
      <c r="B242" s="41"/>
      <c r="C242" s="245" t="s">
        <v>300</v>
      </c>
      <c r="D242" s="245" t="s">
        <v>175</v>
      </c>
      <c r="E242" s="246" t="s">
        <v>311</v>
      </c>
      <c r="F242" s="247" t="s">
        <v>312</v>
      </c>
      <c r="G242" s="248" t="s">
        <v>273</v>
      </c>
      <c r="H242" s="249">
        <v>38.799999999999997</v>
      </c>
      <c r="I242" s="250"/>
      <c r="J242" s="251">
        <f>ROUND(I242*H242,2)</f>
        <v>0</v>
      </c>
      <c r="K242" s="252"/>
      <c r="L242" s="43"/>
      <c r="M242" s="253" t="s">
        <v>1</v>
      </c>
      <c r="N242" s="254" t="s">
        <v>40</v>
      </c>
      <c r="O242" s="93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57" t="s">
        <v>200</v>
      </c>
      <c r="AT242" s="257" t="s">
        <v>175</v>
      </c>
      <c r="AU242" s="257" t="s">
        <v>84</v>
      </c>
      <c r="AY242" s="17" t="s">
        <v>172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82</v>
      </c>
      <c r="BK242" s="145">
        <f>ROUND(I242*H242,2)</f>
        <v>0</v>
      </c>
      <c r="BL242" s="17" t="s">
        <v>200</v>
      </c>
      <c r="BM242" s="257" t="s">
        <v>492</v>
      </c>
    </row>
    <row r="243" s="13" customFormat="1">
      <c r="A243" s="13"/>
      <c r="B243" s="258"/>
      <c r="C243" s="259"/>
      <c r="D243" s="260" t="s">
        <v>180</v>
      </c>
      <c r="E243" s="261" t="s">
        <v>1</v>
      </c>
      <c r="F243" s="262" t="s">
        <v>1347</v>
      </c>
      <c r="G243" s="259"/>
      <c r="H243" s="263">
        <v>38.799999999999997</v>
      </c>
      <c r="I243" s="264"/>
      <c r="J243" s="259"/>
      <c r="K243" s="259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180</v>
      </c>
      <c r="AU243" s="269" t="s">
        <v>84</v>
      </c>
      <c r="AV243" s="13" t="s">
        <v>84</v>
      </c>
      <c r="AW243" s="13" t="s">
        <v>30</v>
      </c>
      <c r="AX243" s="13" t="s">
        <v>75</v>
      </c>
      <c r="AY243" s="269" t="s">
        <v>172</v>
      </c>
    </row>
    <row r="244" s="14" customFormat="1">
      <c r="A244" s="14"/>
      <c r="B244" s="270"/>
      <c r="C244" s="271"/>
      <c r="D244" s="260" t="s">
        <v>180</v>
      </c>
      <c r="E244" s="272" t="s">
        <v>1</v>
      </c>
      <c r="F244" s="273" t="s">
        <v>181</v>
      </c>
      <c r="G244" s="271"/>
      <c r="H244" s="274">
        <v>38.799999999999997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180</v>
      </c>
      <c r="AU244" s="280" t="s">
        <v>84</v>
      </c>
      <c r="AV244" s="14" t="s">
        <v>179</v>
      </c>
      <c r="AW244" s="14" t="s">
        <v>30</v>
      </c>
      <c r="AX244" s="14" t="s">
        <v>82</v>
      </c>
      <c r="AY244" s="280" t="s">
        <v>172</v>
      </c>
    </row>
    <row r="245" s="2" customFormat="1" ht="24.15" customHeight="1">
      <c r="A245" s="40"/>
      <c r="B245" s="41"/>
      <c r="C245" s="281" t="s">
        <v>236</v>
      </c>
      <c r="D245" s="281" t="s">
        <v>207</v>
      </c>
      <c r="E245" s="282" t="s">
        <v>316</v>
      </c>
      <c r="F245" s="283" t="s">
        <v>317</v>
      </c>
      <c r="G245" s="284" t="s">
        <v>273</v>
      </c>
      <c r="H245" s="285">
        <v>42.68</v>
      </c>
      <c r="I245" s="286"/>
      <c r="J245" s="287">
        <f>ROUND(I245*H245,2)</f>
        <v>0</v>
      </c>
      <c r="K245" s="288"/>
      <c r="L245" s="289"/>
      <c r="M245" s="290" t="s">
        <v>1</v>
      </c>
      <c r="N245" s="291" t="s">
        <v>40</v>
      </c>
      <c r="O245" s="93"/>
      <c r="P245" s="255">
        <f>O245*H245</f>
        <v>0</v>
      </c>
      <c r="Q245" s="255">
        <v>0</v>
      </c>
      <c r="R245" s="255">
        <f>Q245*H245</f>
        <v>0</v>
      </c>
      <c r="S245" s="255">
        <v>0</v>
      </c>
      <c r="T245" s="25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57" t="s">
        <v>210</v>
      </c>
      <c r="AT245" s="257" t="s">
        <v>207</v>
      </c>
      <c r="AU245" s="257" t="s">
        <v>84</v>
      </c>
      <c r="AY245" s="17" t="s">
        <v>172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82</v>
      </c>
      <c r="BK245" s="145">
        <f>ROUND(I245*H245,2)</f>
        <v>0</v>
      </c>
      <c r="BL245" s="17" t="s">
        <v>200</v>
      </c>
      <c r="BM245" s="257" t="s">
        <v>497</v>
      </c>
    </row>
    <row r="246" s="2" customFormat="1" ht="24.15" customHeight="1">
      <c r="A246" s="40"/>
      <c r="B246" s="41"/>
      <c r="C246" s="245" t="s">
        <v>315</v>
      </c>
      <c r="D246" s="245" t="s">
        <v>175</v>
      </c>
      <c r="E246" s="246" t="s">
        <v>319</v>
      </c>
      <c r="F246" s="247" t="s">
        <v>320</v>
      </c>
      <c r="G246" s="248" t="s">
        <v>184</v>
      </c>
      <c r="H246" s="249">
        <v>174.345</v>
      </c>
      <c r="I246" s="250"/>
      <c r="J246" s="251">
        <f>ROUND(I246*H246,2)</f>
        <v>0</v>
      </c>
      <c r="K246" s="252"/>
      <c r="L246" s="43"/>
      <c r="M246" s="253" t="s">
        <v>1</v>
      </c>
      <c r="N246" s="254" t="s">
        <v>40</v>
      </c>
      <c r="O246" s="93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57" t="s">
        <v>200</v>
      </c>
      <c r="AT246" s="257" t="s">
        <v>175</v>
      </c>
      <c r="AU246" s="257" t="s">
        <v>84</v>
      </c>
      <c r="AY246" s="17" t="s">
        <v>172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82</v>
      </c>
      <c r="BK246" s="145">
        <f>ROUND(I246*H246,2)</f>
        <v>0</v>
      </c>
      <c r="BL246" s="17" t="s">
        <v>200</v>
      </c>
      <c r="BM246" s="257" t="s">
        <v>502</v>
      </c>
    </row>
    <row r="247" s="15" customFormat="1">
      <c r="A247" s="15"/>
      <c r="B247" s="299"/>
      <c r="C247" s="300"/>
      <c r="D247" s="260" t="s">
        <v>180</v>
      </c>
      <c r="E247" s="301" t="s">
        <v>1</v>
      </c>
      <c r="F247" s="302" t="s">
        <v>1342</v>
      </c>
      <c r="G247" s="300"/>
      <c r="H247" s="301" t="s">
        <v>1</v>
      </c>
      <c r="I247" s="303"/>
      <c r="J247" s="300"/>
      <c r="K247" s="300"/>
      <c r="L247" s="304"/>
      <c r="M247" s="305"/>
      <c r="N247" s="306"/>
      <c r="O247" s="306"/>
      <c r="P247" s="306"/>
      <c r="Q247" s="306"/>
      <c r="R247" s="306"/>
      <c r="S247" s="306"/>
      <c r="T247" s="30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308" t="s">
        <v>180</v>
      </c>
      <c r="AU247" s="308" t="s">
        <v>84</v>
      </c>
      <c r="AV247" s="15" t="s">
        <v>82</v>
      </c>
      <c r="AW247" s="15" t="s">
        <v>30</v>
      </c>
      <c r="AX247" s="15" t="s">
        <v>75</v>
      </c>
      <c r="AY247" s="308" t="s">
        <v>172</v>
      </c>
    </row>
    <row r="248" s="13" customFormat="1">
      <c r="A248" s="13"/>
      <c r="B248" s="258"/>
      <c r="C248" s="259"/>
      <c r="D248" s="260" t="s">
        <v>180</v>
      </c>
      <c r="E248" s="261" t="s">
        <v>1</v>
      </c>
      <c r="F248" s="262" t="s">
        <v>1345</v>
      </c>
      <c r="G248" s="259"/>
      <c r="H248" s="263">
        <v>174.345</v>
      </c>
      <c r="I248" s="264"/>
      <c r="J248" s="259"/>
      <c r="K248" s="259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180</v>
      </c>
      <c r="AU248" s="269" t="s">
        <v>84</v>
      </c>
      <c r="AV248" s="13" t="s">
        <v>84</v>
      </c>
      <c r="AW248" s="13" t="s">
        <v>30</v>
      </c>
      <c r="AX248" s="13" t="s">
        <v>75</v>
      </c>
      <c r="AY248" s="269" t="s">
        <v>172</v>
      </c>
    </row>
    <row r="249" s="14" customFormat="1">
      <c r="A249" s="14"/>
      <c r="B249" s="270"/>
      <c r="C249" s="271"/>
      <c r="D249" s="260" t="s">
        <v>180</v>
      </c>
      <c r="E249" s="272" t="s">
        <v>1</v>
      </c>
      <c r="F249" s="273" t="s">
        <v>181</v>
      </c>
      <c r="G249" s="271"/>
      <c r="H249" s="274">
        <v>174.345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180</v>
      </c>
      <c r="AU249" s="280" t="s">
        <v>84</v>
      </c>
      <c r="AV249" s="14" t="s">
        <v>179</v>
      </c>
      <c r="AW249" s="14" t="s">
        <v>30</v>
      </c>
      <c r="AX249" s="14" t="s">
        <v>82</v>
      </c>
      <c r="AY249" s="280" t="s">
        <v>172</v>
      </c>
    </row>
    <row r="250" s="2" customFormat="1" ht="24.15" customHeight="1">
      <c r="A250" s="40"/>
      <c r="B250" s="41"/>
      <c r="C250" s="245" t="s">
        <v>240</v>
      </c>
      <c r="D250" s="245" t="s">
        <v>175</v>
      </c>
      <c r="E250" s="246" t="s">
        <v>323</v>
      </c>
      <c r="F250" s="247" t="s">
        <v>324</v>
      </c>
      <c r="G250" s="248" t="s">
        <v>184</v>
      </c>
      <c r="H250" s="249">
        <v>174.345</v>
      </c>
      <c r="I250" s="250"/>
      <c r="J250" s="251">
        <f>ROUND(I250*H250,2)</f>
        <v>0</v>
      </c>
      <c r="K250" s="252"/>
      <c r="L250" s="43"/>
      <c r="M250" s="253" t="s">
        <v>1</v>
      </c>
      <c r="N250" s="254" t="s">
        <v>40</v>
      </c>
      <c r="O250" s="93"/>
      <c r="P250" s="255">
        <f>O250*H250</f>
        <v>0</v>
      </c>
      <c r="Q250" s="255">
        <v>0</v>
      </c>
      <c r="R250" s="255">
        <f>Q250*H250</f>
        <v>0</v>
      </c>
      <c r="S250" s="255">
        <v>0</v>
      </c>
      <c r="T250" s="25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57" t="s">
        <v>200</v>
      </c>
      <c r="AT250" s="257" t="s">
        <v>175</v>
      </c>
      <c r="AU250" s="257" t="s">
        <v>84</v>
      </c>
      <c r="AY250" s="17" t="s">
        <v>172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82</v>
      </c>
      <c r="BK250" s="145">
        <f>ROUND(I250*H250,2)</f>
        <v>0</v>
      </c>
      <c r="BL250" s="17" t="s">
        <v>200</v>
      </c>
      <c r="BM250" s="257" t="s">
        <v>509</v>
      </c>
    </row>
    <row r="251" s="13" customFormat="1">
      <c r="A251" s="13"/>
      <c r="B251" s="258"/>
      <c r="C251" s="259"/>
      <c r="D251" s="260" t="s">
        <v>180</v>
      </c>
      <c r="E251" s="261" t="s">
        <v>1</v>
      </c>
      <c r="F251" s="262" t="s">
        <v>1346</v>
      </c>
      <c r="G251" s="259"/>
      <c r="H251" s="263">
        <v>174.345</v>
      </c>
      <c r="I251" s="264"/>
      <c r="J251" s="259"/>
      <c r="K251" s="259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180</v>
      </c>
      <c r="AU251" s="269" t="s">
        <v>84</v>
      </c>
      <c r="AV251" s="13" t="s">
        <v>84</v>
      </c>
      <c r="AW251" s="13" t="s">
        <v>30</v>
      </c>
      <c r="AX251" s="13" t="s">
        <v>75</v>
      </c>
      <c r="AY251" s="269" t="s">
        <v>172</v>
      </c>
    </row>
    <row r="252" s="14" customFormat="1">
      <c r="A252" s="14"/>
      <c r="B252" s="270"/>
      <c r="C252" s="271"/>
      <c r="D252" s="260" t="s">
        <v>180</v>
      </c>
      <c r="E252" s="272" t="s">
        <v>1</v>
      </c>
      <c r="F252" s="273" t="s">
        <v>181</v>
      </c>
      <c r="G252" s="271"/>
      <c r="H252" s="274">
        <v>174.345</v>
      </c>
      <c r="I252" s="275"/>
      <c r="J252" s="271"/>
      <c r="K252" s="271"/>
      <c r="L252" s="276"/>
      <c r="M252" s="296"/>
      <c r="N252" s="297"/>
      <c r="O252" s="297"/>
      <c r="P252" s="297"/>
      <c r="Q252" s="297"/>
      <c r="R252" s="297"/>
      <c r="S252" s="297"/>
      <c r="T252" s="29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180</v>
      </c>
      <c r="AU252" s="280" t="s">
        <v>84</v>
      </c>
      <c r="AV252" s="14" t="s">
        <v>179</v>
      </c>
      <c r="AW252" s="14" t="s">
        <v>30</v>
      </c>
      <c r="AX252" s="14" t="s">
        <v>82</v>
      </c>
      <c r="AY252" s="280" t="s">
        <v>172</v>
      </c>
    </row>
    <row r="253" s="2" customFormat="1" ht="6.96" customHeight="1">
      <c r="A253" s="40"/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43"/>
      <c r="M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</sheetData>
  <sheetProtection sheet="1" autoFilter="0" formatColumns="0" formatRows="0" objects="1" scenarios="1" spinCount="100000" saltValue="srWaUvH6jZzUSamtPpBCbwjvyQVGLuuT3Wk3yo05Fuf13SPyZelq2/j9VoLomqOXCo5Eg4Y9cm8VA0fsflcmQA==" hashValue="4gv9H1ajZlKr25CyCTpjm77gsJsTA0M6ccU/hZCdVflKYgcD7uPkmH2Tmszsv8EFDcJS2pExChFiBTZjXytfIQ==" algorithmName="SHA-512" password="CC35"/>
  <autoFilter ref="C135:K252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130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26.25" customHeight="1">
      <c r="B7" s="20"/>
      <c r="E7" s="158" t="str">
        <f>'Rekapitulace stavby'!K6</f>
        <v>100424 - Nové učebny a vstup Střední zdravotnické školy a VOŠ Cheb-úprava 2907 (zadání)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1348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31. 7. 2024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133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124</v>
      </c>
      <c r="E31" s="40"/>
      <c r="F31" s="40"/>
      <c r="G31" s="40"/>
      <c r="H31" s="40"/>
      <c r="I31" s="40"/>
      <c r="J31" s="167">
        <f>J106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ROUND((SUM(BE106:BE113) + SUM(BE133:BE210)),  2)</f>
        <v>0</v>
      </c>
      <c r="G35" s="40"/>
      <c r="H35" s="40"/>
      <c r="I35" s="174">
        <v>0.20999999999999999</v>
      </c>
      <c r="J35" s="173">
        <f>ROUND(((SUM(BE106:BE113) + SUM(BE133:BE210))*I35),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ROUND((SUM(BF106:BF113) + SUM(BF133:BF210)),  2)</f>
        <v>0</v>
      </c>
      <c r="G36" s="40"/>
      <c r="H36" s="40"/>
      <c r="I36" s="174">
        <v>0.12</v>
      </c>
      <c r="J36" s="173">
        <f>ROUND(((SUM(BF106:BF113) + SUM(BF133:BF210))*I36),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ROUND((SUM(BG106:BG113) + SUM(BG133:BG210)),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ROUND((SUM(BH106:BH113) + SUM(BH133:BH210)),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ROUND((SUM(BI106:BI113) + SUM(BI133:BI210)),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3" t="str">
        <f>E7</f>
        <v>100424 - Nové učebny a vstup Střední zdravotnické školy a VOŠ Cheb-úprava 2907 (zadání)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SO08 - Nová chráněná únik...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31. 7. 2024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135</v>
      </c>
      <c r="D94" s="151"/>
      <c r="E94" s="151"/>
      <c r="F94" s="151"/>
      <c r="G94" s="151"/>
      <c r="H94" s="151"/>
      <c r="I94" s="151"/>
      <c r="J94" s="195" t="s">
        <v>136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137</v>
      </c>
      <c r="D96" s="42"/>
      <c r="E96" s="42"/>
      <c r="F96" s="42"/>
      <c r="G96" s="42"/>
      <c r="H96" s="42"/>
      <c r="I96" s="42"/>
      <c r="J96" s="112">
        <f>J133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138</v>
      </c>
    </row>
    <row r="97" s="9" customFormat="1" ht="24.96" customHeight="1">
      <c r="A97" s="9"/>
      <c r="B97" s="197"/>
      <c r="C97" s="198"/>
      <c r="D97" s="199" t="s">
        <v>139</v>
      </c>
      <c r="E97" s="200"/>
      <c r="F97" s="200"/>
      <c r="G97" s="200"/>
      <c r="H97" s="200"/>
      <c r="I97" s="200"/>
      <c r="J97" s="201">
        <f>J134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140</v>
      </c>
      <c r="E98" s="206"/>
      <c r="F98" s="206"/>
      <c r="G98" s="206"/>
      <c r="H98" s="206"/>
      <c r="I98" s="206"/>
      <c r="J98" s="207">
        <f>J135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330</v>
      </c>
      <c r="E99" s="206"/>
      <c r="F99" s="206"/>
      <c r="G99" s="206"/>
      <c r="H99" s="206"/>
      <c r="I99" s="206"/>
      <c r="J99" s="207">
        <f>J146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332</v>
      </c>
      <c r="E100" s="206"/>
      <c r="F100" s="206"/>
      <c r="G100" s="206"/>
      <c r="H100" s="206"/>
      <c r="I100" s="206"/>
      <c r="J100" s="207">
        <f>J147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7"/>
      <c r="C101" s="198"/>
      <c r="D101" s="199" t="s">
        <v>142</v>
      </c>
      <c r="E101" s="200"/>
      <c r="F101" s="200"/>
      <c r="G101" s="200"/>
      <c r="H101" s="200"/>
      <c r="I101" s="200"/>
      <c r="J101" s="201">
        <f>J149</f>
        <v>0</v>
      </c>
      <c r="K101" s="198"/>
      <c r="L101" s="20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3"/>
      <c r="C102" s="204"/>
      <c r="D102" s="205" t="s">
        <v>143</v>
      </c>
      <c r="E102" s="206"/>
      <c r="F102" s="206"/>
      <c r="G102" s="206"/>
      <c r="H102" s="206"/>
      <c r="I102" s="206"/>
      <c r="J102" s="207">
        <f>J150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3"/>
      <c r="C103" s="204"/>
      <c r="D103" s="205" t="s">
        <v>145</v>
      </c>
      <c r="E103" s="206"/>
      <c r="F103" s="206"/>
      <c r="G103" s="206"/>
      <c r="H103" s="206"/>
      <c r="I103" s="206"/>
      <c r="J103" s="207">
        <f>J163</f>
        <v>0</v>
      </c>
      <c r="K103" s="204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9.28" customHeight="1">
      <c r="A106" s="40"/>
      <c r="B106" s="41"/>
      <c r="C106" s="196" t="s">
        <v>149</v>
      </c>
      <c r="D106" s="42"/>
      <c r="E106" s="42"/>
      <c r="F106" s="42"/>
      <c r="G106" s="42"/>
      <c r="H106" s="42"/>
      <c r="I106" s="42"/>
      <c r="J106" s="209">
        <f>ROUND(J107 + J108 + J109 + J110 + J111 + J112,2)</f>
        <v>0</v>
      </c>
      <c r="K106" s="42"/>
      <c r="L106" s="65"/>
      <c r="N106" s="210" t="s">
        <v>39</v>
      </c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8" customHeight="1">
      <c r="A107" s="40"/>
      <c r="B107" s="41"/>
      <c r="C107" s="42"/>
      <c r="D107" s="146" t="s">
        <v>150</v>
      </c>
      <c r="E107" s="139"/>
      <c r="F107" s="139"/>
      <c r="G107" s="42"/>
      <c r="H107" s="42"/>
      <c r="I107" s="42"/>
      <c r="J107" s="140">
        <v>0</v>
      </c>
      <c r="K107" s="42"/>
      <c r="L107" s="211"/>
      <c r="M107" s="212"/>
      <c r="N107" s="213" t="s">
        <v>40</v>
      </c>
      <c r="O107" s="212"/>
      <c r="P107" s="212"/>
      <c r="Q107" s="212"/>
      <c r="R107" s="212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5" t="s">
        <v>119</v>
      </c>
      <c r="AZ107" s="212"/>
      <c r="BA107" s="212"/>
      <c r="BB107" s="212"/>
      <c r="BC107" s="212"/>
      <c r="BD107" s="212"/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15" t="s">
        <v>82</v>
      </c>
      <c r="BK107" s="212"/>
      <c r="BL107" s="212"/>
      <c r="BM107" s="212"/>
    </row>
    <row r="108" s="2" customFormat="1" ht="18" customHeight="1">
      <c r="A108" s="40"/>
      <c r="B108" s="41"/>
      <c r="C108" s="42"/>
      <c r="D108" s="146" t="s">
        <v>151</v>
      </c>
      <c r="E108" s="139"/>
      <c r="F108" s="139"/>
      <c r="G108" s="42"/>
      <c r="H108" s="42"/>
      <c r="I108" s="42"/>
      <c r="J108" s="140">
        <v>0</v>
      </c>
      <c r="K108" s="42"/>
      <c r="L108" s="211"/>
      <c r="M108" s="212"/>
      <c r="N108" s="213" t="s">
        <v>40</v>
      </c>
      <c r="O108" s="212"/>
      <c r="P108" s="212"/>
      <c r="Q108" s="212"/>
      <c r="R108" s="212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5" t="s">
        <v>119</v>
      </c>
      <c r="AZ108" s="212"/>
      <c r="BA108" s="212"/>
      <c r="BB108" s="212"/>
      <c r="BC108" s="212"/>
      <c r="BD108" s="212"/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15" t="s">
        <v>82</v>
      </c>
      <c r="BK108" s="212"/>
      <c r="BL108" s="212"/>
      <c r="BM108" s="212"/>
    </row>
    <row r="109" s="2" customFormat="1" ht="18" customHeight="1">
      <c r="A109" s="40"/>
      <c r="B109" s="41"/>
      <c r="C109" s="42"/>
      <c r="D109" s="146" t="s">
        <v>152</v>
      </c>
      <c r="E109" s="139"/>
      <c r="F109" s="139"/>
      <c r="G109" s="42"/>
      <c r="H109" s="42"/>
      <c r="I109" s="42"/>
      <c r="J109" s="140">
        <v>0</v>
      </c>
      <c r="K109" s="42"/>
      <c r="L109" s="211"/>
      <c r="M109" s="212"/>
      <c r="N109" s="213" t="s">
        <v>40</v>
      </c>
      <c r="O109" s="212"/>
      <c r="P109" s="212"/>
      <c r="Q109" s="212"/>
      <c r="R109" s="212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5" t="s">
        <v>119</v>
      </c>
      <c r="AZ109" s="212"/>
      <c r="BA109" s="212"/>
      <c r="BB109" s="212"/>
      <c r="BC109" s="212"/>
      <c r="BD109" s="212"/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15" t="s">
        <v>82</v>
      </c>
      <c r="BK109" s="212"/>
      <c r="BL109" s="212"/>
      <c r="BM109" s="212"/>
    </row>
    <row r="110" s="2" customFormat="1" ht="18" customHeight="1">
      <c r="A110" s="40"/>
      <c r="B110" s="41"/>
      <c r="C110" s="42"/>
      <c r="D110" s="146" t="s">
        <v>153</v>
      </c>
      <c r="E110" s="139"/>
      <c r="F110" s="139"/>
      <c r="G110" s="42"/>
      <c r="H110" s="42"/>
      <c r="I110" s="42"/>
      <c r="J110" s="140">
        <v>0</v>
      </c>
      <c r="K110" s="42"/>
      <c r="L110" s="211"/>
      <c r="M110" s="212"/>
      <c r="N110" s="213" t="s">
        <v>40</v>
      </c>
      <c r="O110" s="212"/>
      <c r="P110" s="212"/>
      <c r="Q110" s="212"/>
      <c r="R110" s="212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5" t="s">
        <v>119</v>
      </c>
      <c r="AZ110" s="212"/>
      <c r="BA110" s="212"/>
      <c r="BB110" s="212"/>
      <c r="BC110" s="212"/>
      <c r="BD110" s="212"/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15" t="s">
        <v>82</v>
      </c>
      <c r="BK110" s="212"/>
      <c r="BL110" s="212"/>
      <c r="BM110" s="212"/>
    </row>
    <row r="111" s="2" customFormat="1" ht="18" customHeight="1">
      <c r="A111" s="40"/>
      <c r="B111" s="41"/>
      <c r="C111" s="42"/>
      <c r="D111" s="146" t="s">
        <v>154</v>
      </c>
      <c r="E111" s="139"/>
      <c r="F111" s="139"/>
      <c r="G111" s="42"/>
      <c r="H111" s="42"/>
      <c r="I111" s="42"/>
      <c r="J111" s="140">
        <v>0</v>
      </c>
      <c r="K111" s="42"/>
      <c r="L111" s="211"/>
      <c r="M111" s="212"/>
      <c r="N111" s="213" t="s">
        <v>40</v>
      </c>
      <c r="O111" s="212"/>
      <c r="P111" s="212"/>
      <c r="Q111" s="212"/>
      <c r="R111" s="212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5" t="s">
        <v>119</v>
      </c>
      <c r="AZ111" s="212"/>
      <c r="BA111" s="212"/>
      <c r="BB111" s="212"/>
      <c r="BC111" s="212"/>
      <c r="BD111" s="212"/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15" t="s">
        <v>82</v>
      </c>
      <c r="BK111" s="212"/>
      <c r="BL111" s="212"/>
      <c r="BM111" s="212"/>
    </row>
    <row r="112" s="2" customFormat="1" ht="18" customHeight="1">
      <c r="A112" s="40"/>
      <c r="B112" s="41"/>
      <c r="C112" s="42"/>
      <c r="D112" s="139" t="s">
        <v>155</v>
      </c>
      <c r="E112" s="42"/>
      <c r="F112" s="42"/>
      <c r="G112" s="42"/>
      <c r="H112" s="42"/>
      <c r="I112" s="42"/>
      <c r="J112" s="140">
        <f>ROUND(J30*T112,2)</f>
        <v>0</v>
      </c>
      <c r="K112" s="42"/>
      <c r="L112" s="211"/>
      <c r="M112" s="212"/>
      <c r="N112" s="213" t="s">
        <v>41</v>
      </c>
      <c r="O112" s="212"/>
      <c r="P112" s="212"/>
      <c r="Q112" s="212"/>
      <c r="R112" s="212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5" t="s">
        <v>156</v>
      </c>
      <c r="AZ112" s="212"/>
      <c r="BA112" s="212"/>
      <c r="BB112" s="212"/>
      <c r="BC112" s="212"/>
      <c r="BD112" s="212"/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15" t="s">
        <v>84</v>
      </c>
      <c r="BK112" s="212"/>
      <c r="BL112" s="212"/>
      <c r="BM112" s="212"/>
    </row>
    <row r="113" s="2" customForma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9.28" customHeight="1">
      <c r="A114" s="40"/>
      <c r="B114" s="41"/>
      <c r="C114" s="150" t="s">
        <v>129</v>
      </c>
      <c r="D114" s="151"/>
      <c r="E114" s="151"/>
      <c r="F114" s="151"/>
      <c r="G114" s="151"/>
      <c r="H114" s="151"/>
      <c r="I114" s="151"/>
      <c r="J114" s="152">
        <f>ROUND(J96+J106,2)</f>
        <v>0</v>
      </c>
      <c r="K114" s="15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9" s="2" customFormat="1" ht="6.96" customHeight="1">
      <c r="A119" s="40"/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4.96" customHeight="1">
      <c r="A120" s="40"/>
      <c r="B120" s="41"/>
      <c r="C120" s="23" t="s">
        <v>157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2" t="s">
        <v>16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6.25" customHeight="1">
      <c r="A123" s="40"/>
      <c r="B123" s="41"/>
      <c r="C123" s="42"/>
      <c r="D123" s="42"/>
      <c r="E123" s="193" t="str">
        <f>E7</f>
        <v>100424 - Nové učebny a vstup Střední zdravotnické školy a VOŠ Cheb-úprava 2907 (zadání)</v>
      </c>
      <c r="F123" s="32"/>
      <c r="G123" s="32"/>
      <c r="H123" s="3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2" t="s">
        <v>131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E9</f>
        <v>SO08 - Nová chráněná únik...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2" t="s">
        <v>20</v>
      </c>
      <c r="D127" s="42"/>
      <c r="E127" s="42"/>
      <c r="F127" s="27" t="str">
        <f>F12</f>
        <v xml:space="preserve"> </v>
      </c>
      <c r="G127" s="42"/>
      <c r="H127" s="42"/>
      <c r="I127" s="32" t="s">
        <v>22</v>
      </c>
      <c r="J127" s="81" t="str">
        <f>IF(J12="","",J12)</f>
        <v>31. 7. 2024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2" t="s">
        <v>24</v>
      </c>
      <c r="D129" s="42"/>
      <c r="E129" s="42"/>
      <c r="F129" s="27" t="str">
        <f>E15</f>
        <v xml:space="preserve"> </v>
      </c>
      <c r="G129" s="42"/>
      <c r="H129" s="42"/>
      <c r="I129" s="32" t="s">
        <v>29</v>
      </c>
      <c r="J129" s="36" t="str">
        <f>E21</f>
        <v xml:space="preserve"> 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2" t="s">
        <v>27</v>
      </c>
      <c r="D130" s="42"/>
      <c r="E130" s="42"/>
      <c r="F130" s="27" t="str">
        <f>IF(E18="","",E18)</f>
        <v>Vyplň údaj</v>
      </c>
      <c r="G130" s="42"/>
      <c r="H130" s="42"/>
      <c r="I130" s="32" t="s">
        <v>31</v>
      </c>
      <c r="J130" s="36" t="str">
        <f>E24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17"/>
      <c r="B132" s="218"/>
      <c r="C132" s="219" t="s">
        <v>158</v>
      </c>
      <c r="D132" s="220" t="s">
        <v>60</v>
      </c>
      <c r="E132" s="220" t="s">
        <v>56</v>
      </c>
      <c r="F132" s="220" t="s">
        <v>57</v>
      </c>
      <c r="G132" s="220" t="s">
        <v>159</v>
      </c>
      <c r="H132" s="220" t="s">
        <v>160</v>
      </c>
      <c r="I132" s="220" t="s">
        <v>161</v>
      </c>
      <c r="J132" s="221" t="s">
        <v>136</v>
      </c>
      <c r="K132" s="222" t="s">
        <v>162</v>
      </c>
      <c r="L132" s="223"/>
      <c r="M132" s="102" t="s">
        <v>1</v>
      </c>
      <c r="N132" s="103" t="s">
        <v>39</v>
      </c>
      <c r="O132" s="103" t="s">
        <v>163</v>
      </c>
      <c r="P132" s="103" t="s">
        <v>164</v>
      </c>
      <c r="Q132" s="103" t="s">
        <v>165</v>
      </c>
      <c r="R132" s="103" t="s">
        <v>166</v>
      </c>
      <c r="S132" s="103" t="s">
        <v>167</v>
      </c>
      <c r="T132" s="104" t="s">
        <v>168</v>
      </c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</row>
    <row r="133" s="2" customFormat="1" ht="22.8" customHeight="1">
      <c r="A133" s="40"/>
      <c r="B133" s="41"/>
      <c r="C133" s="109" t="s">
        <v>169</v>
      </c>
      <c r="D133" s="42"/>
      <c r="E133" s="42"/>
      <c r="F133" s="42"/>
      <c r="G133" s="42"/>
      <c r="H133" s="42"/>
      <c r="I133" s="42"/>
      <c r="J133" s="224">
        <f>BK133</f>
        <v>0</v>
      </c>
      <c r="K133" s="42"/>
      <c r="L133" s="43"/>
      <c r="M133" s="105"/>
      <c r="N133" s="225"/>
      <c r="O133" s="106"/>
      <c r="P133" s="226">
        <f>P134+P149</f>
        <v>0</v>
      </c>
      <c r="Q133" s="106"/>
      <c r="R133" s="226">
        <f>R134+R149</f>
        <v>0</v>
      </c>
      <c r="S133" s="106"/>
      <c r="T133" s="227">
        <f>T134+T149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7" t="s">
        <v>74</v>
      </c>
      <c r="AU133" s="17" t="s">
        <v>138</v>
      </c>
      <c r="BK133" s="228">
        <f>BK134+BK149</f>
        <v>0</v>
      </c>
    </row>
    <row r="134" s="12" customFormat="1" ht="25.92" customHeight="1">
      <c r="A134" s="12"/>
      <c r="B134" s="229"/>
      <c r="C134" s="230"/>
      <c r="D134" s="231" t="s">
        <v>74</v>
      </c>
      <c r="E134" s="232" t="s">
        <v>170</v>
      </c>
      <c r="F134" s="232" t="s">
        <v>171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P135+P146+P147</f>
        <v>0</v>
      </c>
      <c r="Q134" s="237"/>
      <c r="R134" s="238">
        <f>R135+R146+R147</f>
        <v>0</v>
      </c>
      <c r="S134" s="237"/>
      <c r="T134" s="239">
        <f>T135+T146+T147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82</v>
      </c>
      <c r="AT134" s="241" t="s">
        <v>74</v>
      </c>
      <c r="AU134" s="241" t="s">
        <v>75</v>
      </c>
      <c r="AY134" s="240" t="s">
        <v>172</v>
      </c>
      <c r="BK134" s="242">
        <f>BK135+BK146+BK147</f>
        <v>0</v>
      </c>
    </row>
    <row r="135" s="12" customFormat="1" ht="22.8" customHeight="1">
      <c r="A135" s="12"/>
      <c r="B135" s="229"/>
      <c r="C135" s="230"/>
      <c r="D135" s="231" t="s">
        <v>74</v>
      </c>
      <c r="E135" s="243" t="s">
        <v>173</v>
      </c>
      <c r="F135" s="243" t="s">
        <v>174</v>
      </c>
      <c r="G135" s="230"/>
      <c r="H135" s="230"/>
      <c r="I135" s="233"/>
      <c r="J135" s="244">
        <f>BK135</f>
        <v>0</v>
      </c>
      <c r="K135" s="230"/>
      <c r="L135" s="235"/>
      <c r="M135" s="236"/>
      <c r="N135" s="237"/>
      <c r="O135" s="237"/>
      <c r="P135" s="238">
        <f>SUM(P136:P145)</f>
        <v>0</v>
      </c>
      <c r="Q135" s="237"/>
      <c r="R135" s="238">
        <f>SUM(R136:R145)</f>
        <v>0</v>
      </c>
      <c r="S135" s="237"/>
      <c r="T135" s="239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82</v>
      </c>
      <c r="AT135" s="241" t="s">
        <v>74</v>
      </c>
      <c r="AU135" s="241" t="s">
        <v>82</v>
      </c>
      <c r="AY135" s="240" t="s">
        <v>172</v>
      </c>
      <c r="BK135" s="242">
        <f>SUM(BK136:BK145)</f>
        <v>0</v>
      </c>
    </row>
    <row r="136" s="2" customFormat="1" ht="33" customHeight="1">
      <c r="A136" s="40"/>
      <c r="B136" s="41"/>
      <c r="C136" s="245" t="s">
        <v>84</v>
      </c>
      <c r="D136" s="245" t="s">
        <v>175</v>
      </c>
      <c r="E136" s="246" t="s">
        <v>176</v>
      </c>
      <c r="F136" s="247" t="s">
        <v>177</v>
      </c>
      <c r="G136" s="248" t="s">
        <v>178</v>
      </c>
      <c r="H136" s="249">
        <v>5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40</v>
      </c>
      <c r="O136" s="93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57" t="s">
        <v>179</v>
      </c>
      <c r="AT136" s="257" t="s">
        <v>175</v>
      </c>
      <c r="AU136" s="257" t="s">
        <v>84</v>
      </c>
      <c r="AY136" s="17" t="s">
        <v>172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82</v>
      </c>
      <c r="BK136" s="145">
        <f>ROUND(I136*H136,2)</f>
        <v>0</v>
      </c>
      <c r="BL136" s="17" t="s">
        <v>179</v>
      </c>
      <c r="BM136" s="257" t="s">
        <v>84</v>
      </c>
    </row>
    <row r="137" s="15" customFormat="1">
      <c r="A137" s="15"/>
      <c r="B137" s="299"/>
      <c r="C137" s="300"/>
      <c r="D137" s="260" t="s">
        <v>180</v>
      </c>
      <c r="E137" s="301" t="s">
        <v>1</v>
      </c>
      <c r="F137" s="302" t="s">
        <v>493</v>
      </c>
      <c r="G137" s="300"/>
      <c r="H137" s="301" t="s">
        <v>1</v>
      </c>
      <c r="I137" s="303"/>
      <c r="J137" s="300"/>
      <c r="K137" s="300"/>
      <c r="L137" s="304"/>
      <c r="M137" s="305"/>
      <c r="N137" s="306"/>
      <c r="O137" s="306"/>
      <c r="P137" s="306"/>
      <c r="Q137" s="306"/>
      <c r="R137" s="306"/>
      <c r="S137" s="306"/>
      <c r="T137" s="30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308" t="s">
        <v>180</v>
      </c>
      <c r="AU137" s="308" t="s">
        <v>84</v>
      </c>
      <c r="AV137" s="15" t="s">
        <v>82</v>
      </c>
      <c r="AW137" s="15" t="s">
        <v>30</v>
      </c>
      <c r="AX137" s="15" t="s">
        <v>75</v>
      </c>
      <c r="AY137" s="308" t="s">
        <v>172</v>
      </c>
    </row>
    <row r="138" s="13" customFormat="1">
      <c r="A138" s="13"/>
      <c r="B138" s="258"/>
      <c r="C138" s="259"/>
      <c r="D138" s="260" t="s">
        <v>180</v>
      </c>
      <c r="E138" s="261" t="s">
        <v>1</v>
      </c>
      <c r="F138" s="262" t="s">
        <v>82</v>
      </c>
      <c r="G138" s="259"/>
      <c r="H138" s="263">
        <v>1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180</v>
      </c>
      <c r="AU138" s="269" t="s">
        <v>84</v>
      </c>
      <c r="AV138" s="13" t="s">
        <v>84</v>
      </c>
      <c r="AW138" s="13" t="s">
        <v>30</v>
      </c>
      <c r="AX138" s="13" t="s">
        <v>75</v>
      </c>
      <c r="AY138" s="269" t="s">
        <v>172</v>
      </c>
    </row>
    <row r="139" s="15" customFormat="1">
      <c r="A139" s="15"/>
      <c r="B139" s="299"/>
      <c r="C139" s="300"/>
      <c r="D139" s="260" t="s">
        <v>180</v>
      </c>
      <c r="E139" s="301" t="s">
        <v>1</v>
      </c>
      <c r="F139" s="302" t="s">
        <v>736</v>
      </c>
      <c r="G139" s="300"/>
      <c r="H139" s="301" t="s">
        <v>1</v>
      </c>
      <c r="I139" s="303"/>
      <c r="J139" s="300"/>
      <c r="K139" s="300"/>
      <c r="L139" s="304"/>
      <c r="M139" s="305"/>
      <c r="N139" s="306"/>
      <c r="O139" s="306"/>
      <c r="P139" s="306"/>
      <c r="Q139" s="306"/>
      <c r="R139" s="306"/>
      <c r="S139" s="306"/>
      <c r="T139" s="30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308" t="s">
        <v>180</v>
      </c>
      <c r="AU139" s="308" t="s">
        <v>84</v>
      </c>
      <c r="AV139" s="15" t="s">
        <v>82</v>
      </c>
      <c r="AW139" s="15" t="s">
        <v>30</v>
      </c>
      <c r="AX139" s="15" t="s">
        <v>75</v>
      </c>
      <c r="AY139" s="308" t="s">
        <v>172</v>
      </c>
    </row>
    <row r="140" s="13" customFormat="1">
      <c r="A140" s="13"/>
      <c r="B140" s="258"/>
      <c r="C140" s="259"/>
      <c r="D140" s="260" t="s">
        <v>180</v>
      </c>
      <c r="E140" s="261" t="s">
        <v>1</v>
      </c>
      <c r="F140" s="262" t="s">
        <v>179</v>
      </c>
      <c r="G140" s="259"/>
      <c r="H140" s="263">
        <v>4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180</v>
      </c>
      <c r="AU140" s="269" t="s">
        <v>84</v>
      </c>
      <c r="AV140" s="13" t="s">
        <v>84</v>
      </c>
      <c r="AW140" s="13" t="s">
        <v>30</v>
      </c>
      <c r="AX140" s="13" t="s">
        <v>75</v>
      </c>
      <c r="AY140" s="269" t="s">
        <v>172</v>
      </c>
    </row>
    <row r="141" s="14" customFormat="1">
      <c r="A141" s="14"/>
      <c r="B141" s="270"/>
      <c r="C141" s="271"/>
      <c r="D141" s="260" t="s">
        <v>180</v>
      </c>
      <c r="E141" s="272" t="s">
        <v>1</v>
      </c>
      <c r="F141" s="273" t="s">
        <v>181</v>
      </c>
      <c r="G141" s="271"/>
      <c r="H141" s="274">
        <v>5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180</v>
      </c>
      <c r="AU141" s="280" t="s">
        <v>84</v>
      </c>
      <c r="AV141" s="14" t="s">
        <v>179</v>
      </c>
      <c r="AW141" s="14" t="s">
        <v>30</v>
      </c>
      <c r="AX141" s="14" t="s">
        <v>82</v>
      </c>
      <c r="AY141" s="280" t="s">
        <v>172</v>
      </c>
    </row>
    <row r="142" s="2" customFormat="1" ht="21.75" customHeight="1">
      <c r="A142" s="40"/>
      <c r="B142" s="41"/>
      <c r="C142" s="245" t="s">
        <v>173</v>
      </c>
      <c r="D142" s="245" t="s">
        <v>175</v>
      </c>
      <c r="E142" s="246" t="s">
        <v>182</v>
      </c>
      <c r="F142" s="247" t="s">
        <v>183</v>
      </c>
      <c r="G142" s="248" t="s">
        <v>184</v>
      </c>
      <c r="H142" s="249">
        <v>8.9800000000000004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40</v>
      </c>
      <c r="O142" s="93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7" t="s">
        <v>179</v>
      </c>
      <c r="AT142" s="257" t="s">
        <v>175</v>
      </c>
      <c r="AU142" s="257" t="s">
        <v>84</v>
      </c>
      <c r="AY142" s="17" t="s">
        <v>172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82</v>
      </c>
      <c r="BK142" s="145">
        <f>ROUND(I142*H142,2)</f>
        <v>0</v>
      </c>
      <c r="BL142" s="17" t="s">
        <v>179</v>
      </c>
      <c r="BM142" s="257" t="s">
        <v>179</v>
      </c>
    </row>
    <row r="143" s="15" customFormat="1">
      <c r="A143" s="15"/>
      <c r="B143" s="299"/>
      <c r="C143" s="300"/>
      <c r="D143" s="260" t="s">
        <v>180</v>
      </c>
      <c r="E143" s="301" t="s">
        <v>1</v>
      </c>
      <c r="F143" s="302" t="s">
        <v>493</v>
      </c>
      <c r="G143" s="300"/>
      <c r="H143" s="301" t="s">
        <v>1</v>
      </c>
      <c r="I143" s="303"/>
      <c r="J143" s="300"/>
      <c r="K143" s="300"/>
      <c r="L143" s="304"/>
      <c r="M143" s="305"/>
      <c r="N143" s="306"/>
      <c r="O143" s="306"/>
      <c r="P143" s="306"/>
      <c r="Q143" s="306"/>
      <c r="R143" s="306"/>
      <c r="S143" s="306"/>
      <c r="T143" s="30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308" t="s">
        <v>180</v>
      </c>
      <c r="AU143" s="308" t="s">
        <v>84</v>
      </c>
      <c r="AV143" s="15" t="s">
        <v>82</v>
      </c>
      <c r="AW143" s="15" t="s">
        <v>30</v>
      </c>
      <c r="AX143" s="15" t="s">
        <v>75</v>
      </c>
      <c r="AY143" s="308" t="s">
        <v>172</v>
      </c>
    </row>
    <row r="144" s="13" customFormat="1">
      <c r="A144" s="13"/>
      <c r="B144" s="258"/>
      <c r="C144" s="259"/>
      <c r="D144" s="260" t="s">
        <v>180</v>
      </c>
      <c r="E144" s="261" t="s">
        <v>1</v>
      </c>
      <c r="F144" s="262" t="s">
        <v>1349</v>
      </c>
      <c r="G144" s="259"/>
      <c r="H144" s="263">
        <v>8.9800000000000004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180</v>
      </c>
      <c r="AU144" s="269" t="s">
        <v>84</v>
      </c>
      <c r="AV144" s="13" t="s">
        <v>84</v>
      </c>
      <c r="AW144" s="13" t="s">
        <v>30</v>
      </c>
      <c r="AX144" s="13" t="s">
        <v>75</v>
      </c>
      <c r="AY144" s="269" t="s">
        <v>172</v>
      </c>
    </row>
    <row r="145" s="14" customFormat="1">
      <c r="A145" s="14"/>
      <c r="B145" s="270"/>
      <c r="C145" s="271"/>
      <c r="D145" s="260" t="s">
        <v>180</v>
      </c>
      <c r="E145" s="272" t="s">
        <v>1</v>
      </c>
      <c r="F145" s="273" t="s">
        <v>181</v>
      </c>
      <c r="G145" s="271"/>
      <c r="H145" s="274">
        <v>8.9800000000000004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180</v>
      </c>
      <c r="AU145" s="280" t="s">
        <v>84</v>
      </c>
      <c r="AV145" s="14" t="s">
        <v>179</v>
      </c>
      <c r="AW145" s="14" t="s">
        <v>30</v>
      </c>
      <c r="AX145" s="14" t="s">
        <v>82</v>
      </c>
      <c r="AY145" s="280" t="s">
        <v>172</v>
      </c>
    </row>
    <row r="146" s="12" customFormat="1" ht="22.8" customHeight="1">
      <c r="A146" s="12"/>
      <c r="B146" s="229"/>
      <c r="C146" s="230"/>
      <c r="D146" s="231" t="s">
        <v>74</v>
      </c>
      <c r="E146" s="243" t="s">
        <v>191</v>
      </c>
      <c r="F146" s="243" t="s">
        <v>455</v>
      </c>
      <c r="G146" s="230"/>
      <c r="H146" s="230"/>
      <c r="I146" s="233"/>
      <c r="J146" s="244">
        <f>BK146</f>
        <v>0</v>
      </c>
      <c r="K146" s="230"/>
      <c r="L146" s="235"/>
      <c r="M146" s="236"/>
      <c r="N146" s="237"/>
      <c r="O146" s="237"/>
      <c r="P146" s="238">
        <v>0</v>
      </c>
      <c r="Q146" s="237"/>
      <c r="R146" s="238">
        <v>0</v>
      </c>
      <c r="S146" s="237"/>
      <c r="T146" s="239"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82</v>
      </c>
      <c r="AT146" s="241" t="s">
        <v>74</v>
      </c>
      <c r="AU146" s="241" t="s">
        <v>82</v>
      </c>
      <c r="AY146" s="240" t="s">
        <v>172</v>
      </c>
      <c r="BK146" s="242">
        <v>0</v>
      </c>
    </row>
    <row r="147" s="12" customFormat="1" ht="22.8" customHeight="1">
      <c r="A147" s="12"/>
      <c r="B147" s="229"/>
      <c r="C147" s="230"/>
      <c r="D147" s="231" t="s">
        <v>74</v>
      </c>
      <c r="E147" s="243" t="s">
        <v>520</v>
      </c>
      <c r="F147" s="243" t="s">
        <v>521</v>
      </c>
      <c r="G147" s="230"/>
      <c r="H147" s="230"/>
      <c r="I147" s="233"/>
      <c r="J147" s="244">
        <f>BK147</f>
        <v>0</v>
      </c>
      <c r="K147" s="230"/>
      <c r="L147" s="235"/>
      <c r="M147" s="236"/>
      <c r="N147" s="237"/>
      <c r="O147" s="237"/>
      <c r="P147" s="238">
        <f>P148</f>
        <v>0</v>
      </c>
      <c r="Q147" s="237"/>
      <c r="R147" s="238">
        <f>R148</f>
        <v>0</v>
      </c>
      <c r="S147" s="237"/>
      <c r="T147" s="239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82</v>
      </c>
      <c r="AT147" s="241" t="s">
        <v>74</v>
      </c>
      <c r="AU147" s="241" t="s">
        <v>82</v>
      </c>
      <c r="AY147" s="240" t="s">
        <v>172</v>
      </c>
      <c r="BK147" s="242">
        <f>BK148</f>
        <v>0</v>
      </c>
    </row>
    <row r="148" s="2" customFormat="1" ht="21.75" customHeight="1">
      <c r="A148" s="40"/>
      <c r="B148" s="41"/>
      <c r="C148" s="245" t="s">
        <v>200</v>
      </c>
      <c r="D148" s="245" t="s">
        <v>175</v>
      </c>
      <c r="E148" s="246" t="s">
        <v>522</v>
      </c>
      <c r="F148" s="247" t="s">
        <v>523</v>
      </c>
      <c r="G148" s="248" t="s">
        <v>368</v>
      </c>
      <c r="H148" s="249">
        <v>1.8879999999999999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40</v>
      </c>
      <c r="O148" s="93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7" t="s">
        <v>179</v>
      </c>
      <c r="AT148" s="257" t="s">
        <v>175</v>
      </c>
      <c r="AU148" s="257" t="s">
        <v>84</v>
      </c>
      <c r="AY148" s="17" t="s">
        <v>172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82</v>
      </c>
      <c r="BK148" s="145">
        <f>ROUND(I148*H148,2)</f>
        <v>0</v>
      </c>
      <c r="BL148" s="17" t="s">
        <v>179</v>
      </c>
      <c r="BM148" s="257" t="s">
        <v>191</v>
      </c>
    </row>
    <row r="149" s="12" customFormat="1" ht="25.92" customHeight="1">
      <c r="A149" s="12"/>
      <c r="B149" s="229"/>
      <c r="C149" s="230"/>
      <c r="D149" s="231" t="s">
        <v>74</v>
      </c>
      <c r="E149" s="232" t="s">
        <v>193</v>
      </c>
      <c r="F149" s="232" t="s">
        <v>194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P150+P163</f>
        <v>0</v>
      </c>
      <c r="Q149" s="237"/>
      <c r="R149" s="238">
        <f>R150+R163</f>
        <v>0</v>
      </c>
      <c r="S149" s="237"/>
      <c r="T149" s="239">
        <f>T150+T163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84</v>
      </c>
      <c r="AT149" s="241" t="s">
        <v>74</v>
      </c>
      <c r="AU149" s="241" t="s">
        <v>75</v>
      </c>
      <c r="AY149" s="240" t="s">
        <v>172</v>
      </c>
      <c r="BK149" s="242">
        <f>BK150+BK163</f>
        <v>0</v>
      </c>
    </row>
    <row r="150" s="12" customFormat="1" ht="22.8" customHeight="1">
      <c r="A150" s="12"/>
      <c r="B150" s="229"/>
      <c r="C150" s="230"/>
      <c r="D150" s="231" t="s">
        <v>74</v>
      </c>
      <c r="E150" s="243" t="s">
        <v>195</v>
      </c>
      <c r="F150" s="243" t="s">
        <v>196</v>
      </c>
      <c r="G150" s="230"/>
      <c r="H150" s="230"/>
      <c r="I150" s="233"/>
      <c r="J150" s="244">
        <f>BK150</f>
        <v>0</v>
      </c>
      <c r="K150" s="230"/>
      <c r="L150" s="235"/>
      <c r="M150" s="236"/>
      <c r="N150" s="237"/>
      <c r="O150" s="237"/>
      <c r="P150" s="238">
        <f>SUM(P151:P162)</f>
        <v>0</v>
      </c>
      <c r="Q150" s="237"/>
      <c r="R150" s="238">
        <f>SUM(R151:R162)</f>
        <v>0</v>
      </c>
      <c r="S150" s="237"/>
      <c r="T150" s="239">
        <f>SUM(T151:T162)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84</v>
      </c>
      <c r="AT150" s="241" t="s">
        <v>74</v>
      </c>
      <c r="AU150" s="241" t="s">
        <v>82</v>
      </c>
      <c r="AY150" s="240" t="s">
        <v>172</v>
      </c>
      <c r="BK150" s="242">
        <f>SUM(BK151:BK162)</f>
        <v>0</v>
      </c>
    </row>
    <row r="151" s="2" customFormat="1" ht="16.5" customHeight="1">
      <c r="A151" s="40"/>
      <c r="B151" s="41"/>
      <c r="C151" s="245" t="s">
        <v>300</v>
      </c>
      <c r="D151" s="245" t="s">
        <v>175</v>
      </c>
      <c r="E151" s="246" t="s">
        <v>204</v>
      </c>
      <c r="F151" s="247" t="s">
        <v>205</v>
      </c>
      <c r="G151" s="248" t="s">
        <v>184</v>
      </c>
      <c r="H151" s="249">
        <v>26.129999999999999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40</v>
      </c>
      <c r="O151" s="93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7" t="s">
        <v>200</v>
      </c>
      <c r="AT151" s="257" t="s">
        <v>175</v>
      </c>
      <c r="AU151" s="257" t="s">
        <v>84</v>
      </c>
      <c r="AY151" s="17" t="s">
        <v>172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82</v>
      </c>
      <c r="BK151" s="145">
        <f>ROUND(I151*H151,2)</f>
        <v>0</v>
      </c>
      <c r="BL151" s="17" t="s">
        <v>200</v>
      </c>
      <c r="BM151" s="257" t="s">
        <v>201</v>
      </c>
    </row>
    <row r="152" s="15" customFormat="1">
      <c r="A152" s="15"/>
      <c r="B152" s="299"/>
      <c r="C152" s="300"/>
      <c r="D152" s="260" t="s">
        <v>180</v>
      </c>
      <c r="E152" s="301" t="s">
        <v>1</v>
      </c>
      <c r="F152" s="302" t="s">
        <v>862</v>
      </c>
      <c r="G152" s="300"/>
      <c r="H152" s="301" t="s">
        <v>1</v>
      </c>
      <c r="I152" s="303"/>
      <c r="J152" s="300"/>
      <c r="K152" s="300"/>
      <c r="L152" s="304"/>
      <c r="M152" s="305"/>
      <c r="N152" s="306"/>
      <c r="O152" s="306"/>
      <c r="P152" s="306"/>
      <c r="Q152" s="306"/>
      <c r="R152" s="306"/>
      <c r="S152" s="306"/>
      <c r="T152" s="30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308" t="s">
        <v>180</v>
      </c>
      <c r="AU152" s="308" t="s">
        <v>84</v>
      </c>
      <c r="AV152" s="15" t="s">
        <v>82</v>
      </c>
      <c r="AW152" s="15" t="s">
        <v>30</v>
      </c>
      <c r="AX152" s="15" t="s">
        <v>75</v>
      </c>
      <c r="AY152" s="308" t="s">
        <v>172</v>
      </c>
    </row>
    <row r="153" s="13" customFormat="1">
      <c r="A153" s="13"/>
      <c r="B153" s="258"/>
      <c r="C153" s="259"/>
      <c r="D153" s="260" t="s">
        <v>180</v>
      </c>
      <c r="E153" s="261" t="s">
        <v>1</v>
      </c>
      <c r="F153" s="262" t="s">
        <v>1350</v>
      </c>
      <c r="G153" s="259"/>
      <c r="H153" s="263">
        <v>26.129999999999999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180</v>
      </c>
      <c r="AU153" s="269" t="s">
        <v>84</v>
      </c>
      <c r="AV153" s="13" t="s">
        <v>84</v>
      </c>
      <c r="AW153" s="13" t="s">
        <v>30</v>
      </c>
      <c r="AX153" s="13" t="s">
        <v>75</v>
      </c>
      <c r="AY153" s="269" t="s">
        <v>172</v>
      </c>
    </row>
    <row r="154" s="14" customFormat="1">
      <c r="A154" s="14"/>
      <c r="B154" s="270"/>
      <c r="C154" s="271"/>
      <c r="D154" s="260" t="s">
        <v>180</v>
      </c>
      <c r="E154" s="272" t="s">
        <v>1</v>
      </c>
      <c r="F154" s="273" t="s">
        <v>181</v>
      </c>
      <c r="G154" s="271"/>
      <c r="H154" s="274">
        <v>26.129999999999999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180</v>
      </c>
      <c r="AU154" s="280" t="s">
        <v>84</v>
      </c>
      <c r="AV154" s="14" t="s">
        <v>179</v>
      </c>
      <c r="AW154" s="14" t="s">
        <v>30</v>
      </c>
      <c r="AX154" s="14" t="s">
        <v>82</v>
      </c>
      <c r="AY154" s="280" t="s">
        <v>172</v>
      </c>
    </row>
    <row r="155" s="2" customFormat="1" ht="24.15" customHeight="1">
      <c r="A155" s="40"/>
      <c r="B155" s="41"/>
      <c r="C155" s="281" t="s">
        <v>236</v>
      </c>
      <c r="D155" s="281" t="s">
        <v>207</v>
      </c>
      <c r="E155" s="282" t="s">
        <v>208</v>
      </c>
      <c r="F155" s="283" t="s">
        <v>209</v>
      </c>
      <c r="G155" s="284" t="s">
        <v>184</v>
      </c>
      <c r="H155" s="285">
        <v>28.742999999999999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40</v>
      </c>
      <c r="O155" s="93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57" t="s">
        <v>210</v>
      </c>
      <c r="AT155" s="257" t="s">
        <v>207</v>
      </c>
      <c r="AU155" s="257" t="s">
        <v>84</v>
      </c>
      <c r="AY155" s="17" t="s">
        <v>172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82</v>
      </c>
      <c r="BK155" s="145">
        <f>ROUND(I155*H155,2)</f>
        <v>0</v>
      </c>
      <c r="BL155" s="17" t="s">
        <v>200</v>
      </c>
      <c r="BM155" s="257" t="s">
        <v>206</v>
      </c>
    </row>
    <row r="156" s="13" customFormat="1">
      <c r="A156" s="13"/>
      <c r="B156" s="258"/>
      <c r="C156" s="259"/>
      <c r="D156" s="260" t="s">
        <v>180</v>
      </c>
      <c r="E156" s="261" t="s">
        <v>1</v>
      </c>
      <c r="F156" s="262" t="s">
        <v>1351</v>
      </c>
      <c r="G156" s="259"/>
      <c r="H156" s="263">
        <v>28.742999999999999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180</v>
      </c>
      <c r="AU156" s="269" t="s">
        <v>84</v>
      </c>
      <c r="AV156" s="13" t="s">
        <v>84</v>
      </c>
      <c r="AW156" s="13" t="s">
        <v>30</v>
      </c>
      <c r="AX156" s="13" t="s">
        <v>75</v>
      </c>
      <c r="AY156" s="269" t="s">
        <v>172</v>
      </c>
    </row>
    <row r="157" s="14" customFormat="1">
      <c r="A157" s="14"/>
      <c r="B157" s="270"/>
      <c r="C157" s="271"/>
      <c r="D157" s="260" t="s">
        <v>180</v>
      </c>
      <c r="E157" s="272" t="s">
        <v>1</v>
      </c>
      <c r="F157" s="273" t="s">
        <v>181</v>
      </c>
      <c r="G157" s="271"/>
      <c r="H157" s="274">
        <v>28.742999999999999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180</v>
      </c>
      <c r="AU157" s="280" t="s">
        <v>84</v>
      </c>
      <c r="AV157" s="14" t="s">
        <v>179</v>
      </c>
      <c r="AW157" s="14" t="s">
        <v>30</v>
      </c>
      <c r="AX157" s="14" t="s">
        <v>82</v>
      </c>
      <c r="AY157" s="280" t="s">
        <v>172</v>
      </c>
    </row>
    <row r="158" s="2" customFormat="1" ht="44.25" customHeight="1">
      <c r="A158" s="40"/>
      <c r="B158" s="41"/>
      <c r="C158" s="245" t="s">
        <v>82</v>
      </c>
      <c r="D158" s="245" t="s">
        <v>175</v>
      </c>
      <c r="E158" s="246" t="s">
        <v>1352</v>
      </c>
      <c r="F158" s="247" t="s">
        <v>1353</v>
      </c>
      <c r="G158" s="248" t="s">
        <v>184</v>
      </c>
      <c r="H158" s="249">
        <v>26.129999999999999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40</v>
      </c>
      <c r="O158" s="93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7" t="s">
        <v>200</v>
      </c>
      <c r="AT158" s="257" t="s">
        <v>175</v>
      </c>
      <c r="AU158" s="257" t="s">
        <v>84</v>
      </c>
      <c r="AY158" s="17" t="s">
        <v>172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82</v>
      </c>
      <c r="BK158" s="145">
        <f>ROUND(I158*H158,2)</f>
        <v>0</v>
      </c>
      <c r="BL158" s="17" t="s">
        <v>200</v>
      </c>
      <c r="BM158" s="257" t="s">
        <v>8</v>
      </c>
    </row>
    <row r="159" s="15" customFormat="1">
      <c r="A159" s="15"/>
      <c r="B159" s="299"/>
      <c r="C159" s="300"/>
      <c r="D159" s="260" t="s">
        <v>180</v>
      </c>
      <c r="E159" s="301" t="s">
        <v>1</v>
      </c>
      <c r="F159" s="302" t="s">
        <v>862</v>
      </c>
      <c r="G159" s="300"/>
      <c r="H159" s="301" t="s">
        <v>1</v>
      </c>
      <c r="I159" s="303"/>
      <c r="J159" s="300"/>
      <c r="K159" s="300"/>
      <c r="L159" s="304"/>
      <c r="M159" s="305"/>
      <c r="N159" s="306"/>
      <c r="O159" s="306"/>
      <c r="P159" s="306"/>
      <c r="Q159" s="306"/>
      <c r="R159" s="306"/>
      <c r="S159" s="306"/>
      <c r="T159" s="30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308" t="s">
        <v>180</v>
      </c>
      <c r="AU159" s="308" t="s">
        <v>84</v>
      </c>
      <c r="AV159" s="15" t="s">
        <v>82</v>
      </c>
      <c r="AW159" s="15" t="s">
        <v>30</v>
      </c>
      <c r="AX159" s="15" t="s">
        <v>75</v>
      </c>
      <c r="AY159" s="308" t="s">
        <v>172</v>
      </c>
    </row>
    <row r="160" s="13" customFormat="1">
      <c r="A160" s="13"/>
      <c r="B160" s="258"/>
      <c r="C160" s="259"/>
      <c r="D160" s="260" t="s">
        <v>180</v>
      </c>
      <c r="E160" s="261" t="s">
        <v>1</v>
      </c>
      <c r="F160" s="262" t="s">
        <v>1350</v>
      </c>
      <c r="G160" s="259"/>
      <c r="H160" s="263">
        <v>26.129999999999999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180</v>
      </c>
      <c r="AU160" s="269" t="s">
        <v>84</v>
      </c>
      <c r="AV160" s="13" t="s">
        <v>84</v>
      </c>
      <c r="AW160" s="13" t="s">
        <v>30</v>
      </c>
      <c r="AX160" s="13" t="s">
        <v>75</v>
      </c>
      <c r="AY160" s="269" t="s">
        <v>172</v>
      </c>
    </row>
    <row r="161" s="14" customFormat="1">
      <c r="A161" s="14"/>
      <c r="B161" s="270"/>
      <c r="C161" s="271"/>
      <c r="D161" s="260" t="s">
        <v>180</v>
      </c>
      <c r="E161" s="272" t="s">
        <v>1</v>
      </c>
      <c r="F161" s="273" t="s">
        <v>181</v>
      </c>
      <c r="G161" s="271"/>
      <c r="H161" s="274">
        <v>26.129999999999999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180</v>
      </c>
      <c r="AU161" s="280" t="s">
        <v>84</v>
      </c>
      <c r="AV161" s="14" t="s">
        <v>179</v>
      </c>
      <c r="AW161" s="14" t="s">
        <v>30</v>
      </c>
      <c r="AX161" s="14" t="s">
        <v>82</v>
      </c>
      <c r="AY161" s="280" t="s">
        <v>172</v>
      </c>
    </row>
    <row r="162" s="2" customFormat="1" ht="24.15" customHeight="1">
      <c r="A162" s="40"/>
      <c r="B162" s="41"/>
      <c r="C162" s="245" t="s">
        <v>315</v>
      </c>
      <c r="D162" s="245" t="s">
        <v>175</v>
      </c>
      <c r="E162" s="246" t="s">
        <v>974</v>
      </c>
      <c r="F162" s="247" t="s">
        <v>975</v>
      </c>
      <c r="G162" s="248" t="s">
        <v>283</v>
      </c>
      <c r="H162" s="295"/>
      <c r="I162" s="250"/>
      <c r="J162" s="251">
        <f>ROUND(I162*H162,2)</f>
        <v>0</v>
      </c>
      <c r="K162" s="252"/>
      <c r="L162" s="43"/>
      <c r="M162" s="253" t="s">
        <v>1</v>
      </c>
      <c r="N162" s="254" t="s">
        <v>40</v>
      </c>
      <c r="O162" s="93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57" t="s">
        <v>200</v>
      </c>
      <c r="AT162" s="257" t="s">
        <v>175</v>
      </c>
      <c r="AU162" s="257" t="s">
        <v>84</v>
      </c>
      <c r="AY162" s="17" t="s">
        <v>172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82</v>
      </c>
      <c r="BK162" s="145">
        <f>ROUND(I162*H162,2)</f>
        <v>0</v>
      </c>
      <c r="BL162" s="17" t="s">
        <v>200</v>
      </c>
      <c r="BM162" s="257" t="s">
        <v>216</v>
      </c>
    </row>
    <row r="163" s="12" customFormat="1" ht="22.8" customHeight="1">
      <c r="A163" s="12"/>
      <c r="B163" s="229"/>
      <c r="C163" s="230"/>
      <c r="D163" s="231" t="s">
        <v>74</v>
      </c>
      <c r="E163" s="243" t="s">
        <v>248</v>
      </c>
      <c r="F163" s="243" t="s">
        <v>249</v>
      </c>
      <c r="G163" s="230"/>
      <c r="H163" s="230"/>
      <c r="I163" s="233"/>
      <c r="J163" s="244">
        <f>BK163</f>
        <v>0</v>
      </c>
      <c r="K163" s="230"/>
      <c r="L163" s="235"/>
      <c r="M163" s="236"/>
      <c r="N163" s="237"/>
      <c r="O163" s="237"/>
      <c r="P163" s="238">
        <f>SUM(P164:P210)</f>
        <v>0</v>
      </c>
      <c r="Q163" s="237"/>
      <c r="R163" s="238">
        <f>SUM(R164:R210)</f>
        <v>0</v>
      </c>
      <c r="S163" s="237"/>
      <c r="T163" s="239">
        <f>SUM(T164:T210)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0" t="s">
        <v>84</v>
      </c>
      <c r="AT163" s="241" t="s">
        <v>74</v>
      </c>
      <c r="AU163" s="241" t="s">
        <v>82</v>
      </c>
      <c r="AY163" s="240" t="s">
        <v>172</v>
      </c>
      <c r="BK163" s="242">
        <f>SUM(BK164:BK210)</f>
        <v>0</v>
      </c>
    </row>
    <row r="164" s="2" customFormat="1" ht="24.15" customHeight="1">
      <c r="A164" s="40"/>
      <c r="B164" s="41"/>
      <c r="C164" s="245" t="s">
        <v>233</v>
      </c>
      <c r="D164" s="245" t="s">
        <v>175</v>
      </c>
      <c r="E164" s="246" t="s">
        <v>1354</v>
      </c>
      <c r="F164" s="247" t="s">
        <v>1355</v>
      </c>
      <c r="G164" s="248" t="s">
        <v>184</v>
      </c>
      <c r="H164" s="249">
        <v>59.200000000000003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40</v>
      </c>
      <c r="O164" s="93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57" t="s">
        <v>200</v>
      </c>
      <c r="AT164" s="257" t="s">
        <v>175</v>
      </c>
      <c r="AU164" s="257" t="s">
        <v>84</v>
      </c>
      <c r="AY164" s="17" t="s">
        <v>172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82</v>
      </c>
      <c r="BK164" s="145">
        <f>ROUND(I164*H164,2)</f>
        <v>0</v>
      </c>
      <c r="BL164" s="17" t="s">
        <v>200</v>
      </c>
      <c r="BM164" s="257" t="s">
        <v>200</v>
      </c>
    </row>
    <row r="165" s="15" customFormat="1">
      <c r="A165" s="15"/>
      <c r="B165" s="299"/>
      <c r="C165" s="300"/>
      <c r="D165" s="260" t="s">
        <v>180</v>
      </c>
      <c r="E165" s="301" t="s">
        <v>1</v>
      </c>
      <c r="F165" s="302" t="s">
        <v>1356</v>
      </c>
      <c r="G165" s="300"/>
      <c r="H165" s="301" t="s">
        <v>1</v>
      </c>
      <c r="I165" s="303"/>
      <c r="J165" s="300"/>
      <c r="K165" s="300"/>
      <c r="L165" s="304"/>
      <c r="M165" s="305"/>
      <c r="N165" s="306"/>
      <c r="O165" s="306"/>
      <c r="P165" s="306"/>
      <c r="Q165" s="306"/>
      <c r="R165" s="306"/>
      <c r="S165" s="306"/>
      <c r="T165" s="30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308" t="s">
        <v>180</v>
      </c>
      <c r="AU165" s="308" t="s">
        <v>84</v>
      </c>
      <c r="AV165" s="15" t="s">
        <v>82</v>
      </c>
      <c r="AW165" s="15" t="s">
        <v>30</v>
      </c>
      <c r="AX165" s="15" t="s">
        <v>75</v>
      </c>
      <c r="AY165" s="308" t="s">
        <v>172</v>
      </c>
    </row>
    <row r="166" s="13" customFormat="1">
      <c r="A166" s="13"/>
      <c r="B166" s="258"/>
      <c r="C166" s="259"/>
      <c r="D166" s="260" t="s">
        <v>180</v>
      </c>
      <c r="E166" s="261" t="s">
        <v>1</v>
      </c>
      <c r="F166" s="262" t="s">
        <v>1357</v>
      </c>
      <c r="G166" s="259"/>
      <c r="H166" s="263">
        <v>59.200000000000003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180</v>
      </c>
      <c r="AU166" s="269" t="s">
        <v>84</v>
      </c>
      <c r="AV166" s="13" t="s">
        <v>84</v>
      </c>
      <c r="AW166" s="13" t="s">
        <v>30</v>
      </c>
      <c r="AX166" s="13" t="s">
        <v>75</v>
      </c>
      <c r="AY166" s="269" t="s">
        <v>172</v>
      </c>
    </row>
    <row r="167" s="14" customFormat="1">
      <c r="A167" s="14"/>
      <c r="B167" s="270"/>
      <c r="C167" s="271"/>
      <c r="D167" s="260" t="s">
        <v>180</v>
      </c>
      <c r="E167" s="272" t="s">
        <v>1</v>
      </c>
      <c r="F167" s="273" t="s">
        <v>181</v>
      </c>
      <c r="G167" s="271"/>
      <c r="H167" s="274">
        <v>59.200000000000003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180</v>
      </c>
      <c r="AU167" s="280" t="s">
        <v>84</v>
      </c>
      <c r="AV167" s="14" t="s">
        <v>179</v>
      </c>
      <c r="AW167" s="14" t="s">
        <v>30</v>
      </c>
      <c r="AX167" s="14" t="s">
        <v>82</v>
      </c>
      <c r="AY167" s="280" t="s">
        <v>172</v>
      </c>
    </row>
    <row r="168" s="2" customFormat="1" ht="24.15" customHeight="1">
      <c r="A168" s="40"/>
      <c r="B168" s="41"/>
      <c r="C168" s="281" t="s">
        <v>237</v>
      </c>
      <c r="D168" s="281" t="s">
        <v>207</v>
      </c>
      <c r="E168" s="282" t="s">
        <v>1358</v>
      </c>
      <c r="F168" s="283" t="s">
        <v>1359</v>
      </c>
      <c r="G168" s="284" t="s">
        <v>184</v>
      </c>
      <c r="H168" s="285">
        <v>59.200000000000003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40</v>
      </c>
      <c r="O168" s="93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57" t="s">
        <v>210</v>
      </c>
      <c r="AT168" s="257" t="s">
        <v>207</v>
      </c>
      <c r="AU168" s="257" t="s">
        <v>84</v>
      </c>
      <c r="AY168" s="17" t="s">
        <v>172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82</v>
      </c>
      <c r="BK168" s="145">
        <f>ROUND(I168*H168,2)</f>
        <v>0</v>
      </c>
      <c r="BL168" s="17" t="s">
        <v>200</v>
      </c>
      <c r="BM168" s="257" t="s">
        <v>224</v>
      </c>
    </row>
    <row r="169" s="2" customFormat="1" ht="24.15" customHeight="1">
      <c r="A169" s="40"/>
      <c r="B169" s="41"/>
      <c r="C169" s="245" t="s">
        <v>203</v>
      </c>
      <c r="D169" s="245" t="s">
        <v>175</v>
      </c>
      <c r="E169" s="246" t="s">
        <v>1360</v>
      </c>
      <c r="F169" s="247" t="s">
        <v>1361</v>
      </c>
      <c r="G169" s="248" t="s">
        <v>178</v>
      </c>
      <c r="H169" s="249">
        <v>13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40</v>
      </c>
      <c r="O169" s="93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57" t="s">
        <v>200</v>
      </c>
      <c r="AT169" s="257" t="s">
        <v>175</v>
      </c>
      <c r="AU169" s="257" t="s">
        <v>84</v>
      </c>
      <c r="AY169" s="17" t="s">
        <v>172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82</v>
      </c>
      <c r="BK169" s="145">
        <f>ROUND(I169*H169,2)</f>
        <v>0</v>
      </c>
      <c r="BL169" s="17" t="s">
        <v>200</v>
      </c>
      <c r="BM169" s="257" t="s">
        <v>226</v>
      </c>
    </row>
    <row r="170" s="15" customFormat="1">
      <c r="A170" s="15"/>
      <c r="B170" s="299"/>
      <c r="C170" s="300"/>
      <c r="D170" s="260" t="s">
        <v>180</v>
      </c>
      <c r="E170" s="301" t="s">
        <v>1</v>
      </c>
      <c r="F170" s="302" t="s">
        <v>1362</v>
      </c>
      <c r="G170" s="300"/>
      <c r="H170" s="301" t="s">
        <v>1</v>
      </c>
      <c r="I170" s="303"/>
      <c r="J170" s="300"/>
      <c r="K170" s="300"/>
      <c r="L170" s="304"/>
      <c r="M170" s="305"/>
      <c r="N170" s="306"/>
      <c r="O170" s="306"/>
      <c r="P170" s="306"/>
      <c r="Q170" s="306"/>
      <c r="R170" s="306"/>
      <c r="S170" s="306"/>
      <c r="T170" s="30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308" t="s">
        <v>180</v>
      </c>
      <c r="AU170" s="308" t="s">
        <v>84</v>
      </c>
      <c r="AV170" s="15" t="s">
        <v>82</v>
      </c>
      <c r="AW170" s="15" t="s">
        <v>30</v>
      </c>
      <c r="AX170" s="15" t="s">
        <v>75</v>
      </c>
      <c r="AY170" s="308" t="s">
        <v>172</v>
      </c>
    </row>
    <row r="171" s="13" customFormat="1">
      <c r="A171" s="13"/>
      <c r="B171" s="258"/>
      <c r="C171" s="259"/>
      <c r="D171" s="260" t="s">
        <v>180</v>
      </c>
      <c r="E171" s="261" t="s">
        <v>1</v>
      </c>
      <c r="F171" s="262" t="s">
        <v>84</v>
      </c>
      <c r="G171" s="259"/>
      <c r="H171" s="263">
        <v>2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180</v>
      </c>
      <c r="AU171" s="269" t="s">
        <v>84</v>
      </c>
      <c r="AV171" s="13" t="s">
        <v>84</v>
      </c>
      <c r="AW171" s="13" t="s">
        <v>30</v>
      </c>
      <c r="AX171" s="13" t="s">
        <v>75</v>
      </c>
      <c r="AY171" s="269" t="s">
        <v>172</v>
      </c>
    </row>
    <row r="172" s="15" customFormat="1">
      <c r="A172" s="15"/>
      <c r="B172" s="299"/>
      <c r="C172" s="300"/>
      <c r="D172" s="260" t="s">
        <v>180</v>
      </c>
      <c r="E172" s="301" t="s">
        <v>1</v>
      </c>
      <c r="F172" s="302" t="s">
        <v>1363</v>
      </c>
      <c r="G172" s="300"/>
      <c r="H172" s="301" t="s">
        <v>1</v>
      </c>
      <c r="I172" s="303"/>
      <c r="J172" s="300"/>
      <c r="K172" s="300"/>
      <c r="L172" s="304"/>
      <c r="M172" s="305"/>
      <c r="N172" s="306"/>
      <c r="O172" s="306"/>
      <c r="P172" s="306"/>
      <c r="Q172" s="306"/>
      <c r="R172" s="306"/>
      <c r="S172" s="306"/>
      <c r="T172" s="30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308" t="s">
        <v>180</v>
      </c>
      <c r="AU172" s="308" t="s">
        <v>84</v>
      </c>
      <c r="AV172" s="15" t="s">
        <v>82</v>
      </c>
      <c r="AW172" s="15" t="s">
        <v>30</v>
      </c>
      <c r="AX172" s="15" t="s">
        <v>75</v>
      </c>
      <c r="AY172" s="308" t="s">
        <v>172</v>
      </c>
    </row>
    <row r="173" s="15" customFormat="1">
      <c r="A173" s="15"/>
      <c r="B173" s="299"/>
      <c r="C173" s="300"/>
      <c r="D173" s="260" t="s">
        <v>180</v>
      </c>
      <c r="E173" s="301" t="s">
        <v>1</v>
      </c>
      <c r="F173" s="302" t="s">
        <v>1364</v>
      </c>
      <c r="G173" s="300"/>
      <c r="H173" s="301" t="s">
        <v>1</v>
      </c>
      <c r="I173" s="303"/>
      <c r="J173" s="300"/>
      <c r="K173" s="300"/>
      <c r="L173" s="304"/>
      <c r="M173" s="305"/>
      <c r="N173" s="306"/>
      <c r="O173" s="306"/>
      <c r="P173" s="306"/>
      <c r="Q173" s="306"/>
      <c r="R173" s="306"/>
      <c r="S173" s="306"/>
      <c r="T173" s="30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308" t="s">
        <v>180</v>
      </c>
      <c r="AU173" s="308" t="s">
        <v>84</v>
      </c>
      <c r="AV173" s="15" t="s">
        <v>82</v>
      </c>
      <c r="AW173" s="15" t="s">
        <v>30</v>
      </c>
      <c r="AX173" s="15" t="s">
        <v>75</v>
      </c>
      <c r="AY173" s="308" t="s">
        <v>172</v>
      </c>
    </row>
    <row r="174" s="15" customFormat="1">
      <c r="A174" s="15"/>
      <c r="B174" s="299"/>
      <c r="C174" s="300"/>
      <c r="D174" s="260" t="s">
        <v>180</v>
      </c>
      <c r="E174" s="301" t="s">
        <v>1</v>
      </c>
      <c r="F174" s="302" t="s">
        <v>1365</v>
      </c>
      <c r="G174" s="300"/>
      <c r="H174" s="301" t="s">
        <v>1</v>
      </c>
      <c r="I174" s="303"/>
      <c r="J174" s="300"/>
      <c r="K174" s="300"/>
      <c r="L174" s="304"/>
      <c r="M174" s="305"/>
      <c r="N174" s="306"/>
      <c r="O174" s="306"/>
      <c r="P174" s="306"/>
      <c r="Q174" s="306"/>
      <c r="R174" s="306"/>
      <c r="S174" s="306"/>
      <c r="T174" s="30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308" t="s">
        <v>180</v>
      </c>
      <c r="AU174" s="308" t="s">
        <v>84</v>
      </c>
      <c r="AV174" s="15" t="s">
        <v>82</v>
      </c>
      <c r="AW174" s="15" t="s">
        <v>30</v>
      </c>
      <c r="AX174" s="15" t="s">
        <v>75</v>
      </c>
      <c r="AY174" s="308" t="s">
        <v>172</v>
      </c>
    </row>
    <row r="175" s="13" customFormat="1">
      <c r="A175" s="13"/>
      <c r="B175" s="258"/>
      <c r="C175" s="259"/>
      <c r="D175" s="260" t="s">
        <v>180</v>
      </c>
      <c r="E175" s="261" t="s">
        <v>1</v>
      </c>
      <c r="F175" s="262" t="s">
        <v>82</v>
      </c>
      <c r="G175" s="259"/>
      <c r="H175" s="263">
        <v>1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180</v>
      </c>
      <c r="AU175" s="269" t="s">
        <v>84</v>
      </c>
      <c r="AV175" s="13" t="s">
        <v>84</v>
      </c>
      <c r="AW175" s="13" t="s">
        <v>30</v>
      </c>
      <c r="AX175" s="13" t="s">
        <v>75</v>
      </c>
      <c r="AY175" s="269" t="s">
        <v>172</v>
      </c>
    </row>
    <row r="176" s="15" customFormat="1">
      <c r="A176" s="15"/>
      <c r="B176" s="299"/>
      <c r="C176" s="300"/>
      <c r="D176" s="260" t="s">
        <v>180</v>
      </c>
      <c r="E176" s="301" t="s">
        <v>1</v>
      </c>
      <c r="F176" s="302" t="s">
        <v>1366</v>
      </c>
      <c r="G176" s="300"/>
      <c r="H176" s="301" t="s">
        <v>1</v>
      </c>
      <c r="I176" s="303"/>
      <c r="J176" s="300"/>
      <c r="K176" s="300"/>
      <c r="L176" s="304"/>
      <c r="M176" s="305"/>
      <c r="N176" s="306"/>
      <c r="O176" s="306"/>
      <c r="P176" s="306"/>
      <c r="Q176" s="306"/>
      <c r="R176" s="306"/>
      <c r="S176" s="306"/>
      <c r="T176" s="30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308" t="s">
        <v>180</v>
      </c>
      <c r="AU176" s="308" t="s">
        <v>84</v>
      </c>
      <c r="AV176" s="15" t="s">
        <v>82</v>
      </c>
      <c r="AW176" s="15" t="s">
        <v>30</v>
      </c>
      <c r="AX176" s="15" t="s">
        <v>75</v>
      </c>
      <c r="AY176" s="308" t="s">
        <v>172</v>
      </c>
    </row>
    <row r="177" s="13" customFormat="1">
      <c r="A177" s="13"/>
      <c r="B177" s="258"/>
      <c r="C177" s="259"/>
      <c r="D177" s="260" t="s">
        <v>180</v>
      </c>
      <c r="E177" s="261" t="s">
        <v>1</v>
      </c>
      <c r="F177" s="262" t="s">
        <v>179</v>
      </c>
      <c r="G177" s="259"/>
      <c r="H177" s="263">
        <v>4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180</v>
      </c>
      <c r="AU177" s="269" t="s">
        <v>84</v>
      </c>
      <c r="AV177" s="13" t="s">
        <v>84</v>
      </c>
      <c r="AW177" s="13" t="s">
        <v>30</v>
      </c>
      <c r="AX177" s="13" t="s">
        <v>75</v>
      </c>
      <c r="AY177" s="269" t="s">
        <v>172</v>
      </c>
    </row>
    <row r="178" s="15" customFormat="1">
      <c r="A178" s="15"/>
      <c r="B178" s="299"/>
      <c r="C178" s="300"/>
      <c r="D178" s="260" t="s">
        <v>180</v>
      </c>
      <c r="E178" s="301" t="s">
        <v>1</v>
      </c>
      <c r="F178" s="302" t="s">
        <v>1367</v>
      </c>
      <c r="G178" s="300"/>
      <c r="H178" s="301" t="s">
        <v>1</v>
      </c>
      <c r="I178" s="303"/>
      <c r="J178" s="300"/>
      <c r="K178" s="300"/>
      <c r="L178" s="304"/>
      <c r="M178" s="305"/>
      <c r="N178" s="306"/>
      <c r="O178" s="306"/>
      <c r="P178" s="306"/>
      <c r="Q178" s="306"/>
      <c r="R178" s="306"/>
      <c r="S178" s="306"/>
      <c r="T178" s="30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308" t="s">
        <v>180</v>
      </c>
      <c r="AU178" s="308" t="s">
        <v>84</v>
      </c>
      <c r="AV178" s="15" t="s">
        <v>82</v>
      </c>
      <c r="AW178" s="15" t="s">
        <v>30</v>
      </c>
      <c r="AX178" s="15" t="s">
        <v>75</v>
      </c>
      <c r="AY178" s="308" t="s">
        <v>172</v>
      </c>
    </row>
    <row r="179" s="15" customFormat="1">
      <c r="A179" s="15"/>
      <c r="B179" s="299"/>
      <c r="C179" s="300"/>
      <c r="D179" s="260" t="s">
        <v>180</v>
      </c>
      <c r="E179" s="301" t="s">
        <v>1</v>
      </c>
      <c r="F179" s="302" t="s">
        <v>1366</v>
      </c>
      <c r="G179" s="300"/>
      <c r="H179" s="301" t="s">
        <v>1</v>
      </c>
      <c r="I179" s="303"/>
      <c r="J179" s="300"/>
      <c r="K179" s="300"/>
      <c r="L179" s="304"/>
      <c r="M179" s="305"/>
      <c r="N179" s="306"/>
      <c r="O179" s="306"/>
      <c r="P179" s="306"/>
      <c r="Q179" s="306"/>
      <c r="R179" s="306"/>
      <c r="S179" s="306"/>
      <c r="T179" s="30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308" t="s">
        <v>180</v>
      </c>
      <c r="AU179" s="308" t="s">
        <v>84</v>
      </c>
      <c r="AV179" s="15" t="s">
        <v>82</v>
      </c>
      <c r="AW179" s="15" t="s">
        <v>30</v>
      </c>
      <c r="AX179" s="15" t="s">
        <v>75</v>
      </c>
      <c r="AY179" s="308" t="s">
        <v>172</v>
      </c>
    </row>
    <row r="180" s="13" customFormat="1">
      <c r="A180" s="13"/>
      <c r="B180" s="258"/>
      <c r="C180" s="259"/>
      <c r="D180" s="260" t="s">
        <v>180</v>
      </c>
      <c r="E180" s="261" t="s">
        <v>1</v>
      </c>
      <c r="F180" s="262" t="s">
        <v>84</v>
      </c>
      <c r="G180" s="259"/>
      <c r="H180" s="263">
        <v>2</v>
      </c>
      <c r="I180" s="264"/>
      <c r="J180" s="259"/>
      <c r="K180" s="259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180</v>
      </c>
      <c r="AU180" s="269" t="s">
        <v>84</v>
      </c>
      <c r="AV180" s="13" t="s">
        <v>84</v>
      </c>
      <c r="AW180" s="13" t="s">
        <v>30</v>
      </c>
      <c r="AX180" s="13" t="s">
        <v>75</v>
      </c>
      <c r="AY180" s="269" t="s">
        <v>172</v>
      </c>
    </row>
    <row r="181" s="15" customFormat="1">
      <c r="A181" s="15"/>
      <c r="B181" s="299"/>
      <c r="C181" s="300"/>
      <c r="D181" s="260" t="s">
        <v>180</v>
      </c>
      <c r="E181" s="301" t="s">
        <v>1</v>
      </c>
      <c r="F181" s="302" t="s">
        <v>1368</v>
      </c>
      <c r="G181" s="300"/>
      <c r="H181" s="301" t="s">
        <v>1</v>
      </c>
      <c r="I181" s="303"/>
      <c r="J181" s="300"/>
      <c r="K181" s="300"/>
      <c r="L181" s="304"/>
      <c r="M181" s="305"/>
      <c r="N181" s="306"/>
      <c r="O181" s="306"/>
      <c r="P181" s="306"/>
      <c r="Q181" s="306"/>
      <c r="R181" s="306"/>
      <c r="S181" s="306"/>
      <c r="T181" s="30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308" t="s">
        <v>180</v>
      </c>
      <c r="AU181" s="308" t="s">
        <v>84</v>
      </c>
      <c r="AV181" s="15" t="s">
        <v>82</v>
      </c>
      <c r="AW181" s="15" t="s">
        <v>30</v>
      </c>
      <c r="AX181" s="15" t="s">
        <v>75</v>
      </c>
      <c r="AY181" s="308" t="s">
        <v>172</v>
      </c>
    </row>
    <row r="182" s="15" customFormat="1">
      <c r="A182" s="15"/>
      <c r="B182" s="299"/>
      <c r="C182" s="300"/>
      <c r="D182" s="260" t="s">
        <v>180</v>
      </c>
      <c r="E182" s="301" t="s">
        <v>1</v>
      </c>
      <c r="F182" s="302" t="s">
        <v>1366</v>
      </c>
      <c r="G182" s="300"/>
      <c r="H182" s="301" t="s">
        <v>1</v>
      </c>
      <c r="I182" s="303"/>
      <c r="J182" s="300"/>
      <c r="K182" s="300"/>
      <c r="L182" s="304"/>
      <c r="M182" s="305"/>
      <c r="N182" s="306"/>
      <c r="O182" s="306"/>
      <c r="P182" s="306"/>
      <c r="Q182" s="306"/>
      <c r="R182" s="306"/>
      <c r="S182" s="306"/>
      <c r="T182" s="30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308" t="s">
        <v>180</v>
      </c>
      <c r="AU182" s="308" t="s">
        <v>84</v>
      </c>
      <c r="AV182" s="15" t="s">
        <v>82</v>
      </c>
      <c r="AW182" s="15" t="s">
        <v>30</v>
      </c>
      <c r="AX182" s="15" t="s">
        <v>75</v>
      </c>
      <c r="AY182" s="308" t="s">
        <v>172</v>
      </c>
    </row>
    <row r="183" s="13" customFormat="1">
      <c r="A183" s="13"/>
      <c r="B183" s="258"/>
      <c r="C183" s="259"/>
      <c r="D183" s="260" t="s">
        <v>180</v>
      </c>
      <c r="E183" s="261" t="s">
        <v>1</v>
      </c>
      <c r="F183" s="262" t="s">
        <v>84</v>
      </c>
      <c r="G183" s="259"/>
      <c r="H183" s="263">
        <v>2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180</v>
      </c>
      <c r="AU183" s="269" t="s">
        <v>84</v>
      </c>
      <c r="AV183" s="13" t="s">
        <v>84</v>
      </c>
      <c r="AW183" s="13" t="s">
        <v>30</v>
      </c>
      <c r="AX183" s="13" t="s">
        <v>75</v>
      </c>
      <c r="AY183" s="269" t="s">
        <v>172</v>
      </c>
    </row>
    <row r="184" s="15" customFormat="1">
      <c r="A184" s="15"/>
      <c r="B184" s="299"/>
      <c r="C184" s="300"/>
      <c r="D184" s="260" t="s">
        <v>180</v>
      </c>
      <c r="E184" s="301" t="s">
        <v>1</v>
      </c>
      <c r="F184" s="302" t="s">
        <v>1369</v>
      </c>
      <c r="G184" s="300"/>
      <c r="H184" s="301" t="s">
        <v>1</v>
      </c>
      <c r="I184" s="303"/>
      <c r="J184" s="300"/>
      <c r="K184" s="300"/>
      <c r="L184" s="304"/>
      <c r="M184" s="305"/>
      <c r="N184" s="306"/>
      <c r="O184" s="306"/>
      <c r="P184" s="306"/>
      <c r="Q184" s="306"/>
      <c r="R184" s="306"/>
      <c r="S184" s="306"/>
      <c r="T184" s="30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308" t="s">
        <v>180</v>
      </c>
      <c r="AU184" s="308" t="s">
        <v>84</v>
      </c>
      <c r="AV184" s="15" t="s">
        <v>82</v>
      </c>
      <c r="AW184" s="15" t="s">
        <v>30</v>
      </c>
      <c r="AX184" s="15" t="s">
        <v>75</v>
      </c>
      <c r="AY184" s="308" t="s">
        <v>172</v>
      </c>
    </row>
    <row r="185" s="15" customFormat="1">
      <c r="A185" s="15"/>
      <c r="B185" s="299"/>
      <c r="C185" s="300"/>
      <c r="D185" s="260" t="s">
        <v>180</v>
      </c>
      <c r="E185" s="301" t="s">
        <v>1</v>
      </c>
      <c r="F185" s="302" t="s">
        <v>1366</v>
      </c>
      <c r="G185" s="300"/>
      <c r="H185" s="301" t="s">
        <v>1</v>
      </c>
      <c r="I185" s="303"/>
      <c r="J185" s="300"/>
      <c r="K185" s="300"/>
      <c r="L185" s="304"/>
      <c r="M185" s="305"/>
      <c r="N185" s="306"/>
      <c r="O185" s="306"/>
      <c r="P185" s="306"/>
      <c r="Q185" s="306"/>
      <c r="R185" s="306"/>
      <c r="S185" s="306"/>
      <c r="T185" s="30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308" t="s">
        <v>180</v>
      </c>
      <c r="AU185" s="308" t="s">
        <v>84</v>
      </c>
      <c r="AV185" s="15" t="s">
        <v>82</v>
      </c>
      <c r="AW185" s="15" t="s">
        <v>30</v>
      </c>
      <c r="AX185" s="15" t="s">
        <v>75</v>
      </c>
      <c r="AY185" s="308" t="s">
        <v>172</v>
      </c>
    </row>
    <row r="186" s="13" customFormat="1">
      <c r="A186" s="13"/>
      <c r="B186" s="258"/>
      <c r="C186" s="259"/>
      <c r="D186" s="260" t="s">
        <v>180</v>
      </c>
      <c r="E186" s="261" t="s">
        <v>1</v>
      </c>
      <c r="F186" s="262" t="s">
        <v>84</v>
      </c>
      <c r="G186" s="259"/>
      <c r="H186" s="263">
        <v>2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180</v>
      </c>
      <c r="AU186" s="269" t="s">
        <v>84</v>
      </c>
      <c r="AV186" s="13" t="s">
        <v>84</v>
      </c>
      <c r="AW186" s="13" t="s">
        <v>30</v>
      </c>
      <c r="AX186" s="13" t="s">
        <v>75</v>
      </c>
      <c r="AY186" s="269" t="s">
        <v>172</v>
      </c>
    </row>
    <row r="187" s="14" customFormat="1">
      <c r="A187" s="14"/>
      <c r="B187" s="270"/>
      <c r="C187" s="271"/>
      <c r="D187" s="260" t="s">
        <v>180</v>
      </c>
      <c r="E187" s="272" t="s">
        <v>1</v>
      </c>
      <c r="F187" s="273" t="s">
        <v>181</v>
      </c>
      <c r="G187" s="271"/>
      <c r="H187" s="274">
        <v>13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0" t="s">
        <v>180</v>
      </c>
      <c r="AU187" s="280" t="s">
        <v>84</v>
      </c>
      <c r="AV187" s="14" t="s">
        <v>179</v>
      </c>
      <c r="AW187" s="14" t="s">
        <v>30</v>
      </c>
      <c r="AX187" s="14" t="s">
        <v>82</v>
      </c>
      <c r="AY187" s="280" t="s">
        <v>172</v>
      </c>
    </row>
    <row r="188" s="2" customFormat="1" ht="33" customHeight="1">
      <c r="A188" s="40"/>
      <c r="B188" s="41"/>
      <c r="C188" s="281" t="s">
        <v>210</v>
      </c>
      <c r="D188" s="281" t="s">
        <v>207</v>
      </c>
      <c r="E188" s="282" t="s">
        <v>1370</v>
      </c>
      <c r="F188" s="283" t="s">
        <v>1371</v>
      </c>
      <c r="G188" s="284" t="s">
        <v>178</v>
      </c>
      <c r="H188" s="285">
        <v>2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40</v>
      </c>
      <c r="O188" s="93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57" t="s">
        <v>210</v>
      </c>
      <c r="AT188" s="257" t="s">
        <v>207</v>
      </c>
      <c r="AU188" s="257" t="s">
        <v>84</v>
      </c>
      <c r="AY188" s="17" t="s">
        <v>172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82</v>
      </c>
      <c r="BK188" s="145">
        <f>ROUND(I188*H188,2)</f>
        <v>0</v>
      </c>
      <c r="BL188" s="17" t="s">
        <v>200</v>
      </c>
      <c r="BM188" s="257" t="s">
        <v>230</v>
      </c>
    </row>
    <row r="189" s="2" customFormat="1">
      <c r="A189" s="40"/>
      <c r="B189" s="41"/>
      <c r="C189" s="42"/>
      <c r="D189" s="260" t="s">
        <v>231</v>
      </c>
      <c r="E189" s="42"/>
      <c r="F189" s="292" t="s">
        <v>1020</v>
      </c>
      <c r="G189" s="42"/>
      <c r="H189" s="42"/>
      <c r="I189" s="214"/>
      <c r="J189" s="42"/>
      <c r="K189" s="42"/>
      <c r="L189" s="43"/>
      <c r="M189" s="293"/>
      <c r="N189" s="294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7" t="s">
        <v>231</v>
      </c>
      <c r="AU189" s="17" t="s">
        <v>84</v>
      </c>
    </row>
    <row r="190" s="15" customFormat="1">
      <c r="A190" s="15"/>
      <c r="B190" s="299"/>
      <c r="C190" s="300"/>
      <c r="D190" s="260" t="s">
        <v>180</v>
      </c>
      <c r="E190" s="301" t="s">
        <v>1</v>
      </c>
      <c r="F190" s="302" t="s">
        <v>1372</v>
      </c>
      <c r="G190" s="300"/>
      <c r="H190" s="301" t="s">
        <v>1</v>
      </c>
      <c r="I190" s="303"/>
      <c r="J190" s="300"/>
      <c r="K190" s="300"/>
      <c r="L190" s="304"/>
      <c r="M190" s="305"/>
      <c r="N190" s="306"/>
      <c r="O190" s="306"/>
      <c r="P190" s="306"/>
      <c r="Q190" s="306"/>
      <c r="R190" s="306"/>
      <c r="S190" s="306"/>
      <c r="T190" s="30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8" t="s">
        <v>180</v>
      </c>
      <c r="AU190" s="308" t="s">
        <v>84</v>
      </c>
      <c r="AV190" s="15" t="s">
        <v>82</v>
      </c>
      <c r="AW190" s="15" t="s">
        <v>30</v>
      </c>
      <c r="AX190" s="15" t="s">
        <v>75</v>
      </c>
      <c r="AY190" s="308" t="s">
        <v>172</v>
      </c>
    </row>
    <row r="191" s="13" customFormat="1">
      <c r="A191" s="13"/>
      <c r="B191" s="258"/>
      <c r="C191" s="259"/>
      <c r="D191" s="260" t="s">
        <v>180</v>
      </c>
      <c r="E191" s="261" t="s">
        <v>1</v>
      </c>
      <c r="F191" s="262" t="s">
        <v>84</v>
      </c>
      <c r="G191" s="259"/>
      <c r="H191" s="263">
        <v>2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180</v>
      </c>
      <c r="AU191" s="269" t="s">
        <v>84</v>
      </c>
      <c r="AV191" s="13" t="s">
        <v>84</v>
      </c>
      <c r="AW191" s="13" t="s">
        <v>30</v>
      </c>
      <c r="AX191" s="13" t="s">
        <v>75</v>
      </c>
      <c r="AY191" s="269" t="s">
        <v>172</v>
      </c>
    </row>
    <row r="192" s="14" customFormat="1">
      <c r="A192" s="14"/>
      <c r="B192" s="270"/>
      <c r="C192" s="271"/>
      <c r="D192" s="260" t="s">
        <v>180</v>
      </c>
      <c r="E192" s="272" t="s">
        <v>1</v>
      </c>
      <c r="F192" s="273" t="s">
        <v>181</v>
      </c>
      <c r="G192" s="271"/>
      <c r="H192" s="274">
        <v>2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180</v>
      </c>
      <c r="AU192" s="280" t="s">
        <v>84</v>
      </c>
      <c r="AV192" s="14" t="s">
        <v>179</v>
      </c>
      <c r="AW192" s="14" t="s">
        <v>30</v>
      </c>
      <c r="AX192" s="14" t="s">
        <v>82</v>
      </c>
      <c r="AY192" s="280" t="s">
        <v>172</v>
      </c>
    </row>
    <row r="193" s="2" customFormat="1" ht="33" customHeight="1">
      <c r="A193" s="40"/>
      <c r="B193" s="41"/>
      <c r="C193" s="281" t="s">
        <v>304</v>
      </c>
      <c r="D193" s="281" t="s">
        <v>207</v>
      </c>
      <c r="E193" s="282" t="s">
        <v>1373</v>
      </c>
      <c r="F193" s="283" t="s">
        <v>1374</v>
      </c>
      <c r="G193" s="284" t="s">
        <v>178</v>
      </c>
      <c r="H193" s="285">
        <v>11</v>
      </c>
      <c r="I193" s="286"/>
      <c r="J193" s="287">
        <f>ROUND(I193*H193,2)</f>
        <v>0</v>
      </c>
      <c r="K193" s="288"/>
      <c r="L193" s="289"/>
      <c r="M193" s="290" t="s">
        <v>1</v>
      </c>
      <c r="N193" s="291" t="s">
        <v>40</v>
      </c>
      <c r="O193" s="93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57" t="s">
        <v>210</v>
      </c>
      <c r="AT193" s="257" t="s">
        <v>207</v>
      </c>
      <c r="AU193" s="257" t="s">
        <v>84</v>
      </c>
      <c r="AY193" s="17" t="s">
        <v>172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82</v>
      </c>
      <c r="BK193" s="145">
        <f>ROUND(I193*H193,2)</f>
        <v>0</v>
      </c>
      <c r="BL193" s="17" t="s">
        <v>200</v>
      </c>
      <c r="BM193" s="257" t="s">
        <v>236</v>
      </c>
    </row>
    <row r="194" s="2" customFormat="1">
      <c r="A194" s="40"/>
      <c r="B194" s="41"/>
      <c r="C194" s="42"/>
      <c r="D194" s="260" t="s">
        <v>231</v>
      </c>
      <c r="E194" s="42"/>
      <c r="F194" s="292" t="s">
        <v>1020</v>
      </c>
      <c r="G194" s="42"/>
      <c r="H194" s="42"/>
      <c r="I194" s="214"/>
      <c r="J194" s="42"/>
      <c r="K194" s="42"/>
      <c r="L194" s="43"/>
      <c r="M194" s="293"/>
      <c r="N194" s="294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7" t="s">
        <v>231</v>
      </c>
      <c r="AU194" s="17" t="s">
        <v>84</v>
      </c>
    </row>
    <row r="195" s="15" customFormat="1">
      <c r="A195" s="15"/>
      <c r="B195" s="299"/>
      <c r="C195" s="300"/>
      <c r="D195" s="260" t="s">
        <v>180</v>
      </c>
      <c r="E195" s="301" t="s">
        <v>1</v>
      </c>
      <c r="F195" s="302" t="s">
        <v>1364</v>
      </c>
      <c r="G195" s="300"/>
      <c r="H195" s="301" t="s">
        <v>1</v>
      </c>
      <c r="I195" s="303"/>
      <c r="J195" s="300"/>
      <c r="K195" s="300"/>
      <c r="L195" s="304"/>
      <c r="M195" s="305"/>
      <c r="N195" s="306"/>
      <c r="O195" s="306"/>
      <c r="P195" s="306"/>
      <c r="Q195" s="306"/>
      <c r="R195" s="306"/>
      <c r="S195" s="306"/>
      <c r="T195" s="30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308" t="s">
        <v>180</v>
      </c>
      <c r="AU195" s="308" t="s">
        <v>84</v>
      </c>
      <c r="AV195" s="15" t="s">
        <v>82</v>
      </c>
      <c r="AW195" s="15" t="s">
        <v>30</v>
      </c>
      <c r="AX195" s="15" t="s">
        <v>75</v>
      </c>
      <c r="AY195" s="308" t="s">
        <v>172</v>
      </c>
    </row>
    <row r="196" s="15" customFormat="1">
      <c r="A196" s="15"/>
      <c r="B196" s="299"/>
      <c r="C196" s="300"/>
      <c r="D196" s="260" t="s">
        <v>180</v>
      </c>
      <c r="E196" s="301" t="s">
        <v>1</v>
      </c>
      <c r="F196" s="302" t="s">
        <v>1365</v>
      </c>
      <c r="G196" s="300"/>
      <c r="H196" s="301" t="s">
        <v>1</v>
      </c>
      <c r="I196" s="303"/>
      <c r="J196" s="300"/>
      <c r="K196" s="300"/>
      <c r="L196" s="304"/>
      <c r="M196" s="305"/>
      <c r="N196" s="306"/>
      <c r="O196" s="306"/>
      <c r="P196" s="306"/>
      <c r="Q196" s="306"/>
      <c r="R196" s="306"/>
      <c r="S196" s="306"/>
      <c r="T196" s="30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308" t="s">
        <v>180</v>
      </c>
      <c r="AU196" s="308" t="s">
        <v>84</v>
      </c>
      <c r="AV196" s="15" t="s">
        <v>82</v>
      </c>
      <c r="AW196" s="15" t="s">
        <v>30</v>
      </c>
      <c r="AX196" s="15" t="s">
        <v>75</v>
      </c>
      <c r="AY196" s="308" t="s">
        <v>172</v>
      </c>
    </row>
    <row r="197" s="13" customFormat="1">
      <c r="A197" s="13"/>
      <c r="B197" s="258"/>
      <c r="C197" s="259"/>
      <c r="D197" s="260" t="s">
        <v>180</v>
      </c>
      <c r="E197" s="261" t="s">
        <v>1</v>
      </c>
      <c r="F197" s="262" t="s">
        <v>82</v>
      </c>
      <c r="G197" s="259"/>
      <c r="H197" s="263">
        <v>1</v>
      </c>
      <c r="I197" s="264"/>
      <c r="J197" s="259"/>
      <c r="K197" s="259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180</v>
      </c>
      <c r="AU197" s="269" t="s">
        <v>84</v>
      </c>
      <c r="AV197" s="13" t="s">
        <v>84</v>
      </c>
      <c r="AW197" s="13" t="s">
        <v>30</v>
      </c>
      <c r="AX197" s="13" t="s">
        <v>75</v>
      </c>
      <c r="AY197" s="269" t="s">
        <v>172</v>
      </c>
    </row>
    <row r="198" s="15" customFormat="1">
      <c r="A198" s="15"/>
      <c r="B198" s="299"/>
      <c r="C198" s="300"/>
      <c r="D198" s="260" t="s">
        <v>180</v>
      </c>
      <c r="E198" s="301" t="s">
        <v>1</v>
      </c>
      <c r="F198" s="302" t="s">
        <v>1366</v>
      </c>
      <c r="G198" s="300"/>
      <c r="H198" s="301" t="s">
        <v>1</v>
      </c>
      <c r="I198" s="303"/>
      <c r="J198" s="300"/>
      <c r="K198" s="300"/>
      <c r="L198" s="304"/>
      <c r="M198" s="305"/>
      <c r="N198" s="306"/>
      <c r="O198" s="306"/>
      <c r="P198" s="306"/>
      <c r="Q198" s="306"/>
      <c r="R198" s="306"/>
      <c r="S198" s="306"/>
      <c r="T198" s="30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308" t="s">
        <v>180</v>
      </c>
      <c r="AU198" s="308" t="s">
        <v>84</v>
      </c>
      <c r="AV198" s="15" t="s">
        <v>82</v>
      </c>
      <c r="AW198" s="15" t="s">
        <v>30</v>
      </c>
      <c r="AX198" s="15" t="s">
        <v>75</v>
      </c>
      <c r="AY198" s="308" t="s">
        <v>172</v>
      </c>
    </row>
    <row r="199" s="13" customFormat="1">
      <c r="A199" s="13"/>
      <c r="B199" s="258"/>
      <c r="C199" s="259"/>
      <c r="D199" s="260" t="s">
        <v>180</v>
      </c>
      <c r="E199" s="261" t="s">
        <v>1</v>
      </c>
      <c r="F199" s="262" t="s">
        <v>179</v>
      </c>
      <c r="G199" s="259"/>
      <c r="H199" s="263">
        <v>4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180</v>
      </c>
      <c r="AU199" s="269" t="s">
        <v>84</v>
      </c>
      <c r="AV199" s="13" t="s">
        <v>84</v>
      </c>
      <c r="AW199" s="13" t="s">
        <v>30</v>
      </c>
      <c r="AX199" s="13" t="s">
        <v>75</v>
      </c>
      <c r="AY199" s="269" t="s">
        <v>172</v>
      </c>
    </row>
    <row r="200" s="15" customFormat="1">
      <c r="A200" s="15"/>
      <c r="B200" s="299"/>
      <c r="C200" s="300"/>
      <c r="D200" s="260" t="s">
        <v>180</v>
      </c>
      <c r="E200" s="301" t="s">
        <v>1</v>
      </c>
      <c r="F200" s="302" t="s">
        <v>1367</v>
      </c>
      <c r="G200" s="300"/>
      <c r="H200" s="301" t="s">
        <v>1</v>
      </c>
      <c r="I200" s="303"/>
      <c r="J200" s="300"/>
      <c r="K200" s="300"/>
      <c r="L200" s="304"/>
      <c r="M200" s="305"/>
      <c r="N200" s="306"/>
      <c r="O200" s="306"/>
      <c r="P200" s="306"/>
      <c r="Q200" s="306"/>
      <c r="R200" s="306"/>
      <c r="S200" s="306"/>
      <c r="T200" s="30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308" t="s">
        <v>180</v>
      </c>
      <c r="AU200" s="308" t="s">
        <v>84</v>
      </c>
      <c r="AV200" s="15" t="s">
        <v>82</v>
      </c>
      <c r="AW200" s="15" t="s">
        <v>30</v>
      </c>
      <c r="AX200" s="15" t="s">
        <v>75</v>
      </c>
      <c r="AY200" s="308" t="s">
        <v>172</v>
      </c>
    </row>
    <row r="201" s="15" customFormat="1">
      <c r="A201" s="15"/>
      <c r="B201" s="299"/>
      <c r="C201" s="300"/>
      <c r="D201" s="260" t="s">
        <v>180</v>
      </c>
      <c r="E201" s="301" t="s">
        <v>1</v>
      </c>
      <c r="F201" s="302" t="s">
        <v>1366</v>
      </c>
      <c r="G201" s="300"/>
      <c r="H201" s="301" t="s">
        <v>1</v>
      </c>
      <c r="I201" s="303"/>
      <c r="J201" s="300"/>
      <c r="K201" s="300"/>
      <c r="L201" s="304"/>
      <c r="M201" s="305"/>
      <c r="N201" s="306"/>
      <c r="O201" s="306"/>
      <c r="P201" s="306"/>
      <c r="Q201" s="306"/>
      <c r="R201" s="306"/>
      <c r="S201" s="306"/>
      <c r="T201" s="30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308" t="s">
        <v>180</v>
      </c>
      <c r="AU201" s="308" t="s">
        <v>84</v>
      </c>
      <c r="AV201" s="15" t="s">
        <v>82</v>
      </c>
      <c r="AW201" s="15" t="s">
        <v>30</v>
      </c>
      <c r="AX201" s="15" t="s">
        <v>75</v>
      </c>
      <c r="AY201" s="308" t="s">
        <v>172</v>
      </c>
    </row>
    <row r="202" s="13" customFormat="1">
      <c r="A202" s="13"/>
      <c r="B202" s="258"/>
      <c r="C202" s="259"/>
      <c r="D202" s="260" t="s">
        <v>180</v>
      </c>
      <c r="E202" s="261" t="s">
        <v>1</v>
      </c>
      <c r="F202" s="262" t="s">
        <v>84</v>
      </c>
      <c r="G202" s="259"/>
      <c r="H202" s="263">
        <v>2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180</v>
      </c>
      <c r="AU202" s="269" t="s">
        <v>84</v>
      </c>
      <c r="AV202" s="13" t="s">
        <v>84</v>
      </c>
      <c r="AW202" s="13" t="s">
        <v>30</v>
      </c>
      <c r="AX202" s="13" t="s">
        <v>75</v>
      </c>
      <c r="AY202" s="269" t="s">
        <v>172</v>
      </c>
    </row>
    <row r="203" s="15" customFormat="1">
      <c r="A203" s="15"/>
      <c r="B203" s="299"/>
      <c r="C203" s="300"/>
      <c r="D203" s="260" t="s">
        <v>180</v>
      </c>
      <c r="E203" s="301" t="s">
        <v>1</v>
      </c>
      <c r="F203" s="302" t="s">
        <v>1368</v>
      </c>
      <c r="G203" s="300"/>
      <c r="H203" s="301" t="s">
        <v>1</v>
      </c>
      <c r="I203" s="303"/>
      <c r="J203" s="300"/>
      <c r="K203" s="300"/>
      <c r="L203" s="304"/>
      <c r="M203" s="305"/>
      <c r="N203" s="306"/>
      <c r="O203" s="306"/>
      <c r="P203" s="306"/>
      <c r="Q203" s="306"/>
      <c r="R203" s="306"/>
      <c r="S203" s="306"/>
      <c r="T203" s="30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308" t="s">
        <v>180</v>
      </c>
      <c r="AU203" s="308" t="s">
        <v>84</v>
      </c>
      <c r="AV203" s="15" t="s">
        <v>82</v>
      </c>
      <c r="AW203" s="15" t="s">
        <v>30</v>
      </c>
      <c r="AX203" s="15" t="s">
        <v>75</v>
      </c>
      <c r="AY203" s="308" t="s">
        <v>172</v>
      </c>
    </row>
    <row r="204" s="15" customFormat="1">
      <c r="A204" s="15"/>
      <c r="B204" s="299"/>
      <c r="C204" s="300"/>
      <c r="D204" s="260" t="s">
        <v>180</v>
      </c>
      <c r="E204" s="301" t="s">
        <v>1</v>
      </c>
      <c r="F204" s="302" t="s">
        <v>1366</v>
      </c>
      <c r="G204" s="300"/>
      <c r="H204" s="301" t="s">
        <v>1</v>
      </c>
      <c r="I204" s="303"/>
      <c r="J204" s="300"/>
      <c r="K204" s="300"/>
      <c r="L204" s="304"/>
      <c r="M204" s="305"/>
      <c r="N204" s="306"/>
      <c r="O204" s="306"/>
      <c r="P204" s="306"/>
      <c r="Q204" s="306"/>
      <c r="R204" s="306"/>
      <c r="S204" s="306"/>
      <c r="T204" s="30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308" t="s">
        <v>180</v>
      </c>
      <c r="AU204" s="308" t="s">
        <v>84</v>
      </c>
      <c r="AV204" s="15" t="s">
        <v>82</v>
      </c>
      <c r="AW204" s="15" t="s">
        <v>30</v>
      </c>
      <c r="AX204" s="15" t="s">
        <v>75</v>
      </c>
      <c r="AY204" s="308" t="s">
        <v>172</v>
      </c>
    </row>
    <row r="205" s="13" customFormat="1">
      <c r="A205" s="13"/>
      <c r="B205" s="258"/>
      <c r="C205" s="259"/>
      <c r="D205" s="260" t="s">
        <v>180</v>
      </c>
      <c r="E205" s="261" t="s">
        <v>1</v>
      </c>
      <c r="F205" s="262" t="s">
        <v>84</v>
      </c>
      <c r="G205" s="259"/>
      <c r="H205" s="263">
        <v>2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180</v>
      </c>
      <c r="AU205" s="269" t="s">
        <v>84</v>
      </c>
      <c r="AV205" s="13" t="s">
        <v>84</v>
      </c>
      <c r="AW205" s="13" t="s">
        <v>30</v>
      </c>
      <c r="AX205" s="13" t="s">
        <v>75</v>
      </c>
      <c r="AY205" s="269" t="s">
        <v>172</v>
      </c>
    </row>
    <row r="206" s="15" customFormat="1">
      <c r="A206" s="15"/>
      <c r="B206" s="299"/>
      <c r="C206" s="300"/>
      <c r="D206" s="260" t="s">
        <v>180</v>
      </c>
      <c r="E206" s="301" t="s">
        <v>1</v>
      </c>
      <c r="F206" s="302" t="s">
        <v>1369</v>
      </c>
      <c r="G206" s="300"/>
      <c r="H206" s="301" t="s">
        <v>1</v>
      </c>
      <c r="I206" s="303"/>
      <c r="J206" s="300"/>
      <c r="K206" s="300"/>
      <c r="L206" s="304"/>
      <c r="M206" s="305"/>
      <c r="N206" s="306"/>
      <c r="O206" s="306"/>
      <c r="P206" s="306"/>
      <c r="Q206" s="306"/>
      <c r="R206" s="306"/>
      <c r="S206" s="306"/>
      <c r="T206" s="30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308" t="s">
        <v>180</v>
      </c>
      <c r="AU206" s="308" t="s">
        <v>84</v>
      </c>
      <c r="AV206" s="15" t="s">
        <v>82</v>
      </c>
      <c r="AW206" s="15" t="s">
        <v>30</v>
      </c>
      <c r="AX206" s="15" t="s">
        <v>75</v>
      </c>
      <c r="AY206" s="308" t="s">
        <v>172</v>
      </c>
    </row>
    <row r="207" s="15" customFormat="1">
      <c r="A207" s="15"/>
      <c r="B207" s="299"/>
      <c r="C207" s="300"/>
      <c r="D207" s="260" t="s">
        <v>180</v>
      </c>
      <c r="E207" s="301" t="s">
        <v>1</v>
      </c>
      <c r="F207" s="302" t="s">
        <v>1366</v>
      </c>
      <c r="G207" s="300"/>
      <c r="H207" s="301" t="s">
        <v>1</v>
      </c>
      <c r="I207" s="303"/>
      <c r="J207" s="300"/>
      <c r="K207" s="300"/>
      <c r="L207" s="304"/>
      <c r="M207" s="305"/>
      <c r="N207" s="306"/>
      <c r="O207" s="306"/>
      <c r="P207" s="306"/>
      <c r="Q207" s="306"/>
      <c r="R207" s="306"/>
      <c r="S207" s="306"/>
      <c r="T207" s="30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308" t="s">
        <v>180</v>
      </c>
      <c r="AU207" s="308" t="s">
        <v>84</v>
      </c>
      <c r="AV207" s="15" t="s">
        <v>82</v>
      </c>
      <c r="AW207" s="15" t="s">
        <v>30</v>
      </c>
      <c r="AX207" s="15" t="s">
        <v>75</v>
      </c>
      <c r="AY207" s="308" t="s">
        <v>172</v>
      </c>
    </row>
    <row r="208" s="13" customFormat="1">
      <c r="A208" s="13"/>
      <c r="B208" s="258"/>
      <c r="C208" s="259"/>
      <c r="D208" s="260" t="s">
        <v>180</v>
      </c>
      <c r="E208" s="261" t="s">
        <v>1</v>
      </c>
      <c r="F208" s="262" t="s">
        <v>84</v>
      </c>
      <c r="G208" s="259"/>
      <c r="H208" s="263">
        <v>2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180</v>
      </c>
      <c r="AU208" s="269" t="s">
        <v>84</v>
      </c>
      <c r="AV208" s="13" t="s">
        <v>84</v>
      </c>
      <c r="AW208" s="13" t="s">
        <v>30</v>
      </c>
      <c r="AX208" s="13" t="s">
        <v>75</v>
      </c>
      <c r="AY208" s="269" t="s">
        <v>172</v>
      </c>
    </row>
    <row r="209" s="14" customFormat="1">
      <c r="A209" s="14"/>
      <c r="B209" s="270"/>
      <c r="C209" s="271"/>
      <c r="D209" s="260" t="s">
        <v>180</v>
      </c>
      <c r="E209" s="272" t="s">
        <v>1</v>
      </c>
      <c r="F209" s="273" t="s">
        <v>181</v>
      </c>
      <c r="G209" s="271"/>
      <c r="H209" s="274">
        <v>11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180</v>
      </c>
      <c r="AU209" s="280" t="s">
        <v>84</v>
      </c>
      <c r="AV209" s="14" t="s">
        <v>179</v>
      </c>
      <c r="AW209" s="14" t="s">
        <v>30</v>
      </c>
      <c r="AX209" s="14" t="s">
        <v>82</v>
      </c>
      <c r="AY209" s="280" t="s">
        <v>172</v>
      </c>
    </row>
    <row r="210" s="2" customFormat="1" ht="24.15" customHeight="1">
      <c r="A210" s="40"/>
      <c r="B210" s="41"/>
      <c r="C210" s="245" t="s">
        <v>213</v>
      </c>
      <c r="D210" s="245" t="s">
        <v>175</v>
      </c>
      <c r="E210" s="246" t="s">
        <v>1076</v>
      </c>
      <c r="F210" s="247" t="s">
        <v>1077</v>
      </c>
      <c r="G210" s="248" t="s">
        <v>283</v>
      </c>
      <c r="H210" s="295"/>
      <c r="I210" s="250"/>
      <c r="J210" s="251">
        <f>ROUND(I210*H210,2)</f>
        <v>0</v>
      </c>
      <c r="K210" s="252"/>
      <c r="L210" s="43"/>
      <c r="M210" s="309" t="s">
        <v>1</v>
      </c>
      <c r="N210" s="310" t="s">
        <v>40</v>
      </c>
      <c r="O210" s="311"/>
      <c r="P210" s="312">
        <f>O210*H210</f>
        <v>0</v>
      </c>
      <c r="Q210" s="312">
        <v>0</v>
      </c>
      <c r="R210" s="312">
        <f>Q210*H210</f>
        <v>0</v>
      </c>
      <c r="S210" s="312">
        <v>0</v>
      </c>
      <c r="T210" s="313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57" t="s">
        <v>200</v>
      </c>
      <c r="AT210" s="257" t="s">
        <v>175</v>
      </c>
      <c r="AU210" s="257" t="s">
        <v>84</v>
      </c>
      <c r="AY210" s="17" t="s">
        <v>172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82</v>
      </c>
      <c r="BK210" s="145">
        <f>ROUND(I210*H210,2)</f>
        <v>0</v>
      </c>
      <c r="BL210" s="17" t="s">
        <v>200</v>
      </c>
      <c r="BM210" s="257" t="s">
        <v>240</v>
      </c>
    </row>
    <row r="211" s="2" customFormat="1" ht="6.96" customHeight="1">
      <c r="A211" s="40"/>
      <c r="B211" s="68"/>
      <c r="C211" s="69"/>
      <c r="D211" s="69"/>
      <c r="E211" s="69"/>
      <c r="F211" s="69"/>
      <c r="G211" s="69"/>
      <c r="H211" s="69"/>
      <c r="I211" s="69"/>
      <c r="J211" s="69"/>
      <c r="K211" s="69"/>
      <c r="L211" s="43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ZW6kRFc1GyjtDz1oqFPM0+z5vP9DR/EUjfmGQ+eBkcVFHzkBGwMoRIvBylOsmjQMpHAIYZeKL0GdpRgN5NkpBw==" hashValue="1k3TOAxIqAx0rBtCqu8y9+xHKA5fuuDwvmOOIhaPbqskwKZr6gHLxbR1ntO8vH54kQNPrj3iKSB+i5ENukDG7Q==" algorithmName="SHA-512" password="CC35"/>
  <autoFilter ref="C132:K210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130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26.25" customHeight="1">
      <c r="B7" s="20"/>
      <c r="E7" s="158" t="str">
        <f>'Rekapitulace stavby'!K6</f>
        <v>100424 - Nové učebny a vstup Střední zdravotnické školy a VOŠ Cheb-úprava 2907 (zadání)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1375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31. 7. 2024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133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124</v>
      </c>
      <c r="E31" s="40"/>
      <c r="F31" s="40"/>
      <c r="G31" s="40"/>
      <c r="H31" s="40"/>
      <c r="I31" s="40"/>
      <c r="J31" s="167">
        <f>J101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ROUND((SUM(BE101:BE108) + SUM(BE128:BE141)),  2)</f>
        <v>0</v>
      </c>
      <c r="G35" s="40"/>
      <c r="H35" s="40"/>
      <c r="I35" s="174">
        <v>0.20999999999999999</v>
      </c>
      <c r="J35" s="173">
        <f>ROUND(((SUM(BE101:BE108) + SUM(BE128:BE141))*I35),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ROUND((SUM(BF101:BF108) + SUM(BF128:BF141)),  2)</f>
        <v>0</v>
      </c>
      <c r="G36" s="40"/>
      <c r="H36" s="40"/>
      <c r="I36" s="174">
        <v>0.12</v>
      </c>
      <c r="J36" s="173">
        <f>ROUND(((SUM(BF101:BF108) + SUM(BF128:BF141))*I36),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ROUND((SUM(BG101:BG108) + SUM(BG128:BG141)),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ROUND((SUM(BH101:BH108) + SUM(BH128:BH141)),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ROUND((SUM(BI101:BI108) + SUM(BI128:BI141)),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3" t="str">
        <f>E7</f>
        <v>100424 - Nové učebny a vstup Střední zdravotnické školy a VOŠ Cheb-úprava 2907 (zadání)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SO10 - ÚT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31. 7. 2024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135</v>
      </c>
      <c r="D94" s="151"/>
      <c r="E94" s="151"/>
      <c r="F94" s="151"/>
      <c r="G94" s="151"/>
      <c r="H94" s="151"/>
      <c r="I94" s="151"/>
      <c r="J94" s="195" t="s">
        <v>136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137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138</v>
      </c>
    </row>
    <row r="97" s="9" customFormat="1" ht="24.96" customHeight="1">
      <c r="A97" s="9"/>
      <c r="B97" s="197"/>
      <c r="C97" s="198"/>
      <c r="D97" s="199" t="s">
        <v>1376</v>
      </c>
      <c r="E97" s="200"/>
      <c r="F97" s="200"/>
      <c r="G97" s="200"/>
      <c r="H97" s="200"/>
      <c r="I97" s="200"/>
      <c r="J97" s="201">
        <f>J129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7"/>
      <c r="C98" s="198"/>
      <c r="D98" s="199" t="s">
        <v>1377</v>
      </c>
      <c r="E98" s="200"/>
      <c r="F98" s="200"/>
      <c r="G98" s="200"/>
      <c r="H98" s="200"/>
      <c r="I98" s="200"/>
      <c r="J98" s="201">
        <f>J136</f>
        <v>0</v>
      </c>
      <c r="K98" s="198"/>
      <c r="L98" s="20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9.28" customHeight="1">
      <c r="A101" s="40"/>
      <c r="B101" s="41"/>
      <c r="C101" s="196" t="s">
        <v>149</v>
      </c>
      <c r="D101" s="42"/>
      <c r="E101" s="42"/>
      <c r="F101" s="42"/>
      <c r="G101" s="42"/>
      <c r="H101" s="42"/>
      <c r="I101" s="42"/>
      <c r="J101" s="209">
        <f>ROUND(J102 + J103 + J104 + J105 + J106 + J107,2)</f>
        <v>0</v>
      </c>
      <c r="K101" s="42"/>
      <c r="L101" s="65"/>
      <c r="N101" s="210" t="s">
        <v>39</v>
      </c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8" customHeight="1">
      <c r="A102" s="40"/>
      <c r="B102" s="41"/>
      <c r="C102" s="42"/>
      <c r="D102" s="146" t="s">
        <v>150</v>
      </c>
      <c r="E102" s="139"/>
      <c r="F102" s="139"/>
      <c r="G102" s="42"/>
      <c r="H102" s="42"/>
      <c r="I102" s="42"/>
      <c r="J102" s="140">
        <v>0</v>
      </c>
      <c r="K102" s="42"/>
      <c r="L102" s="211"/>
      <c r="M102" s="212"/>
      <c r="N102" s="213" t="s">
        <v>40</v>
      </c>
      <c r="O102" s="212"/>
      <c r="P102" s="212"/>
      <c r="Q102" s="212"/>
      <c r="R102" s="212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5" t="s">
        <v>119</v>
      </c>
      <c r="AZ102" s="212"/>
      <c r="BA102" s="212"/>
      <c r="BB102" s="212"/>
      <c r="BC102" s="212"/>
      <c r="BD102" s="212"/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15" t="s">
        <v>82</v>
      </c>
      <c r="BK102" s="212"/>
      <c r="BL102" s="212"/>
      <c r="BM102" s="212"/>
    </row>
    <row r="103" s="2" customFormat="1" ht="18" customHeight="1">
      <c r="A103" s="40"/>
      <c r="B103" s="41"/>
      <c r="C103" s="42"/>
      <c r="D103" s="146" t="s">
        <v>151</v>
      </c>
      <c r="E103" s="139"/>
      <c r="F103" s="139"/>
      <c r="G103" s="42"/>
      <c r="H103" s="42"/>
      <c r="I103" s="42"/>
      <c r="J103" s="140">
        <v>0</v>
      </c>
      <c r="K103" s="42"/>
      <c r="L103" s="211"/>
      <c r="M103" s="212"/>
      <c r="N103" s="213" t="s">
        <v>40</v>
      </c>
      <c r="O103" s="212"/>
      <c r="P103" s="212"/>
      <c r="Q103" s="212"/>
      <c r="R103" s="212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5" t="s">
        <v>119</v>
      </c>
      <c r="AZ103" s="212"/>
      <c r="BA103" s="212"/>
      <c r="BB103" s="212"/>
      <c r="BC103" s="212"/>
      <c r="BD103" s="212"/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15" t="s">
        <v>82</v>
      </c>
      <c r="BK103" s="212"/>
      <c r="BL103" s="212"/>
      <c r="BM103" s="212"/>
    </row>
    <row r="104" s="2" customFormat="1" ht="18" customHeight="1">
      <c r="A104" s="40"/>
      <c r="B104" s="41"/>
      <c r="C104" s="42"/>
      <c r="D104" s="146" t="s">
        <v>152</v>
      </c>
      <c r="E104" s="139"/>
      <c r="F104" s="139"/>
      <c r="G104" s="42"/>
      <c r="H104" s="42"/>
      <c r="I104" s="42"/>
      <c r="J104" s="140">
        <v>0</v>
      </c>
      <c r="K104" s="42"/>
      <c r="L104" s="211"/>
      <c r="M104" s="212"/>
      <c r="N104" s="213" t="s">
        <v>40</v>
      </c>
      <c r="O104" s="212"/>
      <c r="P104" s="212"/>
      <c r="Q104" s="212"/>
      <c r="R104" s="212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5" t="s">
        <v>119</v>
      </c>
      <c r="AZ104" s="212"/>
      <c r="BA104" s="212"/>
      <c r="BB104" s="212"/>
      <c r="BC104" s="212"/>
      <c r="BD104" s="212"/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15" t="s">
        <v>82</v>
      </c>
      <c r="BK104" s="212"/>
      <c r="BL104" s="212"/>
      <c r="BM104" s="212"/>
    </row>
    <row r="105" s="2" customFormat="1" ht="18" customHeight="1">
      <c r="A105" s="40"/>
      <c r="B105" s="41"/>
      <c r="C105" s="42"/>
      <c r="D105" s="146" t="s">
        <v>153</v>
      </c>
      <c r="E105" s="139"/>
      <c r="F105" s="139"/>
      <c r="G105" s="42"/>
      <c r="H105" s="42"/>
      <c r="I105" s="42"/>
      <c r="J105" s="140">
        <v>0</v>
      </c>
      <c r="K105" s="42"/>
      <c r="L105" s="211"/>
      <c r="M105" s="212"/>
      <c r="N105" s="213" t="s">
        <v>40</v>
      </c>
      <c r="O105" s="212"/>
      <c r="P105" s="212"/>
      <c r="Q105" s="212"/>
      <c r="R105" s="212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5" t="s">
        <v>119</v>
      </c>
      <c r="AZ105" s="212"/>
      <c r="BA105" s="212"/>
      <c r="BB105" s="212"/>
      <c r="BC105" s="212"/>
      <c r="BD105" s="212"/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15" t="s">
        <v>82</v>
      </c>
      <c r="BK105" s="212"/>
      <c r="BL105" s="212"/>
      <c r="BM105" s="212"/>
    </row>
    <row r="106" s="2" customFormat="1" ht="18" customHeight="1">
      <c r="A106" s="40"/>
      <c r="B106" s="41"/>
      <c r="C106" s="42"/>
      <c r="D106" s="146" t="s">
        <v>154</v>
      </c>
      <c r="E106" s="139"/>
      <c r="F106" s="139"/>
      <c r="G106" s="42"/>
      <c r="H106" s="42"/>
      <c r="I106" s="42"/>
      <c r="J106" s="140">
        <v>0</v>
      </c>
      <c r="K106" s="42"/>
      <c r="L106" s="211"/>
      <c r="M106" s="212"/>
      <c r="N106" s="213" t="s">
        <v>40</v>
      </c>
      <c r="O106" s="212"/>
      <c r="P106" s="212"/>
      <c r="Q106" s="212"/>
      <c r="R106" s="212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5" t="s">
        <v>119</v>
      </c>
      <c r="AZ106" s="212"/>
      <c r="BA106" s="212"/>
      <c r="BB106" s="212"/>
      <c r="BC106" s="212"/>
      <c r="BD106" s="212"/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15" t="s">
        <v>82</v>
      </c>
      <c r="BK106" s="212"/>
      <c r="BL106" s="212"/>
      <c r="BM106" s="212"/>
    </row>
    <row r="107" s="2" customFormat="1" ht="18" customHeight="1">
      <c r="A107" s="40"/>
      <c r="B107" s="41"/>
      <c r="C107" s="42"/>
      <c r="D107" s="139" t="s">
        <v>155</v>
      </c>
      <c r="E107" s="42"/>
      <c r="F107" s="42"/>
      <c r="G107" s="42"/>
      <c r="H107" s="42"/>
      <c r="I107" s="42"/>
      <c r="J107" s="140">
        <f>ROUND(J30*T107,2)</f>
        <v>0</v>
      </c>
      <c r="K107" s="42"/>
      <c r="L107" s="211"/>
      <c r="M107" s="212"/>
      <c r="N107" s="213" t="s">
        <v>41</v>
      </c>
      <c r="O107" s="212"/>
      <c r="P107" s="212"/>
      <c r="Q107" s="212"/>
      <c r="R107" s="212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5" t="s">
        <v>156</v>
      </c>
      <c r="AZ107" s="212"/>
      <c r="BA107" s="212"/>
      <c r="BB107" s="212"/>
      <c r="BC107" s="212"/>
      <c r="BD107" s="212"/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15" t="s">
        <v>84</v>
      </c>
      <c r="BK107" s="212"/>
      <c r="BL107" s="212"/>
      <c r="BM107" s="212"/>
    </row>
    <row r="108" s="2" customForma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9.28" customHeight="1">
      <c r="A109" s="40"/>
      <c r="B109" s="41"/>
      <c r="C109" s="150" t="s">
        <v>129</v>
      </c>
      <c r="D109" s="151"/>
      <c r="E109" s="151"/>
      <c r="F109" s="151"/>
      <c r="G109" s="151"/>
      <c r="H109" s="151"/>
      <c r="I109" s="151"/>
      <c r="J109" s="152">
        <f>ROUND(J96+J101,2)</f>
        <v>0</v>
      </c>
      <c r="K109" s="15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3" t="s">
        <v>157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2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6.25" customHeight="1">
      <c r="A118" s="40"/>
      <c r="B118" s="41"/>
      <c r="C118" s="42"/>
      <c r="D118" s="42"/>
      <c r="E118" s="193" t="str">
        <f>E7</f>
        <v>100424 - Nové učebny a vstup Střední zdravotnické školy a VOŠ Cheb-úprava 2907 (zadání)</v>
      </c>
      <c r="F118" s="32"/>
      <c r="G118" s="32"/>
      <c r="H118" s="3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2" t="s">
        <v>131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SO10 - ÚT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2" t="s">
        <v>20</v>
      </c>
      <c r="D122" s="42"/>
      <c r="E122" s="42"/>
      <c r="F122" s="27" t="str">
        <f>F12</f>
        <v xml:space="preserve"> </v>
      </c>
      <c r="G122" s="42"/>
      <c r="H122" s="42"/>
      <c r="I122" s="32" t="s">
        <v>22</v>
      </c>
      <c r="J122" s="81" t="str">
        <f>IF(J12="","",J12)</f>
        <v>31. 7. 2024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2" t="s">
        <v>24</v>
      </c>
      <c r="D124" s="42"/>
      <c r="E124" s="42"/>
      <c r="F124" s="27" t="str">
        <f>E15</f>
        <v xml:space="preserve"> </v>
      </c>
      <c r="G124" s="42"/>
      <c r="H124" s="42"/>
      <c r="I124" s="32" t="s">
        <v>29</v>
      </c>
      <c r="J124" s="36" t="str">
        <f>E21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2" t="s">
        <v>27</v>
      </c>
      <c r="D125" s="42"/>
      <c r="E125" s="42"/>
      <c r="F125" s="27" t="str">
        <f>IF(E18="","",E18)</f>
        <v>Vyplň údaj</v>
      </c>
      <c r="G125" s="42"/>
      <c r="H125" s="42"/>
      <c r="I125" s="32" t="s">
        <v>31</v>
      </c>
      <c r="J125" s="36" t="str">
        <f>E24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17"/>
      <c r="B127" s="218"/>
      <c r="C127" s="219" t="s">
        <v>158</v>
      </c>
      <c r="D127" s="220" t="s">
        <v>60</v>
      </c>
      <c r="E127" s="220" t="s">
        <v>56</v>
      </c>
      <c r="F127" s="220" t="s">
        <v>57</v>
      </c>
      <c r="G127" s="220" t="s">
        <v>159</v>
      </c>
      <c r="H127" s="220" t="s">
        <v>160</v>
      </c>
      <c r="I127" s="220" t="s">
        <v>161</v>
      </c>
      <c r="J127" s="221" t="s">
        <v>136</v>
      </c>
      <c r="K127" s="222" t="s">
        <v>162</v>
      </c>
      <c r="L127" s="223"/>
      <c r="M127" s="102" t="s">
        <v>1</v>
      </c>
      <c r="N127" s="103" t="s">
        <v>39</v>
      </c>
      <c r="O127" s="103" t="s">
        <v>163</v>
      </c>
      <c r="P127" s="103" t="s">
        <v>164</v>
      </c>
      <c r="Q127" s="103" t="s">
        <v>165</v>
      </c>
      <c r="R127" s="103" t="s">
        <v>166</v>
      </c>
      <c r="S127" s="103" t="s">
        <v>167</v>
      </c>
      <c r="T127" s="104" t="s">
        <v>168</v>
      </c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</row>
    <row r="128" s="2" customFormat="1" ht="22.8" customHeight="1">
      <c r="A128" s="40"/>
      <c r="B128" s="41"/>
      <c r="C128" s="109" t="s">
        <v>169</v>
      </c>
      <c r="D128" s="42"/>
      <c r="E128" s="42"/>
      <c r="F128" s="42"/>
      <c r="G128" s="42"/>
      <c r="H128" s="42"/>
      <c r="I128" s="42"/>
      <c r="J128" s="224">
        <f>BK128</f>
        <v>0</v>
      </c>
      <c r="K128" s="42"/>
      <c r="L128" s="43"/>
      <c r="M128" s="105"/>
      <c r="N128" s="225"/>
      <c r="O128" s="106"/>
      <c r="P128" s="226">
        <f>P129+P136</f>
        <v>0</v>
      </c>
      <c r="Q128" s="106"/>
      <c r="R128" s="226">
        <f>R129+R136</f>
        <v>0</v>
      </c>
      <c r="S128" s="106"/>
      <c r="T128" s="227">
        <f>T129+T136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7" t="s">
        <v>74</v>
      </c>
      <c r="AU128" s="17" t="s">
        <v>138</v>
      </c>
      <c r="BK128" s="228">
        <f>BK129+BK136</f>
        <v>0</v>
      </c>
    </row>
    <row r="129" s="12" customFormat="1" ht="25.92" customHeight="1">
      <c r="A129" s="12"/>
      <c r="B129" s="229"/>
      <c r="C129" s="230"/>
      <c r="D129" s="231" t="s">
        <v>74</v>
      </c>
      <c r="E129" s="232" t="s">
        <v>1378</v>
      </c>
      <c r="F129" s="232" t="s">
        <v>1379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SUM(P130:P135)</f>
        <v>0</v>
      </c>
      <c r="Q129" s="237"/>
      <c r="R129" s="238">
        <f>SUM(R130:R135)</f>
        <v>0</v>
      </c>
      <c r="S129" s="237"/>
      <c r="T129" s="23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82</v>
      </c>
      <c r="AT129" s="241" t="s">
        <v>74</v>
      </c>
      <c r="AU129" s="241" t="s">
        <v>75</v>
      </c>
      <c r="AY129" s="240" t="s">
        <v>172</v>
      </c>
      <c r="BK129" s="242">
        <f>SUM(BK130:BK135)</f>
        <v>0</v>
      </c>
    </row>
    <row r="130" s="2" customFormat="1" ht="16.5" customHeight="1">
      <c r="A130" s="40"/>
      <c r="B130" s="41"/>
      <c r="C130" s="281" t="s">
        <v>82</v>
      </c>
      <c r="D130" s="281" t="s">
        <v>207</v>
      </c>
      <c r="E130" s="282" t="s">
        <v>1380</v>
      </c>
      <c r="F130" s="283" t="s">
        <v>1381</v>
      </c>
      <c r="G130" s="284" t="s">
        <v>1382</v>
      </c>
      <c r="H130" s="285">
        <v>1</v>
      </c>
      <c r="I130" s="286"/>
      <c r="J130" s="287">
        <f>ROUND(I130*H130,2)</f>
        <v>0</v>
      </c>
      <c r="K130" s="288"/>
      <c r="L130" s="289"/>
      <c r="M130" s="290" t="s">
        <v>1</v>
      </c>
      <c r="N130" s="291" t="s">
        <v>40</v>
      </c>
      <c r="O130" s="93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57" t="s">
        <v>201</v>
      </c>
      <c r="AT130" s="257" t="s">
        <v>207</v>
      </c>
      <c r="AU130" s="257" t="s">
        <v>82</v>
      </c>
      <c r="AY130" s="17" t="s">
        <v>172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82</v>
      </c>
      <c r="BK130" s="145">
        <f>ROUND(I130*H130,2)</f>
        <v>0</v>
      </c>
      <c r="BL130" s="17" t="s">
        <v>179</v>
      </c>
      <c r="BM130" s="257" t="s">
        <v>84</v>
      </c>
    </row>
    <row r="131" s="2" customFormat="1" ht="37.8" customHeight="1">
      <c r="A131" s="40"/>
      <c r="B131" s="41"/>
      <c r="C131" s="245" t="s">
        <v>84</v>
      </c>
      <c r="D131" s="245" t="s">
        <v>175</v>
      </c>
      <c r="E131" s="246" t="s">
        <v>1383</v>
      </c>
      <c r="F131" s="247" t="s">
        <v>1384</v>
      </c>
      <c r="G131" s="248" t="s">
        <v>273</v>
      </c>
      <c r="H131" s="249">
        <v>28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40</v>
      </c>
      <c r="O131" s="93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57" t="s">
        <v>179</v>
      </c>
      <c r="AT131" s="257" t="s">
        <v>175</v>
      </c>
      <c r="AU131" s="257" t="s">
        <v>82</v>
      </c>
      <c r="AY131" s="17" t="s">
        <v>172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82</v>
      </c>
      <c r="BK131" s="145">
        <f>ROUND(I131*H131,2)</f>
        <v>0</v>
      </c>
      <c r="BL131" s="17" t="s">
        <v>179</v>
      </c>
      <c r="BM131" s="257" t="s">
        <v>179</v>
      </c>
    </row>
    <row r="132" s="2" customFormat="1" ht="16.5" customHeight="1">
      <c r="A132" s="40"/>
      <c r="B132" s="41"/>
      <c r="C132" s="281" t="s">
        <v>173</v>
      </c>
      <c r="D132" s="281" t="s">
        <v>207</v>
      </c>
      <c r="E132" s="282" t="s">
        <v>1385</v>
      </c>
      <c r="F132" s="283" t="s">
        <v>1386</v>
      </c>
      <c r="G132" s="284" t="s">
        <v>273</v>
      </c>
      <c r="H132" s="285">
        <v>28</v>
      </c>
      <c r="I132" s="286"/>
      <c r="J132" s="287">
        <f>ROUND(I132*H132,2)</f>
        <v>0</v>
      </c>
      <c r="K132" s="288"/>
      <c r="L132" s="289"/>
      <c r="M132" s="290" t="s">
        <v>1</v>
      </c>
      <c r="N132" s="291" t="s">
        <v>40</v>
      </c>
      <c r="O132" s="93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57" t="s">
        <v>201</v>
      </c>
      <c r="AT132" s="257" t="s">
        <v>207</v>
      </c>
      <c r="AU132" s="257" t="s">
        <v>82</v>
      </c>
      <c r="AY132" s="17" t="s">
        <v>172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82</v>
      </c>
      <c r="BK132" s="145">
        <f>ROUND(I132*H132,2)</f>
        <v>0</v>
      </c>
      <c r="BL132" s="17" t="s">
        <v>179</v>
      </c>
      <c r="BM132" s="257" t="s">
        <v>191</v>
      </c>
    </row>
    <row r="133" s="2" customFormat="1" ht="21.75" customHeight="1">
      <c r="A133" s="40"/>
      <c r="B133" s="41"/>
      <c r="C133" s="281" t="s">
        <v>179</v>
      </c>
      <c r="D133" s="281" t="s">
        <v>207</v>
      </c>
      <c r="E133" s="282" t="s">
        <v>1387</v>
      </c>
      <c r="F133" s="283" t="s">
        <v>1388</v>
      </c>
      <c r="G133" s="284" t="s">
        <v>1382</v>
      </c>
      <c r="H133" s="285">
        <v>2</v>
      </c>
      <c r="I133" s="286"/>
      <c r="J133" s="287">
        <f>ROUND(I133*H133,2)</f>
        <v>0</v>
      </c>
      <c r="K133" s="288"/>
      <c r="L133" s="289"/>
      <c r="M133" s="290" t="s">
        <v>1</v>
      </c>
      <c r="N133" s="291" t="s">
        <v>40</v>
      </c>
      <c r="O133" s="93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57" t="s">
        <v>201</v>
      </c>
      <c r="AT133" s="257" t="s">
        <v>207</v>
      </c>
      <c r="AU133" s="257" t="s">
        <v>82</v>
      </c>
      <c r="AY133" s="17" t="s">
        <v>172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82</v>
      </c>
      <c r="BK133" s="145">
        <f>ROUND(I133*H133,2)</f>
        <v>0</v>
      </c>
      <c r="BL133" s="17" t="s">
        <v>179</v>
      </c>
      <c r="BM133" s="257" t="s">
        <v>201</v>
      </c>
    </row>
    <row r="134" s="2" customFormat="1" ht="24.15" customHeight="1">
      <c r="A134" s="40"/>
      <c r="B134" s="41"/>
      <c r="C134" s="281" t="s">
        <v>352</v>
      </c>
      <c r="D134" s="281" t="s">
        <v>207</v>
      </c>
      <c r="E134" s="282" t="s">
        <v>1389</v>
      </c>
      <c r="F134" s="283" t="s">
        <v>1390</v>
      </c>
      <c r="G134" s="284" t="s">
        <v>1382</v>
      </c>
      <c r="H134" s="285">
        <v>2</v>
      </c>
      <c r="I134" s="286"/>
      <c r="J134" s="287">
        <f>ROUND(I134*H134,2)</f>
        <v>0</v>
      </c>
      <c r="K134" s="288"/>
      <c r="L134" s="289"/>
      <c r="M134" s="290" t="s">
        <v>1</v>
      </c>
      <c r="N134" s="291" t="s">
        <v>40</v>
      </c>
      <c r="O134" s="93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57" t="s">
        <v>201</v>
      </c>
      <c r="AT134" s="257" t="s">
        <v>207</v>
      </c>
      <c r="AU134" s="257" t="s">
        <v>82</v>
      </c>
      <c r="AY134" s="17" t="s">
        <v>172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82</v>
      </c>
      <c r="BK134" s="145">
        <f>ROUND(I134*H134,2)</f>
        <v>0</v>
      </c>
      <c r="BL134" s="17" t="s">
        <v>179</v>
      </c>
      <c r="BM134" s="257" t="s">
        <v>206</v>
      </c>
    </row>
    <row r="135" s="2" customFormat="1" ht="16.5" customHeight="1">
      <c r="A135" s="40"/>
      <c r="B135" s="41"/>
      <c r="C135" s="281" t="s">
        <v>191</v>
      </c>
      <c r="D135" s="281" t="s">
        <v>207</v>
      </c>
      <c r="E135" s="282" t="s">
        <v>1391</v>
      </c>
      <c r="F135" s="283" t="s">
        <v>1392</v>
      </c>
      <c r="G135" s="284" t="s">
        <v>368</v>
      </c>
      <c r="H135" s="285">
        <v>0.20000000000000001</v>
      </c>
      <c r="I135" s="286"/>
      <c r="J135" s="287">
        <f>ROUND(I135*H135,2)</f>
        <v>0</v>
      </c>
      <c r="K135" s="288"/>
      <c r="L135" s="289"/>
      <c r="M135" s="290" t="s">
        <v>1</v>
      </c>
      <c r="N135" s="291" t="s">
        <v>40</v>
      </c>
      <c r="O135" s="93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57" t="s">
        <v>201</v>
      </c>
      <c r="AT135" s="257" t="s">
        <v>207</v>
      </c>
      <c r="AU135" s="257" t="s">
        <v>82</v>
      </c>
      <c r="AY135" s="17" t="s">
        <v>172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82</v>
      </c>
      <c r="BK135" s="145">
        <f>ROUND(I135*H135,2)</f>
        <v>0</v>
      </c>
      <c r="BL135" s="17" t="s">
        <v>179</v>
      </c>
      <c r="BM135" s="257" t="s">
        <v>8</v>
      </c>
    </row>
    <row r="136" s="12" customFormat="1" ht="25.92" customHeight="1">
      <c r="A136" s="12"/>
      <c r="B136" s="229"/>
      <c r="C136" s="230"/>
      <c r="D136" s="231" t="s">
        <v>74</v>
      </c>
      <c r="E136" s="232" t="s">
        <v>1393</v>
      </c>
      <c r="F136" s="232" t="s">
        <v>1394</v>
      </c>
      <c r="G136" s="230"/>
      <c r="H136" s="230"/>
      <c r="I136" s="233"/>
      <c r="J136" s="234">
        <f>BK136</f>
        <v>0</v>
      </c>
      <c r="K136" s="230"/>
      <c r="L136" s="235"/>
      <c r="M136" s="236"/>
      <c r="N136" s="237"/>
      <c r="O136" s="237"/>
      <c r="P136" s="238">
        <f>SUM(P137:P141)</f>
        <v>0</v>
      </c>
      <c r="Q136" s="237"/>
      <c r="R136" s="238">
        <f>SUM(R137:R141)</f>
        <v>0</v>
      </c>
      <c r="S136" s="237"/>
      <c r="T136" s="239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0" t="s">
        <v>82</v>
      </c>
      <c r="AT136" s="241" t="s">
        <v>74</v>
      </c>
      <c r="AU136" s="241" t="s">
        <v>75</v>
      </c>
      <c r="AY136" s="240" t="s">
        <v>172</v>
      </c>
      <c r="BK136" s="242">
        <f>SUM(BK137:BK141)</f>
        <v>0</v>
      </c>
    </row>
    <row r="137" s="2" customFormat="1" ht="16.5" customHeight="1">
      <c r="A137" s="40"/>
      <c r="B137" s="41"/>
      <c r="C137" s="281" t="s">
        <v>357</v>
      </c>
      <c r="D137" s="281" t="s">
        <v>207</v>
      </c>
      <c r="E137" s="282" t="s">
        <v>1395</v>
      </c>
      <c r="F137" s="283" t="s">
        <v>1396</v>
      </c>
      <c r="G137" s="284" t="s">
        <v>1397</v>
      </c>
      <c r="H137" s="285">
        <v>1</v>
      </c>
      <c r="I137" s="286"/>
      <c r="J137" s="287">
        <f>ROUND(I137*H137,2)</f>
        <v>0</v>
      </c>
      <c r="K137" s="288"/>
      <c r="L137" s="289"/>
      <c r="M137" s="290" t="s">
        <v>1</v>
      </c>
      <c r="N137" s="291" t="s">
        <v>40</v>
      </c>
      <c r="O137" s="93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57" t="s">
        <v>201</v>
      </c>
      <c r="AT137" s="257" t="s">
        <v>207</v>
      </c>
      <c r="AU137" s="257" t="s">
        <v>82</v>
      </c>
      <c r="AY137" s="17" t="s">
        <v>172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82</v>
      </c>
      <c r="BK137" s="145">
        <f>ROUND(I137*H137,2)</f>
        <v>0</v>
      </c>
      <c r="BL137" s="17" t="s">
        <v>179</v>
      </c>
      <c r="BM137" s="257" t="s">
        <v>216</v>
      </c>
    </row>
    <row r="138" s="2" customFormat="1">
      <c r="A138" s="40"/>
      <c r="B138" s="41"/>
      <c r="C138" s="42"/>
      <c r="D138" s="260" t="s">
        <v>231</v>
      </c>
      <c r="E138" s="42"/>
      <c r="F138" s="292" t="s">
        <v>1398</v>
      </c>
      <c r="G138" s="42"/>
      <c r="H138" s="42"/>
      <c r="I138" s="214"/>
      <c r="J138" s="42"/>
      <c r="K138" s="42"/>
      <c r="L138" s="43"/>
      <c r="M138" s="293"/>
      <c r="N138" s="294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7" t="s">
        <v>231</v>
      </c>
      <c r="AU138" s="17" t="s">
        <v>82</v>
      </c>
    </row>
    <row r="139" s="2" customFormat="1" ht="16.5" customHeight="1">
      <c r="A139" s="40"/>
      <c r="B139" s="41"/>
      <c r="C139" s="281" t="s">
        <v>201</v>
      </c>
      <c r="D139" s="281" t="s">
        <v>207</v>
      </c>
      <c r="E139" s="282" t="s">
        <v>1399</v>
      </c>
      <c r="F139" s="283" t="s">
        <v>1400</v>
      </c>
      <c r="G139" s="284" t="s">
        <v>1397</v>
      </c>
      <c r="H139" s="285">
        <v>24</v>
      </c>
      <c r="I139" s="286"/>
      <c r="J139" s="287">
        <f>ROUND(I139*H139,2)</f>
        <v>0</v>
      </c>
      <c r="K139" s="288"/>
      <c r="L139" s="289"/>
      <c r="M139" s="290" t="s">
        <v>1</v>
      </c>
      <c r="N139" s="291" t="s">
        <v>40</v>
      </c>
      <c r="O139" s="93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7" t="s">
        <v>201</v>
      </c>
      <c r="AT139" s="257" t="s">
        <v>207</v>
      </c>
      <c r="AU139" s="257" t="s">
        <v>82</v>
      </c>
      <c r="AY139" s="17" t="s">
        <v>172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82</v>
      </c>
      <c r="BK139" s="145">
        <f>ROUND(I139*H139,2)</f>
        <v>0</v>
      </c>
      <c r="BL139" s="17" t="s">
        <v>179</v>
      </c>
      <c r="BM139" s="257" t="s">
        <v>200</v>
      </c>
    </row>
    <row r="140" s="2" customFormat="1">
      <c r="A140" s="40"/>
      <c r="B140" s="41"/>
      <c r="C140" s="42"/>
      <c r="D140" s="260" t="s">
        <v>231</v>
      </c>
      <c r="E140" s="42"/>
      <c r="F140" s="292" t="s">
        <v>1401</v>
      </c>
      <c r="G140" s="42"/>
      <c r="H140" s="42"/>
      <c r="I140" s="214"/>
      <c r="J140" s="42"/>
      <c r="K140" s="42"/>
      <c r="L140" s="43"/>
      <c r="M140" s="293"/>
      <c r="N140" s="294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7" t="s">
        <v>231</v>
      </c>
      <c r="AU140" s="17" t="s">
        <v>82</v>
      </c>
    </row>
    <row r="141" s="2" customFormat="1" ht="16.5" customHeight="1">
      <c r="A141" s="40"/>
      <c r="B141" s="41"/>
      <c r="C141" s="281" t="s">
        <v>186</v>
      </c>
      <c r="D141" s="281" t="s">
        <v>207</v>
      </c>
      <c r="E141" s="282" t="s">
        <v>1402</v>
      </c>
      <c r="F141" s="283" t="s">
        <v>1403</v>
      </c>
      <c r="G141" s="284" t="s">
        <v>1397</v>
      </c>
      <c r="H141" s="285">
        <v>2</v>
      </c>
      <c r="I141" s="286"/>
      <c r="J141" s="287">
        <f>ROUND(I141*H141,2)</f>
        <v>0</v>
      </c>
      <c r="K141" s="288"/>
      <c r="L141" s="289"/>
      <c r="M141" s="314" t="s">
        <v>1</v>
      </c>
      <c r="N141" s="315" t="s">
        <v>40</v>
      </c>
      <c r="O141" s="311"/>
      <c r="P141" s="312">
        <f>O141*H141</f>
        <v>0</v>
      </c>
      <c r="Q141" s="312">
        <v>0</v>
      </c>
      <c r="R141" s="312">
        <f>Q141*H141</f>
        <v>0</v>
      </c>
      <c r="S141" s="312">
        <v>0</v>
      </c>
      <c r="T141" s="313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57" t="s">
        <v>201</v>
      </c>
      <c r="AT141" s="257" t="s">
        <v>207</v>
      </c>
      <c r="AU141" s="257" t="s">
        <v>82</v>
      </c>
      <c r="AY141" s="17" t="s">
        <v>172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82</v>
      </c>
      <c r="BK141" s="145">
        <f>ROUND(I141*H141,2)</f>
        <v>0</v>
      </c>
      <c r="BL141" s="17" t="s">
        <v>179</v>
      </c>
      <c r="BM141" s="257" t="s">
        <v>224</v>
      </c>
    </row>
    <row r="142" s="2" customFormat="1" ht="6.96" customHeight="1">
      <c r="A142" s="40"/>
      <c r="B142" s="68"/>
      <c r="C142" s="69"/>
      <c r="D142" s="69"/>
      <c r="E142" s="69"/>
      <c r="F142" s="69"/>
      <c r="G142" s="69"/>
      <c r="H142" s="69"/>
      <c r="I142" s="69"/>
      <c r="J142" s="69"/>
      <c r="K142" s="69"/>
      <c r="L142" s="43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JeGvM+u12Eyh4N4T7llTcEDor5Ssh1++/jTmlrUtBmMjISIEkndxgIhjHOobst3U3QFb/fpkP161lgxIfBrumw==" hashValue="zzkxMLgJcEbAWXHbqZMMnydLxUEsHDFYMnKcmB2TKi7Cq71H3pJMrR5IBX7bnFy3Mqy+2LXA/jYwMCqbhHYe0w==" algorithmName="SHA-512" password="CC35"/>
  <autoFilter ref="C127:K141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130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26.25" customHeight="1">
      <c r="B7" s="20"/>
      <c r="E7" s="158" t="str">
        <f>'Rekapitulace stavby'!K6</f>
        <v>100424 - Nové učebny a vstup Střední zdravotnické školy a VOŠ Cheb-úprava 2907 (zadání)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1404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31. 7. 2024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133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124</v>
      </c>
      <c r="E31" s="40"/>
      <c r="F31" s="40"/>
      <c r="G31" s="40"/>
      <c r="H31" s="40"/>
      <c r="I31" s="40"/>
      <c r="J31" s="167">
        <f>J130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ROUND((SUM(BE130:BE137) + SUM(BE157:BE252)),  2)</f>
        <v>0</v>
      </c>
      <c r="G35" s="40"/>
      <c r="H35" s="40"/>
      <c r="I35" s="174">
        <v>0.20999999999999999</v>
      </c>
      <c r="J35" s="173">
        <f>ROUND(((SUM(BE130:BE137) + SUM(BE157:BE252))*I35),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ROUND((SUM(BF130:BF137) + SUM(BF157:BF252)),  2)</f>
        <v>0</v>
      </c>
      <c r="G36" s="40"/>
      <c r="H36" s="40"/>
      <c r="I36" s="174">
        <v>0.12</v>
      </c>
      <c r="J36" s="173">
        <f>ROUND(((SUM(BF130:BF137) + SUM(BF157:BF252))*I36),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ROUND((SUM(BG130:BG137) + SUM(BG157:BG252)),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ROUND((SUM(BH130:BH137) + SUM(BH157:BH252)),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ROUND((SUM(BI130:BI137) + SUM(BI157:BI252)),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3" t="str">
        <f>E7</f>
        <v>100424 - Nové učebny a vstup Střední zdravotnické školy a VOŠ Cheb-úprava 2907 (zadání)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SO11 - VZT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31. 7. 2024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135</v>
      </c>
      <c r="D94" s="151"/>
      <c r="E94" s="151"/>
      <c r="F94" s="151"/>
      <c r="G94" s="151"/>
      <c r="H94" s="151"/>
      <c r="I94" s="151"/>
      <c r="J94" s="195" t="s">
        <v>136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137</v>
      </c>
      <c r="D96" s="42"/>
      <c r="E96" s="42"/>
      <c r="F96" s="42"/>
      <c r="G96" s="42"/>
      <c r="H96" s="42"/>
      <c r="I96" s="42"/>
      <c r="J96" s="112">
        <f>J157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138</v>
      </c>
    </row>
    <row r="97" s="9" customFormat="1" ht="24.96" customHeight="1">
      <c r="A97" s="9"/>
      <c r="B97" s="197"/>
      <c r="C97" s="198"/>
      <c r="D97" s="199" t="s">
        <v>1405</v>
      </c>
      <c r="E97" s="200"/>
      <c r="F97" s="200"/>
      <c r="G97" s="200"/>
      <c r="H97" s="200"/>
      <c r="I97" s="200"/>
      <c r="J97" s="201">
        <f>J158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1406</v>
      </c>
      <c r="E98" s="206"/>
      <c r="F98" s="206"/>
      <c r="G98" s="206"/>
      <c r="H98" s="206"/>
      <c r="I98" s="206"/>
      <c r="J98" s="207">
        <f>J163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1407</v>
      </c>
      <c r="E99" s="206"/>
      <c r="F99" s="206"/>
      <c r="G99" s="206"/>
      <c r="H99" s="206"/>
      <c r="I99" s="206"/>
      <c r="J99" s="207">
        <f>J168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1408</v>
      </c>
      <c r="E100" s="206"/>
      <c r="F100" s="206"/>
      <c r="G100" s="206"/>
      <c r="H100" s="206"/>
      <c r="I100" s="206"/>
      <c r="J100" s="207">
        <f>J170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1409</v>
      </c>
      <c r="E101" s="206"/>
      <c r="F101" s="206"/>
      <c r="G101" s="206"/>
      <c r="H101" s="206"/>
      <c r="I101" s="206"/>
      <c r="J101" s="207">
        <f>J172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3"/>
      <c r="C102" s="204"/>
      <c r="D102" s="205" t="s">
        <v>1410</v>
      </c>
      <c r="E102" s="206"/>
      <c r="F102" s="206"/>
      <c r="G102" s="206"/>
      <c r="H102" s="206"/>
      <c r="I102" s="206"/>
      <c r="J102" s="207">
        <f>J174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3"/>
      <c r="C103" s="204"/>
      <c r="D103" s="205" t="s">
        <v>1411</v>
      </c>
      <c r="E103" s="206"/>
      <c r="F103" s="206"/>
      <c r="G103" s="206"/>
      <c r="H103" s="206"/>
      <c r="I103" s="206"/>
      <c r="J103" s="207">
        <f>J176</f>
        <v>0</v>
      </c>
      <c r="K103" s="204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3"/>
      <c r="C104" s="204"/>
      <c r="D104" s="205" t="s">
        <v>1412</v>
      </c>
      <c r="E104" s="206"/>
      <c r="F104" s="206"/>
      <c r="G104" s="206"/>
      <c r="H104" s="206"/>
      <c r="I104" s="206"/>
      <c r="J104" s="207">
        <f>J178</f>
        <v>0</v>
      </c>
      <c r="K104" s="204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3"/>
      <c r="C105" s="204"/>
      <c r="D105" s="205" t="s">
        <v>1413</v>
      </c>
      <c r="E105" s="206"/>
      <c r="F105" s="206"/>
      <c r="G105" s="206"/>
      <c r="H105" s="206"/>
      <c r="I105" s="206"/>
      <c r="J105" s="207">
        <f>J180</f>
        <v>0</v>
      </c>
      <c r="K105" s="204"/>
      <c r="L105" s="20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3"/>
      <c r="C106" s="204"/>
      <c r="D106" s="205" t="s">
        <v>1414</v>
      </c>
      <c r="E106" s="206"/>
      <c r="F106" s="206"/>
      <c r="G106" s="206"/>
      <c r="H106" s="206"/>
      <c r="I106" s="206"/>
      <c r="J106" s="207">
        <f>J182</f>
        <v>0</v>
      </c>
      <c r="K106" s="204"/>
      <c r="L106" s="20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3"/>
      <c r="C107" s="204"/>
      <c r="D107" s="205" t="s">
        <v>1415</v>
      </c>
      <c r="E107" s="206"/>
      <c r="F107" s="206"/>
      <c r="G107" s="206"/>
      <c r="H107" s="206"/>
      <c r="I107" s="206"/>
      <c r="J107" s="207">
        <f>J184</f>
        <v>0</v>
      </c>
      <c r="K107" s="204"/>
      <c r="L107" s="20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3"/>
      <c r="C108" s="204"/>
      <c r="D108" s="205" t="s">
        <v>1416</v>
      </c>
      <c r="E108" s="206"/>
      <c r="F108" s="206"/>
      <c r="G108" s="206"/>
      <c r="H108" s="206"/>
      <c r="I108" s="206"/>
      <c r="J108" s="207">
        <f>J191</f>
        <v>0</v>
      </c>
      <c r="K108" s="204"/>
      <c r="L108" s="20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3"/>
      <c r="C109" s="204"/>
      <c r="D109" s="205" t="s">
        <v>1417</v>
      </c>
      <c r="E109" s="206"/>
      <c r="F109" s="206"/>
      <c r="G109" s="206"/>
      <c r="H109" s="206"/>
      <c r="I109" s="206"/>
      <c r="J109" s="207">
        <f>J197</f>
        <v>0</v>
      </c>
      <c r="K109" s="204"/>
      <c r="L109" s="20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3"/>
      <c r="C110" s="204"/>
      <c r="D110" s="205" t="s">
        <v>1418</v>
      </c>
      <c r="E110" s="206"/>
      <c r="F110" s="206"/>
      <c r="G110" s="206"/>
      <c r="H110" s="206"/>
      <c r="I110" s="206"/>
      <c r="J110" s="207">
        <f>J201</f>
        <v>0</v>
      </c>
      <c r="K110" s="204"/>
      <c r="L110" s="20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3"/>
      <c r="C111" s="204"/>
      <c r="D111" s="205" t="s">
        <v>1419</v>
      </c>
      <c r="E111" s="206"/>
      <c r="F111" s="206"/>
      <c r="G111" s="206"/>
      <c r="H111" s="206"/>
      <c r="I111" s="206"/>
      <c r="J111" s="207">
        <f>J207</f>
        <v>0</v>
      </c>
      <c r="K111" s="204"/>
      <c r="L111" s="20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3"/>
      <c r="C112" s="204"/>
      <c r="D112" s="205" t="s">
        <v>1420</v>
      </c>
      <c r="E112" s="206"/>
      <c r="F112" s="206"/>
      <c r="G112" s="206"/>
      <c r="H112" s="206"/>
      <c r="I112" s="206"/>
      <c r="J112" s="207">
        <f>J210</f>
        <v>0</v>
      </c>
      <c r="K112" s="204"/>
      <c r="L112" s="20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3"/>
      <c r="C113" s="204"/>
      <c r="D113" s="205" t="s">
        <v>1421</v>
      </c>
      <c r="E113" s="206"/>
      <c r="F113" s="206"/>
      <c r="G113" s="206"/>
      <c r="H113" s="206"/>
      <c r="I113" s="206"/>
      <c r="J113" s="207">
        <f>J212</f>
        <v>0</v>
      </c>
      <c r="K113" s="204"/>
      <c r="L113" s="20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3"/>
      <c r="C114" s="204"/>
      <c r="D114" s="205" t="s">
        <v>1422</v>
      </c>
      <c r="E114" s="206"/>
      <c r="F114" s="206"/>
      <c r="G114" s="206"/>
      <c r="H114" s="206"/>
      <c r="I114" s="206"/>
      <c r="J114" s="207">
        <f>J214</f>
        <v>0</v>
      </c>
      <c r="K114" s="204"/>
      <c r="L114" s="20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3"/>
      <c r="C115" s="204"/>
      <c r="D115" s="205" t="s">
        <v>1423</v>
      </c>
      <c r="E115" s="206"/>
      <c r="F115" s="206"/>
      <c r="G115" s="206"/>
      <c r="H115" s="206"/>
      <c r="I115" s="206"/>
      <c r="J115" s="207">
        <f>J216</f>
        <v>0</v>
      </c>
      <c r="K115" s="204"/>
      <c r="L115" s="20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3"/>
      <c r="C116" s="204"/>
      <c r="D116" s="205" t="s">
        <v>1424</v>
      </c>
      <c r="E116" s="206"/>
      <c r="F116" s="206"/>
      <c r="G116" s="206"/>
      <c r="H116" s="206"/>
      <c r="I116" s="206"/>
      <c r="J116" s="207">
        <f>J218</f>
        <v>0</v>
      </c>
      <c r="K116" s="204"/>
      <c r="L116" s="20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3"/>
      <c r="C117" s="204"/>
      <c r="D117" s="205" t="s">
        <v>1425</v>
      </c>
      <c r="E117" s="206"/>
      <c r="F117" s="206"/>
      <c r="G117" s="206"/>
      <c r="H117" s="206"/>
      <c r="I117" s="206"/>
      <c r="J117" s="207">
        <f>J224</f>
        <v>0</v>
      </c>
      <c r="K117" s="204"/>
      <c r="L117" s="20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7"/>
      <c r="C118" s="198"/>
      <c r="D118" s="199" t="s">
        <v>1426</v>
      </c>
      <c r="E118" s="200"/>
      <c r="F118" s="200"/>
      <c r="G118" s="200"/>
      <c r="H118" s="200"/>
      <c r="I118" s="200"/>
      <c r="J118" s="201">
        <f>J226</f>
        <v>0</v>
      </c>
      <c r="K118" s="198"/>
      <c r="L118" s="202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7"/>
      <c r="C119" s="198"/>
      <c r="D119" s="199" t="s">
        <v>1427</v>
      </c>
      <c r="E119" s="200"/>
      <c r="F119" s="200"/>
      <c r="G119" s="200"/>
      <c r="H119" s="200"/>
      <c r="I119" s="200"/>
      <c r="J119" s="201">
        <f>J228</f>
        <v>0</v>
      </c>
      <c r="K119" s="198"/>
      <c r="L119" s="202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203"/>
      <c r="C120" s="204"/>
      <c r="D120" s="205" t="s">
        <v>1428</v>
      </c>
      <c r="E120" s="206"/>
      <c r="F120" s="206"/>
      <c r="G120" s="206"/>
      <c r="H120" s="206"/>
      <c r="I120" s="206"/>
      <c r="J120" s="207">
        <f>J230</f>
        <v>0</v>
      </c>
      <c r="K120" s="204"/>
      <c r="L120" s="208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03"/>
      <c r="C121" s="204"/>
      <c r="D121" s="205" t="s">
        <v>1429</v>
      </c>
      <c r="E121" s="206"/>
      <c r="F121" s="206"/>
      <c r="G121" s="206"/>
      <c r="H121" s="206"/>
      <c r="I121" s="206"/>
      <c r="J121" s="207">
        <f>J231</f>
        <v>0</v>
      </c>
      <c r="K121" s="204"/>
      <c r="L121" s="208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03"/>
      <c r="C122" s="204"/>
      <c r="D122" s="205" t="s">
        <v>1430</v>
      </c>
      <c r="E122" s="206"/>
      <c r="F122" s="206"/>
      <c r="G122" s="206"/>
      <c r="H122" s="206"/>
      <c r="I122" s="206"/>
      <c r="J122" s="207">
        <f>J234</f>
        <v>0</v>
      </c>
      <c r="K122" s="204"/>
      <c r="L122" s="208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203"/>
      <c r="C123" s="204"/>
      <c r="D123" s="205" t="s">
        <v>1431</v>
      </c>
      <c r="E123" s="206"/>
      <c r="F123" s="206"/>
      <c r="G123" s="206"/>
      <c r="H123" s="206"/>
      <c r="I123" s="206"/>
      <c r="J123" s="207">
        <f>J238</f>
        <v>0</v>
      </c>
      <c r="K123" s="204"/>
      <c r="L123" s="208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203"/>
      <c r="C124" s="204"/>
      <c r="D124" s="205" t="s">
        <v>1432</v>
      </c>
      <c r="E124" s="206"/>
      <c r="F124" s="206"/>
      <c r="G124" s="206"/>
      <c r="H124" s="206"/>
      <c r="I124" s="206"/>
      <c r="J124" s="207">
        <f>J240</f>
        <v>0</v>
      </c>
      <c r="K124" s="204"/>
      <c r="L124" s="208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97"/>
      <c r="C125" s="198"/>
      <c r="D125" s="199" t="s">
        <v>1433</v>
      </c>
      <c r="E125" s="200"/>
      <c r="F125" s="200"/>
      <c r="G125" s="200"/>
      <c r="H125" s="200"/>
      <c r="I125" s="200"/>
      <c r="J125" s="201">
        <f>J242</f>
        <v>0</v>
      </c>
      <c r="K125" s="198"/>
      <c r="L125" s="202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9" customFormat="1" ht="24.96" customHeight="1">
      <c r="A126" s="9"/>
      <c r="B126" s="197"/>
      <c r="C126" s="198"/>
      <c r="D126" s="199" t="s">
        <v>1434</v>
      </c>
      <c r="E126" s="200"/>
      <c r="F126" s="200"/>
      <c r="G126" s="200"/>
      <c r="H126" s="200"/>
      <c r="I126" s="200"/>
      <c r="J126" s="201">
        <f>J247</f>
        <v>0</v>
      </c>
      <c r="K126" s="198"/>
      <c r="L126" s="202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9" customFormat="1" ht="24.96" customHeight="1">
      <c r="A127" s="9"/>
      <c r="B127" s="197"/>
      <c r="C127" s="198"/>
      <c r="D127" s="199" t="s">
        <v>1435</v>
      </c>
      <c r="E127" s="200"/>
      <c r="F127" s="200"/>
      <c r="G127" s="200"/>
      <c r="H127" s="200"/>
      <c r="I127" s="200"/>
      <c r="J127" s="201">
        <f>J250</f>
        <v>0</v>
      </c>
      <c r="K127" s="198"/>
      <c r="L127" s="202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2" customFormat="1" ht="21.84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29.28" customHeight="1">
      <c r="A130" s="40"/>
      <c r="B130" s="41"/>
      <c r="C130" s="196" t="s">
        <v>149</v>
      </c>
      <c r="D130" s="42"/>
      <c r="E130" s="42"/>
      <c r="F130" s="42"/>
      <c r="G130" s="42"/>
      <c r="H130" s="42"/>
      <c r="I130" s="42"/>
      <c r="J130" s="209">
        <f>ROUND(J131 + J132 + J133 + J134 + J135 + J136,2)</f>
        <v>0</v>
      </c>
      <c r="K130" s="42"/>
      <c r="L130" s="65"/>
      <c r="N130" s="210" t="s">
        <v>39</v>
      </c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8" customHeight="1">
      <c r="A131" s="40"/>
      <c r="B131" s="41"/>
      <c r="C131" s="42"/>
      <c r="D131" s="146" t="s">
        <v>150</v>
      </c>
      <c r="E131" s="139"/>
      <c r="F131" s="139"/>
      <c r="G131" s="42"/>
      <c r="H131" s="42"/>
      <c r="I131" s="42"/>
      <c r="J131" s="140">
        <v>0</v>
      </c>
      <c r="K131" s="42"/>
      <c r="L131" s="211"/>
      <c r="M131" s="212"/>
      <c r="N131" s="213" t="s">
        <v>40</v>
      </c>
      <c r="O131" s="212"/>
      <c r="P131" s="212"/>
      <c r="Q131" s="212"/>
      <c r="R131" s="212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5" t="s">
        <v>119</v>
      </c>
      <c r="AZ131" s="212"/>
      <c r="BA131" s="212"/>
      <c r="BB131" s="212"/>
      <c r="BC131" s="212"/>
      <c r="BD131" s="212"/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215" t="s">
        <v>82</v>
      </c>
      <c r="BK131" s="212"/>
      <c r="BL131" s="212"/>
      <c r="BM131" s="212"/>
    </row>
    <row r="132" s="2" customFormat="1" ht="18" customHeight="1">
      <c r="A132" s="40"/>
      <c r="B132" s="41"/>
      <c r="C132" s="42"/>
      <c r="D132" s="146" t="s">
        <v>151</v>
      </c>
      <c r="E132" s="139"/>
      <c r="F132" s="139"/>
      <c r="G132" s="42"/>
      <c r="H132" s="42"/>
      <c r="I132" s="42"/>
      <c r="J132" s="140">
        <v>0</v>
      </c>
      <c r="K132" s="42"/>
      <c r="L132" s="211"/>
      <c r="M132" s="212"/>
      <c r="N132" s="213" t="s">
        <v>40</v>
      </c>
      <c r="O132" s="212"/>
      <c r="P132" s="212"/>
      <c r="Q132" s="212"/>
      <c r="R132" s="212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5" t="s">
        <v>119</v>
      </c>
      <c r="AZ132" s="212"/>
      <c r="BA132" s="212"/>
      <c r="BB132" s="212"/>
      <c r="BC132" s="212"/>
      <c r="BD132" s="212"/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15" t="s">
        <v>82</v>
      </c>
      <c r="BK132" s="212"/>
      <c r="BL132" s="212"/>
      <c r="BM132" s="212"/>
    </row>
    <row r="133" s="2" customFormat="1" ht="18" customHeight="1">
      <c r="A133" s="40"/>
      <c r="B133" s="41"/>
      <c r="C133" s="42"/>
      <c r="D133" s="146" t="s">
        <v>152</v>
      </c>
      <c r="E133" s="139"/>
      <c r="F133" s="139"/>
      <c r="G133" s="42"/>
      <c r="H133" s="42"/>
      <c r="I133" s="42"/>
      <c r="J133" s="140">
        <v>0</v>
      </c>
      <c r="K133" s="42"/>
      <c r="L133" s="211"/>
      <c r="M133" s="212"/>
      <c r="N133" s="213" t="s">
        <v>40</v>
      </c>
      <c r="O133" s="212"/>
      <c r="P133" s="212"/>
      <c r="Q133" s="212"/>
      <c r="R133" s="212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5" t="s">
        <v>119</v>
      </c>
      <c r="AZ133" s="212"/>
      <c r="BA133" s="212"/>
      <c r="BB133" s="212"/>
      <c r="BC133" s="212"/>
      <c r="BD133" s="212"/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215" t="s">
        <v>82</v>
      </c>
      <c r="BK133" s="212"/>
      <c r="BL133" s="212"/>
      <c r="BM133" s="212"/>
    </row>
    <row r="134" s="2" customFormat="1" ht="18" customHeight="1">
      <c r="A134" s="40"/>
      <c r="B134" s="41"/>
      <c r="C134" s="42"/>
      <c r="D134" s="146" t="s">
        <v>153</v>
      </c>
      <c r="E134" s="139"/>
      <c r="F134" s="139"/>
      <c r="G134" s="42"/>
      <c r="H134" s="42"/>
      <c r="I134" s="42"/>
      <c r="J134" s="140">
        <v>0</v>
      </c>
      <c r="K134" s="42"/>
      <c r="L134" s="211"/>
      <c r="M134" s="212"/>
      <c r="N134" s="213" t="s">
        <v>40</v>
      </c>
      <c r="O134" s="212"/>
      <c r="P134" s="212"/>
      <c r="Q134" s="212"/>
      <c r="R134" s="212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5" t="s">
        <v>119</v>
      </c>
      <c r="AZ134" s="212"/>
      <c r="BA134" s="212"/>
      <c r="BB134" s="212"/>
      <c r="BC134" s="212"/>
      <c r="BD134" s="212"/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215" t="s">
        <v>82</v>
      </c>
      <c r="BK134" s="212"/>
      <c r="BL134" s="212"/>
      <c r="BM134" s="212"/>
    </row>
    <row r="135" s="2" customFormat="1" ht="18" customHeight="1">
      <c r="A135" s="40"/>
      <c r="B135" s="41"/>
      <c r="C135" s="42"/>
      <c r="D135" s="146" t="s">
        <v>154</v>
      </c>
      <c r="E135" s="139"/>
      <c r="F135" s="139"/>
      <c r="G135" s="42"/>
      <c r="H135" s="42"/>
      <c r="I135" s="42"/>
      <c r="J135" s="140">
        <v>0</v>
      </c>
      <c r="K135" s="42"/>
      <c r="L135" s="211"/>
      <c r="M135" s="212"/>
      <c r="N135" s="213" t="s">
        <v>40</v>
      </c>
      <c r="O135" s="212"/>
      <c r="P135" s="212"/>
      <c r="Q135" s="212"/>
      <c r="R135" s="212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5" t="s">
        <v>119</v>
      </c>
      <c r="AZ135" s="212"/>
      <c r="BA135" s="212"/>
      <c r="BB135" s="212"/>
      <c r="BC135" s="212"/>
      <c r="BD135" s="212"/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215" t="s">
        <v>82</v>
      </c>
      <c r="BK135" s="212"/>
      <c r="BL135" s="212"/>
      <c r="BM135" s="212"/>
    </row>
    <row r="136" s="2" customFormat="1" ht="18" customHeight="1">
      <c r="A136" s="40"/>
      <c r="B136" s="41"/>
      <c r="C136" s="42"/>
      <c r="D136" s="139" t="s">
        <v>155</v>
      </c>
      <c r="E136" s="42"/>
      <c r="F136" s="42"/>
      <c r="G136" s="42"/>
      <c r="H136" s="42"/>
      <c r="I136" s="42"/>
      <c r="J136" s="140">
        <f>ROUND(J30*T136,2)</f>
        <v>0</v>
      </c>
      <c r="K136" s="42"/>
      <c r="L136" s="211"/>
      <c r="M136" s="212"/>
      <c r="N136" s="213" t="s">
        <v>41</v>
      </c>
      <c r="O136" s="212"/>
      <c r="P136" s="212"/>
      <c r="Q136" s="212"/>
      <c r="R136" s="212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5" t="s">
        <v>156</v>
      </c>
      <c r="AZ136" s="212"/>
      <c r="BA136" s="212"/>
      <c r="BB136" s="212"/>
      <c r="BC136" s="212"/>
      <c r="BD136" s="212"/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215" t="s">
        <v>84</v>
      </c>
      <c r="BK136" s="212"/>
      <c r="BL136" s="212"/>
      <c r="BM136" s="212"/>
    </row>
    <row r="137" s="2" customForma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29.28" customHeight="1">
      <c r="A138" s="40"/>
      <c r="B138" s="41"/>
      <c r="C138" s="150" t="s">
        <v>129</v>
      </c>
      <c r="D138" s="151"/>
      <c r="E138" s="151"/>
      <c r="F138" s="151"/>
      <c r="G138" s="151"/>
      <c r="H138" s="151"/>
      <c r="I138" s="151"/>
      <c r="J138" s="152">
        <f>ROUND(J96+J130,2)</f>
        <v>0</v>
      </c>
      <c r="K138" s="151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68"/>
      <c r="C139" s="69"/>
      <c r="D139" s="69"/>
      <c r="E139" s="69"/>
      <c r="F139" s="69"/>
      <c r="G139" s="69"/>
      <c r="H139" s="69"/>
      <c r="I139" s="69"/>
      <c r="J139" s="69"/>
      <c r="K139" s="69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3" s="2" customFormat="1" ht="6.96" customHeight="1">
      <c r="A143" s="40"/>
      <c r="B143" s="70"/>
      <c r="C143" s="71"/>
      <c r="D143" s="71"/>
      <c r="E143" s="71"/>
      <c r="F143" s="71"/>
      <c r="G143" s="71"/>
      <c r="H143" s="71"/>
      <c r="I143" s="71"/>
      <c r="J143" s="71"/>
      <c r="K143" s="71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24.96" customHeight="1">
      <c r="A144" s="40"/>
      <c r="B144" s="41"/>
      <c r="C144" s="23" t="s">
        <v>157</v>
      </c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6.96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2" customHeight="1">
      <c r="A146" s="40"/>
      <c r="B146" s="41"/>
      <c r="C146" s="32" t="s">
        <v>16</v>
      </c>
      <c r="D146" s="42"/>
      <c r="E146" s="42"/>
      <c r="F146" s="42"/>
      <c r="G146" s="42"/>
      <c r="H146" s="42"/>
      <c r="I146" s="42"/>
      <c r="J146" s="42"/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26.25" customHeight="1">
      <c r="A147" s="40"/>
      <c r="B147" s="41"/>
      <c r="C147" s="42"/>
      <c r="D147" s="42"/>
      <c r="E147" s="193" t="str">
        <f>E7</f>
        <v>100424 - Nové učebny a vstup Střední zdravotnické školy a VOŠ Cheb-úprava 2907 (zadání)</v>
      </c>
      <c r="F147" s="32"/>
      <c r="G147" s="32"/>
      <c r="H147" s="3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12" customHeight="1">
      <c r="A148" s="40"/>
      <c r="B148" s="41"/>
      <c r="C148" s="32" t="s">
        <v>131</v>
      </c>
      <c r="D148" s="42"/>
      <c r="E148" s="42"/>
      <c r="F148" s="42"/>
      <c r="G148" s="42"/>
      <c r="H148" s="42"/>
      <c r="I148" s="42"/>
      <c r="J148" s="42"/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6.5" customHeight="1">
      <c r="A149" s="40"/>
      <c r="B149" s="41"/>
      <c r="C149" s="42"/>
      <c r="D149" s="42"/>
      <c r="E149" s="78" t="str">
        <f>E9</f>
        <v>SO11 - VZT</v>
      </c>
      <c r="F149" s="42"/>
      <c r="G149" s="42"/>
      <c r="H149" s="42"/>
      <c r="I149" s="42"/>
      <c r="J149" s="42"/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2" customFormat="1" ht="6.96" customHeight="1">
      <c r="A150" s="40"/>
      <c r="B150" s="41"/>
      <c r="C150" s="42"/>
      <c r="D150" s="42"/>
      <c r="E150" s="42"/>
      <c r="F150" s="42"/>
      <c r="G150" s="42"/>
      <c r="H150" s="42"/>
      <c r="I150" s="42"/>
      <c r="J150" s="42"/>
      <c r="K150" s="42"/>
      <c r="L150" s="65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="2" customFormat="1" ht="12" customHeight="1">
      <c r="A151" s="40"/>
      <c r="B151" s="41"/>
      <c r="C151" s="32" t="s">
        <v>20</v>
      </c>
      <c r="D151" s="42"/>
      <c r="E151" s="42"/>
      <c r="F151" s="27" t="str">
        <f>F12</f>
        <v xml:space="preserve"> </v>
      </c>
      <c r="G151" s="42"/>
      <c r="H151" s="42"/>
      <c r="I151" s="32" t="s">
        <v>22</v>
      </c>
      <c r="J151" s="81" t="str">
        <f>IF(J12="","",J12)</f>
        <v>31. 7. 2024</v>
      </c>
      <c r="K151" s="42"/>
      <c r="L151" s="65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="2" customFormat="1" ht="6.96" customHeight="1">
      <c r="A152" s="40"/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65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="2" customFormat="1" ht="15.15" customHeight="1">
      <c r="A153" s="40"/>
      <c r="B153" s="41"/>
      <c r="C153" s="32" t="s">
        <v>24</v>
      </c>
      <c r="D153" s="42"/>
      <c r="E153" s="42"/>
      <c r="F153" s="27" t="str">
        <f>E15</f>
        <v xml:space="preserve"> </v>
      </c>
      <c r="G153" s="42"/>
      <c r="H153" s="42"/>
      <c r="I153" s="32" t="s">
        <v>29</v>
      </c>
      <c r="J153" s="36" t="str">
        <f>E21</f>
        <v xml:space="preserve"> </v>
      </c>
      <c r="K153" s="42"/>
      <c r="L153" s="65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="2" customFormat="1" ht="15.15" customHeight="1">
      <c r="A154" s="40"/>
      <c r="B154" s="41"/>
      <c r="C154" s="32" t="s">
        <v>27</v>
      </c>
      <c r="D154" s="42"/>
      <c r="E154" s="42"/>
      <c r="F154" s="27" t="str">
        <f>IF(E18="","",E18)</f>
        <v>Vyplň údaj</v>
      </c>
      <c r="G154" s="42"/>
      <c r="H154" s="42"/>
      <c r="I154" s="32" t="s">
        <v>31</v>
      </c>
      <c r="J154" s="36" t="str">
        <f>E24</f>
        <v xml:space="preserve"> </v>
      </c>
      <c r="K154" s="42"/>
      <c r="L154" s="65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="2" customFormat="1" ht="10.32" customHeight="1">
      <c r="A155" s="40"/>
      <c r="B155" s="41"/>
      <c r="C155" s="42"/>
      <c r="D155" s="42"/>
      <c r="E155" s="42"/>
      <c r="F155" s="42"/>
      <c r="G155" s="42"/>
      <c r="H155" s="42"/>
      <c r="I155" s="42"/>
      <c r="J155" s="42"/>
      <c r="K155" s="42"/>
      <c r="L155" s="65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="11" customFormat="1" ht="29.28" customHeight="1">
      <c r="A156" s="217"/>
      <c r="B156" s="218"/>
      <c r="C156" s="219" t="s">
        <v>158</v>
      </c>
      <c r="D156" s="220" t="s">
        <v>60</v>
      </c>
      <c r="E156" s="220" t="s">
        <v>56</v>
      </c>
      <c r="F156" s="220" t="s">
        <v>57</v>
      </c>
      <c r="G156" s="220" t="s">
        <v>159</v>
      </c>
      <c r="H156" s="220" t="s">
        <v>160</v>
      </c>
      <c r="I156" s="220" t="s">
        <v>161</v>
      </c>
      <c r="J156" s="221" t="s">
        <v>136</v>
      </c>
      <c r="K156" s="222" t="s">
        <v>162</v>
      </c>
      <c r="L156" s="223"/>
      <c r="M156" s="102" t="s">
        <v>1</v>
      </c>
      <c r="N156" s="103" t="s">
        <v>39</v>
      </c>
      <c r="O156" s="103" t="s">
        <v>163</v>
      </c>
      <c r="P156" s="103" t="s">
        <v>164</v>
      </c>
      <c r="Q156" s="103" t="s">
        <v>165</v>
      </c>
      <c r="R156" s="103" t="s">
        <v>166</v>
      </c>
      <c r="S156" s="103" t="s">
        <v>167</v>
      </c>
      <c r="T156" s="104" t="s">
        <v>168</v>
      </c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</row>
    <row r="157" s="2" customFormat="1" ht="22.8" customHeight="1">
      <c r="A157" s="40"/>
      <c r="B157" s="41"/>
      <c r="C157" s="109" t="s">
        <v>169</v>
      </c>
      <c r="D157" s="42"/>
      <c r="E157" s="42"/>
      <c r="F157" s="42"/>
      <c r="G157" s="42"/>
      <c r="H157" s="42"/>
      <c r="I157" s="42"/>
      <c r="J157" s="224">
        <f>BK157</f>
        <v>0</v>
      </c>
      <c r="K157" s="42"/>
      <c r="L157" s="43"/>
      <c r="M157" s="105"/>
      <c r="N157" s="225"/>
      <c r="O157" s="106"/>
      <c r="P157" s="226">
        <f>P158+P226+P228+P242+P247+P250</f>
        <v>0</v>
      </c>
      <c r="Q157" s="106"/>
      <c r="R157" s="226">
        <f>R158+R226+R228+R242+R247+R250</f>
        <v>0</v>
      </c>
      <c r="S157" s="106"/>
      <c r="T157" s="227">
        <f>T158+T226+T228+T242+T247+T250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7" t="s">
        <v>74</v>
      </c>
      <c r="AU157" s="17" t="s">
        <v>138</v>
      </c>
      <c r="BK157" s="228">
        <f>BK158+BK226+BK228+BK242+BK247+BK250</f>
        <v>0</v>
      </c>
    </row>
    <row r="158" s="12" customFormat="1" ht="25.92" customHeight="1">
      <c r="A158" s="12"/>
      <c r="B158" s="229"/>
      <c r="C158" s="230"/>
      <c r="D158" s="231" t="s">
        <v>74</v>
      </c>
      <c r="E158" s="232" t="s">
        <v>1378</v>
      </c>
      <c r="F158" s="232" t="s">
        <v>1436</v>
      </c>
      <c r="G158" s="230"/>
      <c r="H158" s="230"/>
      <c r="I158" s="233"/>
      <c r="J158" s="234">
        <f>BK158</f>
        <v>0</v>
      </c>
      <c r="K158" s="230"/>
      <c r="L158" s="235"/>
      <c r="M158" s="236"/>
      <c r="N158" s="237"/>
      <c r="O158" s="237"/>
      <c r="P158" s="238">
        <f>P159+SUM(P160:P163)+P168+P170+P172+P174+P176+P178+P180+P182+P184+P191+P197+P201+P207+P210+P212+P214+P216+P218+P224</f>
        <v>0</v>
      </c>
      <c r="Q158" s="237"/>
      <c r="R158" s="238">
        <f>R159+SUM(R160:R163)+R168+R170+R172+R174+R176+R178+R180+R182+R184+R191+R197+R201+R207+R210+R212+R214+R216+R218+R224</f>
        <v>0</v>
      </c>
      <c r="S158" s="237"/>
      <c r="T158" s="239">
        <f>T159+SUM(T160:T163)+T168+T170+T172+T174+T176+T178+T180+T182+T184+T191+T197+T201+T207+T210+T212+T214+T216+T218+T224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0" t="s">
        <v>82</v>
      </c>
      <c r="AT158" s="241" t="s">
        <v>74</v>
      </c>
      <c r="AU158" s="241" t="s">
        <v>75</v>
      </c>
      <c r="AY158" s="240" t="s">
        <v>172</v>
      </c>
      <c r="BK158" s="242">
        <f>BK159+SUM(BK160:BK163)+BK168+BK170+BK172+BK174+BK176+BK178+BK180+BK182+BK184+BK191+BK197+BK201+BK207+BK210+BK212+BK214+BK216+BK218+BK224</f>
        <v>0</v>
      </c>
    </row>
    <row r="159" s="2" customFormat="1" ht="16.5" customHeight="1">
      <c r="A159" s="40"/>
      <c r="B159" s="41"/>
      <c r="C159" s="245" t="s">
        <v>82</v>
      </c>
      <c r="D159" s="245" t="s">
        <v>175</v>
      </c>
      <c r="E159" s="246" t="s">
        <v>1437</v>
      </c>
      <c r="F159" s="247" t="s">
        <v>1438</v>
      </c>
      <c r="G159" s="248" t="s">
        <v>1382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40</v>
      </c>
      <c r="O159" s="93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7" t="s">
        <v>179</v>
      </c>
      <c r="AT159" s="257" t="s">
        <v>175</v>
      </c>
      <c r="AU159" s="257" t="s">
        <v>82</v>
      </c>
      <c r="AY159" s="17" t="s">
        <v>172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82</v>
      </c>
      <c r="BK159" s="145">
        <f>ROUND(I159*H159,2)</f>
        <v>0</v>
      </c>
      <c r="BL159" s="17" t="s">
        <v>179</v>
      </c>
      <c r="BM159" s="257" t="s">
        <v>84</v>
      </c>
    </row>
    <row r="160" s="2" customFormat="1" ht="16.5" customHeight="1">
      <c r="A160" s="40"/>
      <c r="B160" s="41"/>
      <c r="C160" s="245" t="s">
        <v>84</v>
      </c>
      <c r="D160" s="245" t="s">
        <v>175</v>
      </c>
      <c r="E160" s="246" t="s">
        <v>1439</v>
      </c>
      <c r="F160" s="247" t="s">
        <v>1440</v>
      </c>
      <c r="G160" s="248" t="s">
        <v>1382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40</v>
      </c>
      <c r="O160" s="93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7" t="s">
        <v>179</v>
      </c>
      <c r="AT160" s="257" t="s">
        <v>175</v>
      </c>
      <c r="AU160" s="257" t="s">
        <v>82</v>
      </c>
      <c r="AY160" s="17" t="s">
        <v>172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82</v>
      </c>
      <c r="BK160" s="145">
        <f>ROUND(I160*H160,2)</f>
        <v>0</v>
      </c>
      <c r="BL160" s="17" t="s">
        <v>179</v>
      </c>
      <c r="BM160" s="257" t="s">
        <v>179</v>
      </c>
    </row>
    <row r="161" s="2" customFormat="1" ht="21.75" customHeight="1">
      <c r="A161" s="40"/>
      <c r="B161" s="41"/>
      <c r="C161" s="245" t="s">
        <v>173</v>
      </c>
      <c r="D161" s="245" t="s">
        <v>175</v>
      </c>
      <c r="E161" s="246" t="s">
        <v>1441</v>
      </c>
      <c r="F161" s="247" t="s">
        <v>1442</v>
      </c>
      <c r="G161" s="248" t="s">
        <v>1382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40</v>
      </c>
      <c r="O161" s="93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7" t="s">
        <v>179</v>
      </c>
      <c r="AT161" s="257" t="s">
        <v>175</v>
      </c>
      <c r="AU161" s="257" t="s">
        <v>82</v>
      </c>
      <c r="AY161" s="17" t="s">
        <v>172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82</v>
      </c>
      <c r="BK161" s="145">
        <f>ROUND(I161*H161,2)</f>
        <v>0</v>
      </c>
      <c r="BL161" s="17" t="s">
        <v>179</v>
      </c>
      <c r="BM161" s="257" t="s">
        <v>191</v>
      </c>
    </row>
    <row r="162" s="2" customFormat="1" ht="16.5" customHeight="1">
      <c r="A162" s="40"/>
      <c r="B162" s="41"/>
      <c r="C162" s="245" t="s">
        <v>179</v>
      </c>
      <c r="D162" s="245" t="s">
        <v>175</v>
      </c>
      <c r="E162" s="246" t="s">
        <v>1443</v>
      </c>
      <c r="F162" s="247" t="s">
        <v>1444</v>
      </c>
      <c r="G162" s="248" t="s">
        <v>1382</v>
      </c>
      <c r="H162" s="249">
        <v>2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40</v>
      </c>
      <c r="O162" s="93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57" t="s">
        <v>179</v>
      </c>
      <c r="AT162" s="257" t="s">
        <v>175</v>
      </c>
      <c r="AU162" s="257" t="s">
        <v>82</v>
      </c>
      <c r="AY162" s="17" t="s">
        <v>172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82</v>
      </c>
      <c r="BK162" s="145">
        <f>ROUND(I162*H162,2)</f>
        <v>0</v>
      </c>
      <c r="BL162" s="17" t="s">
        <v>179</v>
      </c>
      <c r="BM162" s="257" t="s">
        <v>201</v>
      </c>
    </row>
    <row r="163" s="12" customFormat="1" ht="22.8" customHeight="1">
      <c r="A163" s="12"/>
      <c r="B163" s="229"/>
      <c r="C163" s="230"/>
      <c r="D163" s="231" t="s">
        <v>74</v>
      </c>
      <c r="E163" s="243" t="s">
        <v>1445</v>
      </c>
      <c r="F163" s="243" t="s">
        <v>1446</v>
      </c>
      <c r="G163" s="230"/>
      <c r="H163" s="230"/>
      <c r="I163" s="233"/>
      <c r="J163" s="244">
        <f>BK163</f>
        <v>0</v>
      </c>
      <c r="K163" s="230"/>
      <c r="L163" s="235"/>
      <c r="M163" s="236"/>
      <c r="N163" s="237"/>
      <c r="O163" s="237"/>
      <c r="P163" s="238">
        <f>SUM(P164:P167)</f>
        <v>0</v>
      </c>
      <c r="Q163" s="237"/>
      <c r="R163" s="238">
        <f>SUM(R164:R167)</f>
        <v>0</v>
      </c>
      <c r="S163" s="237"/>
      <c r="T163" s="239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0" t="s">
        <v>82</v>
      </c>
      <c r="AT163" s="241" t="s">
        <v>74</v>
      </c>
      <c r="AU163" s="241" t="s">
        <v>82</v>
      </c>
      <c r="AY163" s="240" t="s">
        <v>172</v>
      </c>
      <c r="BK163" s="242">
        <f>SUM(BK164:BK167)</f>
        <v>0</v>
      </c>
    </row>
    <row r="164" s="2" customFormat="1" ht="16.5" customHeight="1">
      <c r="A164" s="40"/>
      <c r="B164" s="41"/>
      <c r="C164" s="245" t="s">
        <v>230</v>
      </c>
      <c r="D164" s="245" t="s">
        <v>175</v>
      </c>
      <c r="E164" s="246" t="s">
        <v>1447</v>
      </c>
      <c r="F164" s="247" t="s">
        <v>1448</v>
      </c>
      <c r="G164" s="248" t="s">
        <v>184</v>
      </c>
      <c r="H164" s="249">
        <v>17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40</v>
      </c>
      <c r="O164" s="93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57" t="s">
        <v>179</v>
      </c>
      <c r="AT164" s="257" t="s">
        <v>175</v>
      </c>
      <c r="AU164" s="257" t="s">
        <v>84</v>
      </c>
      <c r="AY164" s="17" t="s">
        <v>172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82</v>
      </c>
      <c r="BK164" s="145">
        <f>ROUND(I164*H164,2)</f>
        <v>0</v>
      </c>
      <c r="BL164" s="17" t="s">
        <v>179</v>
      </c>
      <c r="BM164" s="257" t="s">
        <v>206</v>
      </c>
    </row>
    <row r="165" s="2" customFormat="1" ht="16.5" customHeight="1">
      <c r="A165" s="40"/>
      <c r="B165" s="41"/>
      <c r="C165" s="245" t="s">
        <v>300</v>
      </c>
      <c r="D165" s="245" t="s">
        <v>175</v>
      </c>
      <c r="E165" s="246" t="s">
        <v>1449</v>
      </c>
      <c r="F165" s="247" t="s">
        <v>1450</v>
      </c>
      <c r="G165" s="248" t="s">
        <v>184</v>
      </c>
      <c r="H165" s="249">
        <v>58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40</v>
      </c>
      <c r="O165" s="93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7" t="s">
        <v>179</v>
      </c>
      <c r="AT165" s="257" t="s">
        <v>175</v>
      </c>
      <c r="AU165" s="257" t="s">
        <v>84</v>
      </c>
      <c r="AY165" s="17" t="s">
        <v>172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82</v>
      </c>
      <c r="BK165" s="145">
        <f>ROUND(I165*H165,2)</f>
        <v>0</v>
      </c>
      <c r="BL165" s="17" t="s">
        <v>179</v>
      </c>
      <c r="BM165" s="257" t="s">
        <v>8</v>
      </c>
    </row>
    <row r="166" s="2" customFormat="1" ht="16.5" customHeight="1">
      <c r="A166" s="40"/>
      <c r="B166" s="41"/>
      <c r="C166" s="245" t="s">
        <v>254</v>
      </c>
      <c r="D166" s="245" t="s">
        <v>175</v>
      </c>
      <c r="E166" s="246" t="s">
        <v>1449</v>
      </c>
      <c r="F166" s="247" t="s">
        <v>1450</v>
      </c>
      <c r="G166" s="248" t="s">
        <v>184</v>
      </c>
      <c r="H166" s="249">
        <v>3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40</v>
      </c>
      <c r="O166" s="93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57" t="s">
        <v>179</v>
      </c>
      <c r="AT166" s="257" t="s">
        <v>175</v>
      </c>
      <c r="AU166" s="257" t="s">
        <v>84</v>
      </c>
      <c r="AY166" s="17" t="s">
        <v>172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82</v>
      </c>
      <c r="BK166" s="145">
        <f>ROUND(I166*H166,2)</f>
        <v>0</v>
      </c>
      <c r="BL166" s="17" t="s">
        <v>179</v>
      </c>
      <c r="BM166" s="257" t="s">
        <v>216</v>
      </c>
    </row>
    <row r="167" s="2" customFormat="1" ht="16.5" customHeight="1">
      <c r="A167" s="40"/>
      <c r="B167" s="41"/>
      <c r="C167" s="245" t="s">
        <v>654</v>
      </c>
      <c r="D167" s="245" t="s">
        <v>175</v>
      </c>
      <c r="E167" s="246" t="s">
        <v>1449</v>
      </c>
      <c r="F167" s="247" t="s">
        <v>1450</v>
      </c>
      <c r="G167" s="248" t="s">
        <v>184</v>
      </c>
      <c r="H167" s="249">
        <v>18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40</v>
      </c>
      <c r="O167" s="93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57" t="s">
        <v>179</v>
      </c>
      <c r="AT167" s="257" t="s">
        <v>175</v>
      </c>
      <c r="AU167" s="257" t="s">
        <v>84</v>
      </c>
      <c r="AY167" s="17" t="s">
        <v>172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82</v>
      </c>
      <c r="BK167" s="145">
        <f>ROUND(I167*H167,2)</f>
        <v>0</v>
      </c>
      <c r="BL167" s="17" t="s">
        <v>179</v>
      </c>
      <c r="BM167" s="257" t="s">
        <v>200</v>
      </c>
    </row>
    <row r="168" s="12" customFormat="1" ht="22.8" customHeight="1">
      <c r="A168" s="12"/>
      <c r="B168" s="229"/>
      <c r="C168" s="230"/>
      <c r="D168" s="231" t="s">
        <v>74</v>
      </c>
      <c r="E168" s="243" t="s">
        <v>1451</v>
      </c>
      <c r="F168" s="243" t="s">
        <v>1452</v>
      </c>
      <c r="G168" s="230"/>
      <c r="H168" s="230"/>
      <c r="I168" s="233"/>
      <c r="J168" s="244">
        <f>BK168</f>
        <v>0</v>
      </c>
      <c r="K168" s="230"/>
      <c r="L168" s="235"/>
      <c r="M168" s="236"/>
      <c r="N168" s="237"/>
      <c r="O168" s="237"/>
      <c r="P168" s="238">
        <f>P169</f>
        <v>0</v>
      </c>
      <c r="Q168" s="237"/>
      <c r="R168" s="238">
        <f>R169</f>
        <v>0</v>
      </c>
      <c r="S168" s="237"/>
      <c r="T168" s="239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0" t="s">
        <v>82</v>
      </c>
      <c r="AT168" s="241" t="s">
        <v>74</v>
      </c>
      <c r="AU168" s="241" t="s">
        <v>82</v>
      </c>
      <c r="AY168" s="240" t="s">
        <v>172</v>
      </c>
      <c r="BK168" s="242">
        <f>BK169</f>
        <v>0</v>
      </c>
    </row>
    <row r="169" s="2" customFormat="1" ht="16.5" customHeight="1">
      <c r="A169" s="40"/>
      <c r="B169" s="41"/>
      <c r="C169" s="245" t="s">
        <v>236</v>
      </c>
      <c r="D169" s="245" t="s">
        <v>175</v>
      </c>
      <c r="E169" s="246" t="s">
        <v>1453</v>
      </c>
      <c r="F169" s="247" t="s">
        <v>1454</v>
      </c>
      <c r="G169" s="248" t="s">
        <v>1382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40</v>
      </c>
      <c r="O169" s="93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57" t="s">
        <v>179</v>
      </c>
      <c r="AT169" s="257" t="s">
        <v>175</v>
      </c>
      <c r="AU169" s="257" t="s">
        <v>84</v>
      </c>
      <c r="AY169" s="17" t="s">
        <v>172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82</v>
      </c>
      <c r="BK169" s="145">
        <f>ROUND(I169*H169,2)</f>
        <v>0</v>
      </c>
      <c r="BL169" s="17" t="s">
        <v>179</v>
      </c>
      <c r="BM169" s="257" t="s">
        <v>224</v>
      </c>
    </row>
    <row r="170" s="12" customFormat="1" ht="22.8" customHeight="1">
      <c r="A170" s="12"/>
      <c r="B170" s="229"/>
      <c r="C170" s="230"/>
      <c r="D170" s="231" t="s">
        <v>74</v>
      </c>
      <c r="E170" s="243" t="s">
        <v>1455</v>
      </c>
      <c r="F170" s="243" t="s">
        <v>1456</v>
      </c>
      <c r="G170" s="230"/>
      <c r="H170" s="230"/>
      <c r="I170" s="233"/>
      <c r="J170" s="244">
        <f>BK170</f>
        <v>0</v>
      </c>
      <c r="K170" s="230"/>
      <c r="L170" s="235"/>
      <c r="M170" s="236"/>
      <c r="N170" s="237"/>
      <c r="O170" s="237"/>
      <c r="P170" s="238">
        <f>P171</f>
        <v>0</v>
      </c>
      <c r="Q170" s="237"/>
      <c r="R170" s="238">
        <f>R171</f>
        <v>0</v>
      </c>
      <c r="S170" s="237"/>
      <c r="T170" s="239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0" t="s">
        <v>82</v>
      </c>
      <c r="AT170" s="241" t="s">
        <v>74</v>
      </c>
      <c r="AU170" s="241" t="s">
        <v>82</v>
      </c>
      <c r="AY170" s="240" t="s">
        <v>172</v>
      </c>
      <c r="BK170" s="242">
        <f>BK171</f>
        <v>0</v>
      </c>
    </row>
    <row r="171" s="2" customFormat="1" ht="16.5" customHeight="1">
      <c r="A171" s="40"/>
      <c r="B171" s="41"/>
      <c r="C171" s="245" t="s">
        <v>315</v>
      </c>
      <c r="D171" s="245" t="s">
        <v>175</v>
      </c>
      <c r="E171" s="246" t="s">
        <v>1457</v>
      </c>
      <c r="F171" s="247" t="s">
        <v>1458</v>
      </c>
      <c r="G171" s="248" t="s">
        <v>1382</v>
      </c>
      <c r="H171" s="249">
        <v>3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40</v>
      </c>
      <c r="O171" s="93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57" t="s">
        <v>179</v>
      </c>
      <c r="AT171" s="257" t="s">
        <v>175</v>
      </c>
      <c r="AU171" s="257" t="s">
        <v>84</v>
      </c>
      <c r="AY171" s="17" t="s">
        <v>172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82</v>
      </c>
      <c r="BK171" s="145">
        <f>ROUND(I171*H171,2)</f>
        <v>0</v>
      </c>
      <c r="BL171" s="17" t="s">
        <v>179</v>
      </c>
      <c r="BM171" s="257" t="s">
        <v>226</v>
      </c>
    </row>
    <row r="172" s="12" customFormat="1" ht="22.8" customHeight="1">
      <c r="A172" s="12"/>
      <c r="B172" s="229"/>
      <c r="C172" s="230"/>
      <c r="D172" s="231" t="s">
        <v>74</v>
      </c>
      <c r="E172" s="243" t="s">
        <v>1459</v>
      </c>
      <c r="F172" s="243" t="s">
        <v>1460</v>
      </c>
      <c r="G172" s="230"/>
      <c r="H172" s="230"/>
      <c r="I172" s="233"/>
      <c r="J172" s="244">
        <f>BK172</f>
        <v>0</v>
      </c>
      <c r="K172" s="230"/>
      <c r="L172" s="235"/>
      <c r="M172" s="236"/>
      <c r="N172" s="237"/>
      <c r="O172" s="237"/>
      <c r="P172" s="238">
        <f>P173</f>
        <v>0</v>
      </c>
      <c r="Q172" s="237"/>
      <c r="R172" s="238">
        <f>R173</f>
        <v>0</v>
      </c>
      <c r="S172" s="237"/>
      <c r="T172" s="239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82</v>
      </c>
      <c r="AT172" s="241" t="s">
        <v>74</v>
      </c>
      <c r="AU172" s="241" t="s">
        <v>82</v>
      </c>
      <c r="AY172" s="240" t="s">
        <v>172</v>
      </c>
      <c r="BK172" s="242">
        <f>BK173</f>
        <v>0</v>
      </c>
    </row>
    <row r="173" s="2" customFormat="1" ht="16.5" customHeight="1">
      <c r="A173" s="40"/>
      <c r="B173" s="41"/>
      <c r="C173" s="245" t="s">
        <v>240</v>
      </c>
      <c r="D173" s="245" t="s">
        <v>175</v>
      </c>
      <c r="E173" s="246" t="s">
        <v>1461</v>
      </c>
      <c r="F173" s="247" t="s">
        <v>1462</v>
      </c>
      <c r="G173" s="248" t="s">
        <v>1382</v>
      </c>
      <c r="H173" s="249">
        <v>2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40</v>
      </c>
      <c r="O173" s="93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57" t="s">
        <v>179</v>
      </c>
      <c r="AT173" s="257" t="s">
        <v>175</v>
      </c>
      <c r="AU173" s="257" t="s">
        <v>84</v>
      </c>
      <c r="AY173" s="17" t="s">
        <v>172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82</v>
      </c>
      <c r="BK173" s="145">
        <f>ROUND(I173*H173,2)</f>
        <v>0</v>
      </c>
      <c r="BL173" s="17" t="s">
        <v>179</v>
      </c>
      <c r="BM173" s="257" t="s">
        <v>230</v>
      </c>
    </row>
    <row r="174" s="12" customFormat="1" ht="22.8" customHeight="1">
      <c r="A174" s="12"/>
      <c r="B174" s="229"/>
      <c r="C174" s="230"/>
      <c r="D174" s="231" t="s">
        <v>74</v>
      </c>
      <c r="E174" s="243" t="s">
        <v>1365</v>
      </c>
      <c r="F174" s="243" t="s">
        <v>1463</v>
      </c>
      <c r="G174" s="230"/>
      <c r="H174" s="230"/>
      <c r="I174" s="233"/>
      <c r="J174" s="244">
        <f>BK174</f>
        <v>0</v>
      </c>
      <c r="K174" s="230"/>
      <c r="L174" s="235"/>
      <c r="M174" s="236"/>
      <c r="N174" s="237"/>
      <c r="O174" s="237"/>
      <c r="P174" s="238">
        <f>P175</f>
        <v>0</v>
      </c>
      <c r="Q174" s="237"/>
      <c r="R174" s="238">
        <f>R175</f>
        <v>0</v>
      </c>
      <c r="S174" s="237"/>
      <c r="T174" s="239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0" t="s">
        <v>82</v>
      </c>
      <c r="AT174" s="241" t="s">
        <v>74</v>
      </c>
      <c r="AU174" s="241" t="s">
        <v>82</v>
      </c>
      <c r="AY174" s="240" t="s">
        <v>172</v>
      </c>
      <c r="BK174" s="242">
        <f>BK175</f>
        <v>0</v>
      </c>
    </row>
    <row r="175" s="2" customFormat="1" ht="16.5" customHeight="1">
      <c r="A175" s="40"/>
      <c r="B175" s="41"/>
      <c r="C175" s="245" t="s">
        <v>322</v>
      </c>
      <c r="D175" s="245" t="s">
        <v>175</v>
      </c>
      <c r="E175" s="246" t="s">
        <v>1464</v>
      </c>
      <c r="F175" s="247" t="s">
        <v>1465</v>
      </c>
      <c r="G175" s="248" t="s">
        <v>1382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40</v>
      </c>
      <c r="O175" s="93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57" t="s">
        <v>179</v>
      </c>
      <c r="AT175" s="257" t="s">
        <v>175</v>
      </c>
      <c r="AU175" s="257" t="s">
        <v>84</v>
      </c>
      <c r="AY175" s="17" t="s">
        <v>172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82</v>
      </c>
      <c r="BK175" s="145">
        <f>ROUND(I175*H175,2)</f>
        <v>0</v>
      </c>
      <c r="BL175" s="17" t="s">
        <v>179</v>
      </c>
      <c r="BM175" s="257" t="s">
        <v>236</v>
      </c>
    </row>
    <row r="176" s="12" customFormat="1" ht="22.8" customHeight="1">
      <c r="A176" s="12"/>
      <c r="B176" s="229"/>
      <c r="C176" s="230"/>
      <c r="D176" s="231" t="s">
        <v>74</v>
      </c>
      <c r="E176" s="243" t="s">
        <v>1366</v>
      </c>
      <c r="F176" s="243" t="s">
        <v>1466</v>
      </c>
      <c r="G176" s="230"/>
      <c r="H176" s="230"/>
      <c r="I176" s="233"/>
      <c r="J176" s="244">
        <f>BK176</f>
        <v>0</v>
      </c>
      <c r="K176" s="230"/>
      <c r="L176" s="235"/>
      <c r="M176" s="236"/>
      <c r="N176" s="237"/>
      <c r="O176" s="237"/>
      <c r="P176" s="238">
        <f>P177</f>
        <v>0</v>
      </c>
      <c r="Q176" s="237"/>
      <c r="R176" s="238">
        <f>R177</f>
        <v>0</v>
      </c>
      <c r="S176" s="237"/>
      <c r="T176" s="239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82</v>
      </c>
      <c r="AT176" s="241" t="s">
        <v>74</v>
      </c>
      <c r="AU176" s="241" t="s">
        <v>82</v>
      </c>
      <c r="AY176" s="240" t="s">
        <v>172</v>
      </c>
      <c r="BK176" s="242">
        <f>BK177</f>
        <v>0</v>
      </c>
    </row>
    <row r="177" s="2" customFormat="1" ht="16.5" customHeight="1">
      <c r="A177" s="40"/>
      <c r="B177" s="41"/>
      <c r="C177" s="245" t="s">
        <v>213</v>
      </c>
      <c r="D177" s="245" t="s">
        <v>175</v>
      </c>
      <c r="E177" s="246" t="s">
        <v>1467</v>
      </c>
      <c r="F177" s="247" t="s">
        <v>1468</v>
      </c>
      <c r="G177" s="248" t="s">
        <v>1382</v>
      </c>
      <c r="H177" s="249">
        <v>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40</v>
      </c>
      <c r="O177" s="93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57" t="s">
        <v>179</v>
      </c>
      <c r="AT177" s="257" t="s">
        <v>175</v>
      </c>
      <c r="AU177" s="257" t="s">
        <v>84</v>
      </c>
      <c r="AY177" s="17" t="s">
        <v>172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82</v>
      </c>
      <c r="BK177" s="145">
        <f>ROUND(I177*H177,2)</f>
        <v>0</v>
      </c>
      <c r="BL177" s="17" t="s">
        <v>179</v>
      </c>
      <c r="BM177" s="257" t="s">
        <v>240</v>
      </c>
    </row>
    <row r="178" s="12" customFormat="1" ht="22.8" customHeight="1">
      <c r="A178" s="12"/>
      <c r="B178" s="229"/>
      <c r="C178" s="230"/>
      <c r="D178" s="231" t="s">
        <v>74</v>
      </c>
      <c r="E178" s="243" t="s">
        <v>1469</v>
      </c>
      <c r="F178" s="243" t="s">
        <v>1470</v>
      </c>
      <c r="G178" s="230"/>
      <c r="H178" s="230"/>
      <c r="I178" s="233"/>
      <c r="J178" s="244">
        <f>BK178</f>
        <v>0</v>
      </c>
      <c r="K178" s="230"/>
      <c r="L178" s="235"/>
      <c r="M178" s="236"/>
      <c r="N178" s="237"/>
      <c r="O178" s="237"/>
      <c r="P178" s="238">
        <f>P179</f>
        <v>0</v>
      </c>
      <c r="Q178" s="237"/>
      <c r="R178" s="238">
        <f>R179</f>
        <v>0</v>
      </c>
      <c r="S178" s="237"/>
      <c r="T178" s="239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0" t="s">
        <v>82</v>
      </c>
      <c r="AT178" s="241" t="s">
        <v>74</v>
      </c>
      <c r="AU178" s="241" t="s">
        <v>82</v>
      </c>
      <c r="AY178" s="240" t="s">
        <v>172</v>
      </c>
      <c r="BK178" s="242">
        <f>BK179</f>
        <v>0</v>
      </c>
    </row>
    <row r="179" s="2" customFormat="1" ht="16.5" customHeight="1">
      <c r="A179" s="40"/>
      <c r="B179" s="41"/>
      <c r="C179" s="245" t="s">
        <v>188</v>
      </c>
      <c r="D179" s="245" t="s">
        <v>175</v>
      </c>
      <c r="E179" s="246" t="s">
        <v>1471</v>
      </c>
      <c r="F179" s="247" t="s">
        <v>1472</v>
      </c>
      <c r="G179" s="248" t="s">
        <v>1382</v>
      </c>
      <c r="H179" s="249">
        <v>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40</v>
      </c>
      <c r="O179" s="93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57" t="s">
        <v>179</v>
      </c>
      <c r="AT179" s="257" t="s">
        <v>175</v>
      </c>
      <c r="AU179" s="257" t="s">
        <v>84</v>
      </c>
      <c r="AY179" s="17" t="s">
        <v>172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82</v>
      </c>
      <c r="BK179" s="145">
        <f>ROUND(I179*H179,2)</f>
        <v>0</v>
      </c>
      <c r="BL179" s="17" t="s">
        <v>179</v>
      </c>
      <c r="BM179" s="257" t="s">
        <v>213</v>
      </c>
    </row>
    <row r="180" s="12" customFormat="1" ht="22.8" customHeight="1">
      <c r="A180" s="12"/>
      <c r="B180" s="229"/>
      <c r="C180" s="230"/>
      <c r="D180" s="231" t="s">
        <v>74</v>
      </c>
      <c r="E180" s="243" t="s">
        <v>1473</v>
      </c>
      <c r="F180" s="243" t="s">
        <v>1474</v>
      </c>
      <c r="G180" s="230"/>
      <c r="H180" s="230"/>
      <c r="I180" s="233"/>
      <c r="J180" s="244">
        <f>BK180</f>
        <v>0</v>
      </c>
      <c r="K180" s="230"/>
      <c r="L180" s="235"/>
      <c r="M180" s="236"/>
      <c r="N180" s="237"/>
      <c r="O180" s="237"/>
      <c r="P180" s="238">
        <f>P181</f>
        <v>0</v>
      </c>
      <c r="Q180" s="237"/>
      <c r="R180" s="238">
        <f>R181</f>
        <v>0</v>
      </c>
      <c r="S180" s="237"/>
      <c r="T180" s="239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82</v>
      </c>
      <c r="AT180" s="241" t="s">
        <v>74</v>
      </c>
      <c r="AU180" s="241" t="s">
        <v>82</v>
      </c>
      <c r="AY180" s="240" t="s">
        <v>172</v>
      </c>
      <c r="BK180" s="242">
        <f>BK181</f>
        <v>0</v>
      </c>
    </row>
    <row r="181" s="2" customFormat="1" ht="16.5" customHeight="1">
      <c r="A181" s="40"/>
      <c r="B181" s="41"/>
      <c r="C181" s="245" t="s">
        <v>210</v>
      </c>
      <c r="D181" s="245" t="s">
        <v>175</v>
      </c>
      <c r="E181" s="246" t="s">
        <v>1475</v>
      </c>
      <c r="F181" s="247" t="s">
        <v>1476</v>
      </c>
      <c r="G181" s="248" t="s">
        <v>1477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40</v>
      </c>
      <c r="O181" s="93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57" t="s">
        <v>179</v>
      </c>
      <c r="AT181" s="257" t="s">
        <v>175</v>
      </c>
      <c r="AU181" s="257" t="s">
        <v>84</v>
      </c>
      <c r="AY181" s="17" t="s">
        <v>172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82</v>
      </c>
      <c r="BK181" s="145">
        <f>ROUND(I181*H181,2)</f>
        <v>0</v>
      </c>
      <c r="BL181" s="17" t="s">
        <v>179</v>
      </c>
      <c r="BM181" s="257" t="s">
        <v>247</v>
      </c>
    </row>
    <row r="182" s="12" customFormat="1" ht="22.8" customHeight="1">
      <c r="A182" s="12"/>
      <c r="B182" s="229"/>
      <c r="C182" s="230"/>
      <c r="D182" s="231" t="s">
        <v>74</v>
      </c>
      <c r="E182" s="243" t="s">
        <v>1478</v>
      </c>
      <c r="F182" s="243" t="s">
        <v>1479</v>
      </c>
      <c r="G182" s="230"/>
      <c r="H182" s="230"/>
      <c r="I182" s="233"/>
      <c r="J182" s="244">
        <f>BK182</f>
        <v>0</v>
      </c>
      <c r="K182" s="230"/>
      <c r="L182" s="235"/>
      <c r="M182" s="236"/>
      <c r="N182" s="237"/>
      <c r="O182" s="237"/>
      <c r="P182" s="238">
        <f>P183</f>
        <v>0</v>
      </c>
      <c r="Q182" s="237"/>
      <c r="R182" s="238">
        <f>R183</f>
        <v>0</v>
      </c>
      <c r="S182" s="237"/>
      <c r="T182" s="239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0" t="s">
        <v>82</v>
      </c>
      <c r="AT182" s="241" t="s">
        <v>74</v>
      </c>
      <c r="AU182" s="241" t="s">
        <v>82</v>
      </c>
      <c r="AY182" s="240" t="s">
        <v>172</v>
      </c>
      <c r="BK182" s="242">
        <f>BK183</f>
        <v>0</v>
      </c>
    </row>
    <row r="183" s="2" customFormat="1" ht="16.5" customHeight="1">
      <c r="A183" s="40"/>
      <c r="B183" s="41"/>
      <c r="C183" s="245" t="s">
        <v>304</v>
      </c>
      <c r="D183" s="245" t="s">
        <v>175</v>
      </c>
      <c r="E183" s="246" t="s">
        <v>1480</v>
      </c>
      <c r="F183" s="247" t="s">
        <v>1481</v>
      </c>
      <c r="G183" s="248" t="s">
        <v>1382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40</v>
      </c>
      <c r="O183" s="93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57" t="s">
        <v>179</v>
      </c>
      <c r="AT183" s="257" t="s">
        <v>175</v>
      </c>
      <c r="AU183" s="257" t="s">
        <v>84</v>
      </c>
      <c r="AY183" s="17" t="s">
        <v>172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82</v>
      </c>
      <c r="BK183" s="145">
        <f>ROUND(I183*H183,2)</f>
        <v>0</v>
      </c>
      <c r="BL183" s="17" t="s">
        <v>179</v>
      </c>
      <c r="BM183" s="257" t="s">
        <v>210</v>
      </c>
    </row>
    <row r="184" s="12" customFormat="1" ht="22.8" customHeight="1">
      <c r="A184" s="12"/>
      <c r="B184" s="229"/>
      <c r="C184" s="230"/>
      <c r="D184" s="231" t="s">
        <v>74</v>
      </c>
      <c r="E184" s="243" t="s">
        <v>1482</v>
      </c>
      <c r="F184" s="243" t="s">
        <v>1483</v>
      </c>
      <c r="G184" s="230"/>
      <c r="H184" s="230"/>
      <c r="I184" s="233"/>
      <c r="J184" s="244">
        <f>BK184</f>
        <v>0</v>
      </c>
      <c r="K184" s="230"/>
      <c r="L184" s="235"/>
      <c r="M184" s="236"/>
      <c r="N184" s="237"/>
      <c r="O184" s="237"/>
      <c r="P184" s="238">
        <f>SUM(P185:P190)</f>
        <v>0</v>
      </c>
      <c r="Q184" s="237"/>
      <c r="R184" s="238">
        <f>SUM(R185:R190)</f>
        <v>0</v>
      </c>
      <c r="S184" s="237"/>
      <c r="T184" s="239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0" t="s">
        <v>82</v>
      </c>
      <c r="AT184" s="241" t="s">
        <v>74</v>
      </c>
      <c r="AU184" s="241" t="s">
        <v>82</v>
      </c>
      <c r="AY184" s="240" t="s">
        <v>172</v>
      </c>
      <c r="BK184" s="242">
        <f>SUM(BK185:BK190)</f>
        <v>0</v>
      </c>
    </row>
    <row r="185" s="2" customFormat="1" ht="16.5" customHeight="1">
      <c r="A185" s="40"/>
      <c r="B185" s="41"/>
      <c r="C185" s="245" t="s">
        <v>197</v>
      </c>
      <c r="D185" s="245" t="s">
        <v>175</v>
      </c>
      <c r="E185" s="246" t="s">
        <v>1484</v>
      </c>
      <c r="F185" s="247" t="s">
        <v>1485</v>
      </c>
      <c r="G185" s="248" t="s">
        <v>1477</v>
      </c>
      <c r="H185" s="249">
        <v>43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40</v>
      </c>
      <c r="O185" s="93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57" t="s">
        <v>179</v>
      </c>
      <c r="AT185" s="257" t="s">
        <v>175</v>
      </c>
      <c r="AU185" s="257" t="s">
        <v>84</v>
      </c>
      <c r="AY185" s="17" t="s">
        <v>172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82</v>
      </c>
      <c r="BK185" s="145">
        <f>ROUND(I185*H185,2)</f>
        <v>0</v>
      </c>
      <c r="BL185" s="17" t="s">
        <v>179</v>
      </c>
      <c r="BM185" s="257" t="s">
        <v>254</v>
      </c>
    </row>
    <row r="186" s="2" customFormat="1" ht="16.5" customHeight="1">
      <c r="A186" s="40"/>
      <c r="B186" s="41"/>
      <c r="C186" s="245" t="s">
        <v>233</v>
      </c>
      <c r="D186" s="245" t="s">
        <v>175</v>
      </c>
      <c r="E186" s="246" t="s">
        <v>1486</v>
      </c>
      <c r="F186" s="247" t="s">
        <v>1487</v>
      </c>
      <c r="G186" s="248" t="s">
        <v>1477</v>
      </c>
      <c r="H186" s="249">
        <v>10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40</v>
      </c>
      <c r="O186" s="93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57" t="s">
        <v>179</v>
      </c>
      <c r="AT186" s="257" t="s">
        <v>175</v>
      </c>
      <c r="AU186" s="257" t="s">
        <v>84</v>
      </c>
      <c r="AY186" s="17" t="s">
        <v>172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82</v>
      </c>
      <c r="BK186" s="145">
        <f>ROUND(I186*H186,2)</f>
        <v>0</v>
      </c>
      <c r="BL186" s="17" t="s">
        <v>179</v>
      </c>
      <c r="BM186" s="257" t="s">
        <v>237</v>
      </c>
    </row>
    <row r="187" s="2" customFormat="1" ht="16.5" customHeight="1">
      <c r="A187" s="40"/>
      <c r="B187" s="41"/>
      <c r="C187" s="245" t="s">
        <v>237</v>
      </c>
      <c r="D187" s="245" t="s">
        <v>175</v>
      </c>
      <c r="E187" s="246" t="s">
        <v>1488</v>
      </c>
      <c r="F187" s="247" t="s">
        <v>1489</v>
      </c>
      <c r="G187" s="248" t="s">
        <v>1477</v>
      </c>
      <c r="H187" s="249">
        <v>35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40</v>
      </c>
      <c r="O187" s="93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57" t="s">
        <v>179</v>
      </c>
      <c r="AT187" s="257" t="s">
        <v>175</v>
      </c>
      <c r="AU187" s="257" t="s">
        <v>84</v>
      </c>
      <c r="AY187" s="17" t="s">
        <v>172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82</v>
      </c>
      <c r="BK187" s="145">
        <f>ROUND(I187*H187,2)</f>
        <v>0</v>
      </c>
      <c r="BL187" s="17" t="s">
        <v>179</v>
      </c>
      <c r="BM187" s="257" t="s">
        <v>244</v>
      </c>
    </row>
    <row r="188" s="2" customFormat="1" ht="16.5" customHeight="1">
      <c r="A188" s="40"/>
      <c r="B188" s="41"/>
      <c r="C188" s="245" t="s">
        <v>241</v>
      </c>
      <c r="D188" s="245" t="s">
        <v>175</v>
      </c>
      <c r="E188" s="246" t="s">
        <v>1490</v>
      </c>
      <c r="F188" s="247" t="s">
        <v>1491</v>
      </c>
      <c r="G188" s="248" t="s">
        <v>1477</v>
      </c>
      <c r="H188" s="249">
        <v>89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40</v>
      </c>
      <c r="O188" s="93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57" t="s">
        <v>179</v>
      </c>
      <c r="AT188" s="257" t="s">
        <v>175</v>
      </c>
      <c r="AU188" s="257" t="s">
        <v>84</v>
      </c>
      <c r="AY188" s="17" t="s">
        <v>172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82</v>
      </c>
      <c r="BK188" s="145">
        <f>ROUND(I188*H188,2)</f>
        <v>0</v>
      </c>
      <c r="BL188" s="17" t="s">
        <v>179</v>
      </c>
      <c r="BM188" s="257" t="s">
        <v>218</v>
      </c>
    </row>
    <row r="189" s="2" customFormat="1" ht="16.5" customHeight="1">
      <c r="A189" s="40"/>
      <c r="B189" s="41"/>
      <c r="C189" s="245" t="s">
        <v>244</v>
      </c>
      <c r="D189" s="245" t="s">
        <v>175</v>
      </c>
      <c r="E189" s="246" t="s">
        <v>1492</v>
      </c>
      <c r="F189" s="247" t="s">
        <v>1493</v>
      </c>
      <c r="G189" s="248" t="s">
        <v>1477</v>
      </c>
      <c r="H189" s="249">
        <v>24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40</v>
      </c>
      <c r="O189" s="93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57" t="s">
        <v>179</v>
      </c>
      <c r="AT189" s="257" t="s">
        <v>175</v>
      </c>
      <c r="AU189" s="257" t="s">
        <v>84</v>
      </c>
      <c r="AY189" s="17" t="s">
        <v>172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82</v>
      </c>
      <c r="BK189" s="145">
        <f>ROUND(I189*H189,2)</f>
        <v>0</v>
      </c>
      <c r="BL189" s="17" t="s">
        <v>179</v>
      </c>
      <c r="BM189" s="257" t="s">
        <v>227</v>
      </c>
    </row>
    <row r="190" s="2" customFormat="1" ht="16.5" customHeight="1">
      <c r="A190" s="40"/>
      <c r="B190" s="41"/>
      <c r="C190" s="245" t="s">
        <v>218</v>
      </c>
      <c r="D190" s="245" t="s">
        <v>175</v>
      </c>
      <c r="E190" s="246" t="s">
        <v>1494</v>
      </c>
      <c r="F190" s="247" t="s">
        <v>1495</v>
      </c>
      <c r="G190" s="248" t="s">
        <v>1477</v>
      </c>
      <c r="H190" s="249">
        <v>5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40</v>
      </c>
      <c r="O190" s="93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57" t="s">
        <v>179</v>
      </c>
      <c r="AT190" s="257" t="s">
        <v>175</v>
      </c>
      <c r="AU190" s="257" t="s">
        <v>84</v>
      </c>
      <c r="AY190" s="17" t="s">
        <v>172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82</v>
      </c>
      <c r="BK190" s="145">
        <f>ROUND(I190*H190,2)</f>
        <v>0</v>
      </c>
      <c r="BL190" s="17" t="s">
        <v>179</v>
      </c>
      <c r="BM190" s="257" t="s">
        <v>225</v>
      </c>
    </row>
    <row r="191" s="12" customFormat="1" ht="22.8" customHeight="1">
      <c r="A191" s="12"/>
      <c r="B191" s="229"/>
      <c r="C191" s="230"/>
      <c r="D191" s="231" t="s">
        <v>74</v>
      </c>
      <c r="E191" s="243" t="s">
        <v>1393</v>
      </c>
      <c r="F191" s="243" t="s">
        <v>1496</v>
      </c>
      <c r="G191" s="230"/>
      <c r="H191" s="230"/>
      <c r="I191" s="233"/>
      <c r="J191" s="244">
        <f>BK191</f>
        <v>0</v>
      </c>
      <c r="K191" s="230"/>
      <c r="L191" s="235"/>
      <c r="M191" s="236"/>
      <c r="N191" s="237"/>
      <c r="O191" s="237"/>
      <c r="P191" s="238">
        <f>SUM(P192:P196)</f>
        <v>0</v>
      </c>
      <c r="Q191" s="237"/>
      <c r="R191" s="238">
        <f>SUM(R192:R196)</f>
        <v>0</v>
      </c>
      <c r="S191" s="237"/>
      <c r="T191" s="239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0" t="s">
        <v>82</v>
      </c>
      <c r="AT191" s="241" t="s">
        <v>74</v>
      </c>
      <c r="AU191" s="241" t="s">
        <v>82</v>
      </c>
      <c r="AY191" s="240" t="s">
        <v>172</v>
      </c>
      <c r="BK191" s="242">
        <f>SUM(BK192:BK196)</f>
        <v>0</v>
      </c>
    </row>
    <row r="192" s="2" customFormat="1" ht="16.5" customHeight="1">
      <c r="A192" s="40"/>
      <c r="B192" s="41"/>
      <c r="C192" s="245" t="s">
        <v>352</v>
      </c>
      <c r="D192" s="245" t="s">
        <v>175</v>
      </c>
      <c r="E192" s="246" t="s">
        <v>1497</v>
      </c>
      <c r="F192" s="247" t="s">
        <v>1498</v>
      </c>
      <c r="G192" s="248" t="s">
        <v>1382</v>
      </c>
      <c r="H192" s="249">
        <v>3</v>
      </c>
      <c r="I192" s="250"/>
      <c r="J192" s="251">
        <f>ROUND(I192*H192,2)</f>
        <v>0</v>
      </c>
      <c r="K192" s="252"/>
      <c r="L192" s="43"/>
      <c r="M192" s="253" t="s">
        <v>1</v>
      </c>
      <c r="N192" s="254" t="s">
        <v>40</v>
      </c>
      <c r="O192" s="93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57" t="s">
        <v>179</v>
      </c>
      <c r="AT192" s="257" t="s">
        <v>175</v>
      </c>
      <c r="AU192" s="257" t="s">
        <v>84</v>
      </c>
      <c r="AY192" s="17" t="s">
        <v>172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82</v>
      </c>
      <c r="BK192" s="145">
        <f>ROUND(I192*H192,2)</f>
        <v>0</v>
      </c>
      <c r="BL192" s="17" t="s">
        <v>179</v>
      </c>
      <c r="BM192" s="257" t="s">
        <v>274</v>
      </c>
    </row>
    <row r="193" s="2" customFormat="1" ht="16.5" customHeight="1">
      <c r="A193" s="40"/>
      <c r="B193" s="41"/>
      <c r="C193" s="245" t="s">
        <v>191</v>
      </c>
      <c r="D193" s="245" t="s">
        <v>175</v>
      </c>
      <c r="E193" s="246" t="s">
        <v>1499</v>
      </c>
      <c r="F193" s="247" t="s">
        <v>1500</v>
      </c>
      <c r="G193" s="248" t="s">
        <v>1382</v>
      </c>
      <c r="H193" s="249">
        <v>1</v>
      </c>
      <c r="I193" s="250"/>
      <c r="J193" s="251">
        <f>ROUND(I193*H193,2)</f>
        <v>0</v>
      </c>
      <c r="K193" s="252"/>
      <c r="L193" s="43"/>
      <c r="M193" s="253" t="s">
        <v>1</v>
      </c>
      <c r="N193" s="254" t="s">
        <v>40</v>
      </c>
      <c r="O193" s="93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57" t="s">
        <v>179</v>
      </c>
      <c r="AT193" s="257" t="s">
        <v>175</v>
      </c>
      <c r="AU193" s="257" t="s">
        <v>84</v>
      </c>
      <c r="AY193" s="17" t="s">
        <v>172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82</v>
      </c>
      <c r="BK193" s="145">
        <f>ROUND(I193*H193,2)</f>
        <v>0</v>
      </c>
      <c r="BL193" s="17" t="s">
        <v>179</v>
      </c>
      <c r="BM193" s="257" t="s">
        <v>279</v>
      </c>
    </row>
    <row r="194" s="2" customFormat="1" ht="21.75" customHeight="1">
      <c r="A194" s="40"/>
      <c r="B194" s="41"/>
      <c r="C194" s="245" t="s">
        <v>357</v>
      </c>
      <c r="D194" s="245" t="s">
        <v>175</v>
      </c>
      <c r="E194" s="246" t="s">
        <v>1501</v>
      </c>
      <c r="F194" s="247" t="s">
        <v>1502</v>
      </c>
      <c r="G194" s="248" t="s">
        <v>1382</v>
      </c>
      <c r="H194" s="249">
        <v>1</v>
      </c>
      <c r="I194" s="250"/>
      <c r="J194" s="251">
        <f>ROUND(I194*H194,2)</f>
        <v>0</v>
      </c>
      <c r="K194" s="252"/>
      <c r="L194" s="43"/>
      <c r="M194" s="253" t="s">
        <v>1</v>
      </c>
      <c r="N194" s="254" t="s">
        <v>40</v>
      </c>
      <c r="O194" s="93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57" t="s">
        <v>179</v>
      </c>
      <c r="AT194" s="257" t="s">
        <v>175</v>
      </c>
      <c r="AU194" s="257" t="s">
        <v>84</v>
      </c>
      <c r="AY194" s="17" t="s">
        <v>172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82</v>
      </c>
      <c r="BK194" s="145">
        <f>ROUND(I194*H194,2)</f>
        <v>0</v>
      </c>
      <c r="BL194" s="17" t="s">
        <v>179</v>
      </c>
      <c r="BM194" s="257" t="s">
        <v>284</v>
      </c>
    </row>
    <row r="195" s="2" customFormat="1" ht="21.75" customHeight="1">
      <c r="A195" s="40"/>
      <c r="B195" s="41"/>
      <c r="C195" s="245" t="s">
        <v>201</v>
      </c>
      <c r="D195" s="245" t="s">
        <v>175</v>
      </c>
      <c r="E195" s="246" t="s">
        <v>1503</v>
      </c>
      <c r="F195" s="247" t="s">
        <v>1504</v>
      </c>
      <c r="G195" s="248" t="s">
        <v>1382</v>
      </c>
      <c r="H195" s="249">
        <v>1</v>
      </c>
      <c r="I195" s="250"/>
      <c r="J195" s="251">
        <f>ROUND(I195*H195,2)</f>
        <v>0</v>
      </c>
      <c r="K195" s="252"/>
      <c r="L195" s="43"/>
      <c r="M195" s="253" t="s">
        <v>1</v>
      </c>
      <c r="N195" s="254" t="s">
        <v>40</v>
      </c>
      <c r="O195" s="93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7" t="s">
        <v>179</v>
      </c>
      <c r="AT195" s="257" t="s">
        <v>175</v>
      </c>
      <c r="AU195" s="257" t="s">
        <v>84</v>
      </c>
      <c r="AY195" s="17" t="s">
        <v>172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82</v>
      </c>
      <c r="BK195" s="145">
        <f>ROUND(I195*H195,2)</f>
        <v>0</v>
      </c>
      <c r="BL195" s="17" t="s">
        <v>179</v>
      </c>
      <c r="BM195" s="257" t="s">
        <v>289</v>
      </c>
    </row>
    <row r="196" s="2" customFormat="1" ht="21.75" customHeight="1">
      <c r="A196" s="40"/>
      <c r="B196" s="41"/>
      <c r="C196" s="245" t="s">
        <v>186</v>
      </c>
      <c r="D196" s="245" t="s">
        <v>175</v>
      </c>
      <c r="E196" s="246" t="s">
        <v>1505</v>
      </c>
      <c r="F196" s="247" t="s">
        <v>1506</v>
      </c>
      <c r="G196" s="248" t="s">
        <v>1382</v>
      </c>
      <c r="H196" s="249">
        <v>1</v>
      </c>
      <c r="I196" s="250"/>
      <c r="J196" s="251">
        <f>ROUND(I196*H196,2)</f>
        <v>0</v>
      </c>
      <c r="K196" s="252"/>
      <c r="L196" s="43"/>
      <c r="M196" s="253" t="s">
        <v>1</v>
      </c>
      <c r="N196" s="254" t="s">
        <v>40</v>
      </c>
      <c r="O196" s="93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57" t="s">
        <v>179</v>
      </c>
      <c r="AT196" s="257" t="s">
        <v>175</v>
      </c>
      <c r="AU196" s="257" t="s">
        <v>84</v>
      </c>
      <c r="AY196" s="17" t="s">
        <v>172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82</v>
      </c>
      <c r="BK196" s="145">
        <f>ROUND(I196*H196,2)</f>
        <v>0</v>
      </c>
      <c r="BL196" s="17" t="s">
        <v>179</v>
      </c>
      <c r="BM196" s="257" t="s">
        <v>293</v>
      </c>
    </row>
    <row r="197" s="12" customFormat="1" ht="22.8" customHeight="1">
      <c r="A197" s="12"/>
      <c r="B197" s="229"/>
      <c r="C197" s="230"/>
      <c r="D197" s="231" t="s">
        <v>74</v>
      </c>
      <c r="E197" s="243" t="s">
        <v>1507</v>
      </c>
      <c r="F197" s="243" t="s">
        <v>1508</v>
      </c>
      <c r="G197" s="230"/>
      <c r="H197" s="230"/>
      <c r="I197" s="233"/>
      <c r="J197" s="244">
        <f>BK197</f>
        <v>0</v>
      </c>
      <c r="K197" s="230"/>
      <c r="L197" s="235"/>
      <c r="M197" s="236"/>
      <c r="N197" s="237"/>
      <c r="O197" s="237"/>
      <c r="P197" s="238">
        <f>SUM(P198:P200)</f>
        <v>0</v>
      </c>
      <c r="Q197" s="237"/>
      <c r="R197" s="238">
        <f>SUM(R198:R200)</f>
        <v>0</v>
      </c>
      <c r="S197" s="237"/>
      <c r="T197" s="239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40" t="s">
        <v>82</v>
      </c>
      <c r="AT197" s="241" t="s">
        <v>74</v>
      </c>
      <c r="AU197" s="241" t="s">
        <v>82</v>
      </c>
      <c r="AY197" s="240" t="s">
        <v>172</v>
      </c>
      <c r="BK197" s="242">
        <f>SUM(BK198:BK200)</f>
        <v>0</v>
      </c>
    </row>
    <row r="198" s="2" customFormat="1" ht="16.5" customHeight="1">
      <c r="A198" s="40"/>
      <c r="B198" s="41"/>
      <c r="C198" s="245" t="s">
        <v>825</v>
      </c>
      <c r="D198" s="245" t="s">
        <v>175</v>
      </c>
      <c r="E198" s="246" t="s">
        <v>1509</v>
      </c>
      <c r="F198" s="247" t="s">
        <v>1510</v>
      </c>
      <c r="G198" s="248" t="s">
        <v>1382</v>
      </c>
      <c r="H198" s="249">
        <v>2</v>
      </c>
      <c r="I198" s="250"/>
      <c r="J198" s="251">
        <f>ROUND(I198*H198,2)</f>
        <v>0</v>
      </c>
      <c r="K198" s="252"/>
      <c r="L198" s="43"/>
      <c r="M198" s="253" t="s">
        <v>1</v>
      </c>
      <c r="N198" s="254" t="s">
        <v>40</v>
      </c>
      <c r="O198" s="93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7" t="s">
        <v>179</v>
      </c>
      <c r="AT198" s="257" t="s">
        <v>175</v>
      </c>
      <c r="AU198" s="257" t="s">
        <v>84</v>
      </c>
      <c r="AY198" s="17" t="s">
        <v>172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82</v>
      </c>
      <c r="BK198" s="145">
        <f>ROUND(I198*H198,2)</f>
        <v>0</v>
      </c>
      <c r="BL198" s="17" t="s">
        <v>179</v>
      </c>
      <c r="BM198" s="257" t="s">
        <v>298</v>
      </c>
    </row>
    <row r="199" s="2" customFormat="1" ht="16.5" customHeight="1">
      <c r="A199" s="40"/>
      <c r="B199" s="41"/>
      <c r="C199" s="245" t="s">
        <v>227</v>
      </c>
      <c r="D199" s="245" t="s">
        <v>175</v>
      </c>
      <c r="E199" s="246" t="s">
        <v>1511</v>
      </c>
      <c r="F199" s="247" t="s">
        <v>1512</v>
      </c>
      <c r="G199" s="248" t="s">
        <v>1382</v>
      </c>
      <c r="H199" s="249">
        <v>3</v>
      </c>
      <c r="I199" s="250"/>
      <c r="J199" s="251">
        <f>ROUND(I199*H199,2)</f>
        <v>0</v>
      </c>
      <c r="K199" s="252"/>
      <c r="L199" s="43"/>
      <c r="M199" s="253" t="s">
        <v>1</v>
      </c>
      <c r="N199" s="254" t="s">
        <v>40</v>
      </c>
      <c r="O199" s="93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57" t="s">
        <v>179</v>
      </c>
      <c r="AT199" s="257" t="s">
        <v>175</v>
      </c>
      <c r="AU199" s="257" t="s">
        <v>84</v>
      </c>
      <c r="AY199" s="17" t="s">
        <v>172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82</v>
      </c>
      <c r="BK199" s="145">
        <f>ROUND(I199*H199,2)</f>
        <v>0</v>
      </c>
      <c r="BL199" s="17" t="s">
        <v>179</v>
      </c>
      <c r="BM199" s="257" t="s">
        <v>303</v>
      </c>
    </row>
    <row r="200" s="2" customFormat="1" ht="16.5" customHeight="1">
      <c r="A200" s="40"/>
      <c r="B200" s="41"/>
      <c r="C200" s="245" t="s">
        <v>221</v>
      </c>
      <c r="D200" s="245" t="s">
        <v>175</v>
      </c>
      <c r="E200" s="246" t="s">
        <v>1513</v>
      </c>
      <c r="F200" s="247" t="s">
        <v>1514</v>
      </c>
      <c r="G200" s="248" t="s">
        <v>1382</v>
      </c>
      <c r="H200" s="249">
        <v>3</v>
      </c>
      <c r="I200" s="250"/>
      <c r="J200" s="251">
        <f>ROUND(I200*H200,2)</f>
        <v>0</v>
      </c>
      <c r="K200" s="252"/>
      <c r="L200" s="43"/>
      <c r="M200" s="253" t="s">
        <v>1</v>
      </c>
      <c r="N200" s="254" t="s">
        <v>40</v>
      </c>
      <c r="O200" s="93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57" t="s">
        <v>179</v>
      </c>
      <c r="AT200" s="257" t="s">
        <v>175</v>
      </c>
      <c r="AU200" s="257" t="s">
        <v>84</v>
      </c>
      <c r="AY200" s="17" t="s">
        <v>172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82</v>
      </c>
      <c r="BK200" s="145">
        <f>ROUND(I200*H200,2)</f>
        <v>0</v>
      </c>
      <c r="BL200" s="17" t="s">
        <v>179</v>
      </c>
      <c r="BM200" s="257" t="s">
        <v>307</v>
      </c>
    </row>
    <row r="201" s="12" customFormat="1" ht="22.8" customHeight="1">
      <c r="A201" s="12"/>
      <c r="B201" s="229"/>
      <c r="C201" s="230"/>
      <c r="D201" s="231" t="s">
        <v>74</v>
      </c>
      <c r="E201" s="243" t="s">
        <v>1515</v>
      </c>
      <c r="F201" s="243" t="s">
        <v>1516</v>
      </c>
      <c r="G201" s="230"/>
      <c r="H201" s="230"/>
      <c r="I201" s="233"/>
      <c r="J201" s="244">
        <f>BK201</f>
        <v>0</v>
      </c>
      <c r="K201" s="230"/>
      <c r="L201" s="235"/>
      <c r="M201" s="236"/>
      <c r="N201" s="237"/>
      <c r="O201" s="237"/>
      <c r="P201" s="238">
        <f>SUM(P202:P206)</f>
        <v>0</v>
      </c>
      <c r="Q201" s="237"/>
      <c r="R201" s="238">
        <f>SUM(R202:R206)</f>
        <v>0</v>
      </c>
      <c r="S201" s="237"/>
      <c r="T201" s="239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40" t="s">
        <v>82</v>
      </c>
      <c r="AT201" s="241" t="s">
        <v>74</v>
      </c>
      <c r="AU201" s="241" t="s">
        <v>82</v>
      </c>
      <c r="AY201" s="240" t="s">
        <v>172</v>
      </c>
      <c r="BK201" s="242">
        <f>SUM(BK202:BK206)</f>
        <v>0</v>
      </c>
    </row>
    <row r="202" s="2" customFormat="1" ht="16.5" customHeight="1">
      <c r="A202" s="40"/>
      <c r="B202" s="41"/>
      <c r="C202" s="245" t="s">
        <v>225</v>
      </c>
      <c r="D202" s="245" t="s">
        <v>175</v>
      </c>
      <c r="E202" s="246" t="s">
        <v>1517</v>
      </c>
      <c r="F202" s="247" t="s">
        <v>1518</v>
      </c>
      <c r="G202" s="248" t="s">
        <v>1477</v>
      </c>
      <c r="H202" s="249">
        <v>18</v>
      </c>
      <c r="I202" s="250"/>
      <c r="J202" s="251">
        <f>ROUND(I202*H202,2)</f>
        <v>0</v>
      </c>
      <c r="K202" s="252"/>
      <c r="L202" s="43"/>
      <c r="M202" s="253" t="s">
        <v>1</v>
      </c>
      <c r="N202" s="254" t="s">
        <v>40</v>
      </c>
      <c r="O202" s="93"/>
      <c r="P202" s="255">
        <f>O202*H202</f>
        <v>0</v>
      </c>
      <c r="Q202" s="255">
        <v>0</v>
      </c>
      <c r="R202" s="255">
        <f>Q202*H202</f>
        <v>0</v>
      </c>
      <c r="S202" s="255">
        <v>0</v>
      </c>
      <c r="T202" s="25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57" t="s">
        <v>179</v>
      </c>
      <c r="AT202" s="257" t="s">
        <v>175</v>
      </c>
      <c r="AU202" s="257" t="s">
        <v>84</v>
      </c>
      <c r="AY202" s="17" t="s">
        <v>172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82</v>
      </c>
      <c r="BK202" s="145">
        <f>ROUND(I202*H202,2)</f>
        <v>0</v>
      </c>
      <c r="BL202" s="17" t="s">
        <v>179</v>
      </c>
      <c r="BM202" s="257" t="s">
        <v>310</v>
      </c>
    </row>
    <row r="203" s="2" customFormat="1" ht="16.5" customHeight="1">
      <c r="A203" s="40"/>
      <c r="B203" s="41"/>
      <c r="C203" s="245" t="s">
        <v>842</v>
      </c>
      <c r="D203" s="245" t="s">
        <v>175</v>
      </c>
      <c r="E203" s="246" t="s">
        <v>1519</v>
      </c>
      <c r="F203" s="247" t="s">
        <v>1520</v>
      </c>
      <c r="G203" s="248" t="s">
        <v>1477</v>
      </c>
      <c r="H203" s="249">
        <v>27</v>
      </c>
      <c r="I203" s="250"/>
      <c r="J203" s="251">
        <f>ROUND(I203*H203,2)</f>
        <v>0</v>
      </c>
      <c r="K203" s="252"/>
      <c r="L203" s="43"/>
      <c r="M203" s="253" t="s">
        <v>1</v>
      </c>
      <c r="N203" s="254" t="s">
        <v>40</v>
      </c>
      <c r="O203" s="93"/>
      <c r="P203" s="255">
        <f>O203*H203</f>
        <v>0</v>
      </c>
      <c r="Q203" s="255">
        <v>0</v>
      </c>
      <c r="R203" s="255">
        <f>Q203*H203</f>
        <v>0</v>
      </c>
      <c r="S203" s="255">
        <v>0</v>
      </c>
      <c r="T203" s="25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57" t="s">
        <v>179</v>
      </c>
      <c r="AT203" s="257" t="s">
        <v>175</v>
      </c>
      <c r="AU203" s="257" t="s">
        <v>84</v>
      </c>
      <c r="AY203" s="17" t="s">
        <v>172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82</v>
      </c>
      <c r="BK203" s="145">
        <f>ROUND(I203*H203,2)</f>
        <v>0</v>
      </c>
      <c r="BL203" s="17" t="s">
        <v>179</v>
      </c>
      <c r="BM203" s="257" t="s">
        <v>313</v>
      </c>
    </row>
    <row r="204" s="2" customFormat="1" ht="16.5" customHeight="1">
      <c r="A204" s="40"/>
      <c r="B204" s="41"/>
      <c r="C204" s="245" t="s">
        <v>274</v>
      </c>
      <c r="D204" s="245" t="s">
        <v>175</v>
      </c>
      <c r="E204" s="246" t="s">
        <v>1521</v>
      </c>
      <c r="F204" s="247" t="s">
        <v>1522</v>
      </c>
      <c r="G204" s="248" t="s">
        <v>1477</v>
      </c>
      <c r="H204" s="249">
        <v>6</v>
      </c>
      <c r="I204" s="250"/>
      <c r="J204" s="251">
        <f>ROUND(I204*H204,2)</f>
        <v>0</v>
      </c>
      <c r="K204" s="252"/>
      <c r="L204" s="43"/>
      <c r="M204" s="253" t="s">
        <v>1</v>
      </c>
      <c r="N204" s="254" t="s">
        <v>40</v>
      </c>
      <c r="O204" s="93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57" t="s">
        <v>179</v>
      </c>
      <c r="AT204" s="257" t="s">
        <v>175</v>
      </c>
      <c r="AU204" s="257" t="s">
        <v>84</v>
      </c>
      <c r="AY204" s="17" t="s">
        <v>172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82</v>
      </c>
      <c r="BK204" s="145">
        <f>ROUND(I204*H204,2)</f>
        <v>0</v>
      </c>
      <c r="BL204" s="17" t="s">
        <v>179</v>
      </c>
      <c r="BM204" s="257" t="s">
        <v>318</v>
      </c>
    </row>
    <row r="205" s="2" customFormat="1" ht="16.5" customHeight="1">
      <c r="A205" s="40"/>
      <c r="B205" s="41"/>
      <c r="C205" s="245" t="s">
        <v>289</v>
      </c>
      <c r="D205" s="245" t="s">
        <v>175</v>
      </c>
      <c r="E205" s="246" t="s">
        <v>1523</v>
      </c>
      <c r="F205" s="247" t="s">
        <v>1524</v>
      </c>
      <c r="G205" s="248" t="s">
        <v>1477</v>
      </c>
      <c r="H205" s="249">
        <v>10</v>
      </c>
      <c r="I205" s="250"/>
      <c r="J205" s="251">
        <f>ROUND(I205*H205,2)</f>
        <v>0</v>
      </c>
      <c r="K205" s="252"/>
      <c r="L205" s="43"/>
      <c r="M205" s="253" t="s">
        <v>1</v>
      </c>
      <c r="N205" s="254" t="s">
        <v>40</v>
      </c>
      <c r="O205" s="93"/>
      <c r="P205" s="255">
        <f>O205*H205</f>
        <v>0</v>
      </c>
      <c r="Q205" s="255">
        <v>0</v>
      </c>
      <c r="R205" s="255">
        <f>Q205*H205</f>
        <v>0</v>
      </c>
      <c r="S205" s="255">
        <v>0</v>
      </c>
      <c r="T205" s="25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57" t="s">
        <v>179</v>
      </c>
      <c r="AT205" s="257" t="s">
        <v>175</v>
      </c>
      <c r="AU205" s="257" t="s">
        <v>84</v>
      </c>
      <c r="AY205" s="17" t="s">
        <v>172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82</v>
      </c>
      <c r="BK205" s="145">
        <f>ROUND(I205*H205,2)</f>
        <v>0</v>
      </c>
      <c r="BL205" s="17" t="s">
        <v>179</v>
      </c>
      <c r="BM205" s="257" t="s">
        <v>321</v>
      </c>
    </row>
    <row r="206" s="2" customFormat="1" ht="16.5" customHeight="1">
      <c r="A206" s="40"/>
      <c r="B206" s="41"/>
      <c r="C206" s="245" t="s">
        <v>1294</v>
      </c>
      <c r="D206" s="245" t="s">
        <v>175</v>
      </c>
      <c r="E206" s="246" t="s">
        <v>1525</v>
      </c>
      <c r="F206" s="247" t="s">
        <v>1526</v>
      </c>
      <c r="G206" s="248" t="s">
        <v>1477</v>
      </c>
      <c r="H206" s="249">
        <v>19</v>
      </c>
      <c r="I206" s="250"/>
      <c r="J206" s="251">
        <f>ROUND(I206*H206,2)</f>
        <v>0</v>
      </c>
      <c r="K206" s="252"/>
      <c r="L206" s="43"/>
      <c r="M206" s="253" t="s">
        <v>1</v>
      </c>
      <c r="N206" s="254" t="s">
        <v>40</v>
      </c>
      <c r="O206" s="93"/>
      <c r="P206" s="255">
        <f>O206*H206</f>
        <v>0</v>
      </c>
      <c r="Q206" s="255">
        <v>0</v>
      </c>
      <c r="R206" s="255">
        <f>Q206*H206</f>
        <v>0</v>
      </c>
      <c r="S206" s="255">
        <v>0</v>
      </c>
      <c r="T206" s="25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57" t="s">
        <v>179</v>
      </c>
      <c r="AT206" s="257" t="s">
        <v>175</v>
      </c>
      <c r="AU206" s="257" t="s">
        <v>84</v>
      </c>
      <c r="AY206" s="17" t="s">
        <v>172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82</v>
      </c>
      <c r="BK206" s="145">
        <f>ROUND(I206*H206,2)</f>
        <v>0</v>
      </c>
      <c r="BL206" s="17" t="s">
        <v>179</v>
      </c>
      <c r="BM206" s="257" t="s">
        <v>325</v>
      </c>
    </row>
    <row r="207" s="12" customFormat="1" ht="22.8" customHeight="1">
      <c r="A207" s="12"/>
      <c r="B207" s="229"/>
      <c r="C207" s="230"/>
      <c r="D207" s="231" t="s">
        <v>74</v>
      </c>
      <c r="E207" s="243" t="s">
        <v>1527</v>
      </c>
      <c r="F207" s="243" t="s">
        <v>1528</v>
      </c>
      <c r="G207" s="230"/>
      <c r="H207" s="230"/>
      <c r="I207" s="233"/>
      <c r="J207" s="244">
        <f>BK207</f>
        <v>0</v>
      </c>
      <c r="K207" s="230"/>
      <c r="L207" s="235"/>
      <c r="M207" s="236"/>
      <c r="N207" s="237"/>
      <c r="O207" s="237"/>
      <c r="P207" s="238">
        <f>SUM(P208:P209)</f>
        <v>0</v>
      </c>
      <c r="Q207" s="237"/>
      <c r="R207" s="238">
        <f>SUM(R208:R209)</f>
        <v>0</v>
      </c>
      <c r="S207" s="237"/>
      <c r="T207" s="239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40" t="s">
        <v>82</v>
      </c>
      <c r="AT207" s="241" t="s">
        <v>74</v>
      </c>
      <c r="AU207" s="241" t="s">
        <v>82</v>
      </c>
      <c r="AY207" s="240" t="s">
        <v>172</v>
      </c>
      <c r="BK207" s="242">
        <f>SUM(BK208:BK209)</f>
        <v>0</v>
      </c>
    </row>
    <row r="208" s="2" customFormat="1" ht="16.5" customHeight="1">
      <c r="A208" s="40"/>
      <c r="B208" s="41"/>
      <c r="C208" s="245" t="s">
        <v>293</v>
      </c>
      <c r="D208" s="245" t="s">
        <v>175</v>
      </c>
      <c r="E208" s="246" t="s">
        <v>1529</v>
      </c>
      <c r="F208" s="247" t="s">
        <v>1530</v>
      </c>
      <c r="G208" s="248" t="s">
        <v>1033</v>
      </c>
      <c r="H208" s="249">
        <v>25</v>
      </c>
      <c r="I208" s="250"/>
      <c r="J208" s="251">
        <f>ROUND(I208*H208,2)</f>
        <v>0</v>
      </c>
      <c r="K208" s="252"/>
      <c r="L208" s="43"/>
      <c r="M208" s="253" t="s">
        <v>1</v>
      </c>
      <c r="N208" s="254" t="s">
        <v>40</v>
      </c>
      <c r="O208" s="93"/>
      <c r="P208" s="255">
        <f>O208*H208</f>
        <v>0</v>
      </c>
      <c r="Q208" s="255">
        <v>0</v>
      </c>
      <c r="R208" s="255">
        <f>Q208*H208</f>
        <v>0</v>
      </c>
      <c r="S208" s="255">
        <v>0</v>
      </c>
      <c r="T208" s="25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57" t="s">
        <v>179</v>
      </c>
      <c r="AT208" s="257" t="s">
        <v>175</v>
      </c>
      <c r="AU208" s="257" t="s">
        <v>84</v>
      </c>
      <c r="AY208" s="17" t="s">
        <v>172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82</v>
      </c>
      <c r="BK208" s="145">
        <f>ROUND(I208*H208,2)</f>
        <v>0</v>
      </c>
      <c r="BL208" s="17" t="s">
        <v>179</v>
      </c>
      <c r="BM208" s="257" t="s">
        <v>468</v>
      </c>
    </row>
    <row r="209" s="2" customFormat="1" ht="16.5" customHeight="1">
      <c r="A209" s="40"/>
      <c r="B209" s="41"/>
      <c r="C209" s="245" t="s">
        <v>849</v>
      </c>
      <c r="D209" s="245" t="s">
        <v>175</v>
      </c>
      <c r="E209" s="246" t="s">
        <v>1531</v>
      </c>
      <c r="F209" s="247" t="s">
        <v>1530</v>
      </c>
      <c r="G209" s="248" t="s">
        <v>1033</v>
      </c>
      <c r="H209" s="249">
        <v>480</v>
      </c>
      <c r="I209" s="250"/>
      <c r="J209" s="251">
        <f>ROUND(I209*H209,2)</f>
        <v>0</v>
      </c>
      <c r="K209" s="252"/>
      <c r="L209" s="43"/>
      <c r="M209" s="253" t="s">
        <v>1</v>
      </c>
      <c r="N209" s="254" t="s">
        <v>40</v>
      </c>
      <c r="O209" s="93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57" t="s">
        <v>179</v>
      </c>
      <c r="AT209" s="257" t="s">
        <v>175</v>
      </c>
      <c r="AU209" s="257" t="s">
        <v>84</v>
      </c>
      <c r="AY209" s="17" t="s">
        <v>172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82</v>
      </c>
      <c r="BK209" s="145">
        <f>ROUND(I209*H209,2)</f>
        <v>0</v>
      </c>
      <c r="BL209" s="17" t="s">
        <v>179</v>
      </c>
      <c r="BM209" s="257" t="s">
        <v>472</v>
      </c>
    </row>
    <row r="210" s="12" customFormat="1" ht="22.8" customHeight="1">
      <c r="A210" s="12"/>
      <c r="B210" s="229"/>
      <c r="C210" s="230"/>
      <c r="D210" s="231" t="s">
        <v>74</v>
      </c>
      <c r="E210" s="243" t="s">
        <v>1532</v>
      </c>
      <c r="F210" s="243" t="s">
        <v>1533</v>
      </c>
      <c r="G210" s="230"/>
      <c r="H210" s="230"/>
      <c r="I210" s="233"/>
      <c r="J210" s="244">
        <f>BK210</f>
        <v>0</v>
      </c>
      <c r="K210" s="230"/>
      <c r="L210" s="235"/>
      <c r="M210" s="236"/>
      <c r="N210" s="237"/>
      <c r="O210" s="237"/>
      <c r="P210" s="238">
        <f>P211</f>
        <v>0</v>
      </c>
      <c r="Q210" s="237"/>
      <c r="R210" s="238">
        <f>R211</f>
        <v>0</v>
      </c>
      <c r="S210" s="237"/>
      <c r="T210" s="239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40" t="s">
        <v>82</v>
      </c>
      <c r="AT210" s="241" t="s">
        <v>74</v>
      </c>
      <c r="AU210" s="241" t="s">
        <v>82</v>
      </c>
      <c r="AY210" s="240" t="s">
        <v>172</v>
      </c>
      <c r="BK210" s="242">
        <f>BK211</f>
        <v>0</v>
      </c>
    </row>
    <row r="211" s="2" customFormat="1" ht="21.75" customHeight="1">
      <c r="A211" s="40"/>
      <c r="B211" s="41"/>
      <c r="C211" s="245" t="s">
        <v>279</v>
      </c>
      <c r="D211" s="245" t="s">
        <v>175</v>
      </c>
      <c r="E211" s="246" t="s">
        <v>1534</v>
      </c>
      <c r="F211" s="247" t="s">
        <v>1535</v>
      </c>
      <c r="G211" s="248" t="s">
        <v>1382</v>
      </c>
      <c r="H211" s="249">
        <v>1</v>
      </c>
      <c r="I211" s="250"/>
      <c r="J211" s="251">
        <f>ROUND(I211*H211,2)</f>
        <v>0</v>
      </c>
      <c r="K211" s="252"/>
      <c r="L211" s="43"/>
      <c r="M211" s="253" t="s">
        <v>1</v>
      </c>
      <c r="N211" s="254" t="s">
        <v>40</v>
      </c>
      <c r="O211" s="93"/>
      <c r="P211" s="255">
        <f>O211*H211</f>
        <v>0</v>
      </c>
      <c r="Q211" s="255">
        <v>0</v>
      </c>
      <c r="R211" s="255">
        <f>Q211*H211</f>
        <v>0</v>
      </c>
      <c r="S211" s="255">
        <v>0</v>
      </c>
      <c r="T211" s="25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57" t="s">
        <v>179</v>
      </c>
      <c r="AT211" s="257" t="s">
        <v>175</v>
      </c>
      <c r="AU211" s="257" t="s">
        <v>84</v>
      </c>
      <c r="AY211" s="17" t="s">
        <v>172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82</v>
      </c>
      <c r="BK211" s="145">
        <f>ROUND(I211*H211,2)</f>
        <v>0</v>
      </c>
      <c r="BL211" s="17" t="s">
        <v>179</v>
      </c>
      <c r="BM211" s="257" t="s">
        <v>477</v>
      </c>
    </row>
    <row r="212" s="12" customFormat="1" ht="22.8" customHeight="1">
      <c r="A212" s="12"/>
      <c r="B212" s="229"/>
      <c r="C212" s="230"/>
      <c r="D212" s="231" t="s">
        <v>74</v>
      </c>
      <c r="E212" s="243" t="s">
        <v>1536</v>
      </c>
      <c r="F212" s="243" t="s">
        <v>1456</v>
      </c>
      <c r="G212" s="230"/>
      <c r="H212" s="230"/>
      <c r="I212" s="233"/>
      <c r="J212" s="244">
        <f>BK212</f>
        <v>0</v>
      </c>
      <c r="K212" s="230"/>
      <c r="L212" s="235"/>
      <c r="M212" s="236"/>
      <c r="N212" s="237"/>
      <c r="O212" s="237"/>
      <c r="P212" s="238">
        <f>P213</f>
        <v>0</v>
      </c>
      <c r="Q212" s="237"/>
      <c r="R212" s="238">
        <f>R213</f>
        <v>0</v>
      </c>
      <c r="S212" s="237"/>
      <c r="T212" s="239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40" t="s">
        <v>82</v>
      </c>
      <c r="AT212" s="241" t="s">
        <v>74</v>
      </c>
      <c r="AU212" s="241" t="s">
        <v>82</v>
      </c>
      <c r="AY212" s="240" t="s">
        <v>172</v>
      </c>
      <c r="BK212" s="242">
        <f>BK213</f>
        <v>0</v>
      </c>
    </row>
    <row r="213" s="2" customFormat="1" ht="16.5" customHeight="1">
      <c r="A213" s="40"/>
      <c r="B213" s="41"/>
      <c r="C213" s="245" t="s">
        <v>485</v>
      </c>
      <c r="D213" s="245" t="s">
        <v>175</v>
      </c>
      <c r="E213" s="246" t="s">
        <v>1537</v>
      </c>
      <c r="F213" s="247" t="s">
        <v>1538</v>
      </c>
      <c r="G213" s="248" t="s">
        <v>1382</v>
      </c>
      <c r="H213" s="249">
        <v>2</v>
      </c>
      <c r="I213" s="250"/>
      <c r="J213" s="251">
        <f>ROUND(I213*H213,2)</f>
        <v>0</v>
      </c>
      <c r="K213" s="252"/>
      <c r="L213" s="43"/>
      <c r="M213" s="253" t="s">
        <v>1</v>
      </c>
      <c r="N213" s="254" t="s">
        <v>40</v>
      </c>
      <c r="O213" s="93"/>
      <c r="P213" s="255">
        <f>O213*H213</f>
        <v>0</v>
      </c>
      <c r="Q213" s="255">
        <v>0</v>
      </c>
      <c r="R213" s="255">
        <f>Q213*H213</f>
        <v>0</v>
      </c>
      <c r="S213" s="255">
        <v>0</v>
      </c>
      <c r="T213" s="25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57" t="s">
        <v>179</v>
      </c>
      <c r="AT213" s="257" t="s">
        <v>175</v>
      </c>
      <c r="AU213" s="257" t="s">
        <v>84</v>
      </c>
      <c r="AY213" s="17" t="s">
        <v>172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82</v>
      </c>
      <c r="BK213" s="145">
        <f>ROUND(I213*H213,2)</f>
        <v>0</v>
      </c>
      <c r="BL213" s="17" t="s">
        <v>179</v>
      </c>
      <c r="BM213" s="257" t="s">
        <v>482</v>
      </c>
    </row>
    <row r="214" s="12" customFormat="1" ht="22.8" customHeight="1">
      <c r="A214" s="12"/>
      <c r="B214" s="229"/>
      <c r="C214" s="230"/>
      <c r="D214" s="231" t="s">
        <v>74</v>
      </c>
      <c r="E214" s="243" t="s">
        <v>1539</v>
      </c>
      <c r="F214" s="243" t="s">
        <v>1540</v>
      </c>
      <c r="G214" s="230"/>
      <c r="H214" s="230"/>
      <c r="I214" s="233"/>
      <c r="J214" s="244">
        <f>BK214</f>
        <v>0</v>
      </c>
      <c r="K214" s="230"/>
      <c r="L214" s="235"/>
      <c r="M214" s="236"/>
      <c r="N214" s="237"/>
      <c r="O214" s="237"/>
      <c r="P214" s="238">
        <f>P215</f>
        <v>0</v>
      </c>
      <c r="Q214" s="237"/>
      <c r="R214" s="238">
        <f>R215</f>
        <v>0</v>
      </c>
      <c r="S214" s="237"/>
      <c r="T214" s="239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40" t="s">
        <v>82</v>
      </c>
      <c r="AT214" s="241" t="s">
        <v>74</v>
      </c>
      <c r="AU214" s="241" t="s">
        <v>82</v>
      </c>
      <c r="AY214" s="240" t="s">
        <v>172</v>
      </c>
      <c r="BK214" s="242">
        <f>BK215</f>
        <v>0</v>
      </c>
    </row>
    <row r="215" s="2" customFormat="1" ht="16.5" customHeight="1">
      <c r="A215" s="40"/>
      <c r="B215" s="41"/>
      <c r="C215" s="245" t="s">
        <v>284</v>
      </c>
      <c r="D215" s="245" t="s">
        <v>175</v>
      </c>
      <c r="E215" s="246" t="s">
        <v>1541</v>
      </c>
      <c r="F215" s="247" t="s">
        <v>1542</v>
      </c>
      <c r="G215" s="248" t="s">
        <v>1382</v>
      </c>
      <c r="H215" s="249">
        <v>1</v>
      </c>
      <c r="I215" s="250"/>
      <c r="J215" s="251">
        <f>ROUND(I215*H215,2)</f>
        <v>0</v>
      </c>
      <c r="K215" s="252"/>
      <c r="L215" s="43"/>
      <c r="M215" s="253" t="s">
        <v>1</v>
      </c>
      <c r="N215" s="254" t="s">
        <v>40</v>
      </c>
      <c r="O215" s="93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57" t="s">
        <v>179</v>
      </c>
      <c r="AT215" s="257" t="s">
        <v>175</v>
      </c>
      <c r="AU215" s="257" t="s">
        <v>84</v>
      </c>
      <c r="AY215" s="17" t="s">
        <v>172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82</v>
      </c>
      <c r="BK215" s="145">
        <f>ROUND(I215*H215,2)</f>
        <v>0</v>
      </c>
      <c r="BL215" s="17" t="s">
        <v>179</v>
      </c>
      <c r="BM215" s="257" t="s">
        <v>488</v>
      </c>
    </row>
    <row r="216" s="12" customFormat="1" ht="22.8" customHeight="1">
      <c r="A216" s="12"/>
      <c r="B216" s="229"/>
      <c r="C216" s="230"/>
      <c r="D216" s="231" t="s">
        <v>74</v>
      </c>
      <c r="E216" s="243" t="s">
        <v>1543</v>
      </c>
      <c r="F216" s="243" t="s">
        <v>1544</v>
      </c>
      <c r="G216" s="230"/>
      <c r="H216" s="230"/>
      <c r="I216" s="233"/>
      <c r="J216" s="244">
        <f>BK216</f>
        <v>0</v>
      </c>
      <c r="K216" s="230"/>
      <c r="L216" s="235"/>
      <c r="M216" s="236"/>
      <c r="N216" s="237"/>
      <c r="O216" s="237"/>
      <c r="P216" s="238">
        <f>P217</f>
        <v>0</v>
      </c>
      <c r="Q216" s="237"/>
      <c r="R216" s="238">
        <f>R217</f>
        <v>0</v>
      </c>
      <c r="S216" s="237"/>
      <c r="T216" s="239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40" t="s">
        <v>82</v>
      </c>
      <c r="AT216" s="241" t="s">
        <v>74</v>
      </c>
      <c r="AU216" s="241" t="s">
        <v>82</v>
      </c>
      <c r="AY216" s="240" t="s">
        <v>172</v>
      </c>
      <c r="BK216" s="242">
        <f>BK217</f>
        <v>0</v>
      </c>
    </row>
    <row r="217" s="2" customFormat="1" ht="16.5" customHeight="1">
      <c r="A217" s="40"/>
      <c r="B217" s="41"/>
      <c r="C217" s="245" t="s">
        <v>1295</v>
      </c>
      <c r="D217" s="245" t="s">
        <v>175</v>
      </c>
      <c r="E217" s="246" t="s">
        <v>1545</v>
      </c>
      <c r="F217" s="247" t="s">
        <v>1546</v>
      </c>
      <c r="G217" s="248" t="s">
        <v>184</v>
      </c>
      <c r="H217" s="249">
        <v>68</v>
      </c>
      <c r="I217" s="250"/>
      <c r="J217" s="251">
        <f>ROUND(I217*H217,2)</f>
        <v>0</v>
      </c>
      <c r="K217" s="252"/>
      <c r="L217" s="43"/>
      <c r="M217" s="253" t="s">
        <v>1</v>
      </c>
      <c r="N217" s="254" t="s">
        <v>40</v>
      </c>
      <c r="O217" s="93"/>
      <c r="P217" s="255">
        <f>O217*H217</f>
        <v>0</v>
      </c>
      <c r="Q217" s="255">
        <v>0</v>
      </c>
      <c r="R217" s="255">
        <f>Q217*H217</f>
        <v>0</v>
      </c>
      <c r="S217" s="255">
        <v>0</v>
      </c>
      <c r="T217" s="25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57" t="s">
        <v>179</v>
      </c>
      <c r="AT217" s="257" t="s">
        <v>175</v>
      </c>
      <c r="AU217" s="257" t="s">
        <v>84</v>
      </c>
      <c r="AY217" s="17" t="s">
        <v>172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82</v>
      </c>
      <c r="BK217" s="145">
        <f>ROUND(I217*H217,2)</f>
        <v>0</v>
      </c>
      <c r="BL217" s="17" t="s">
        <v>179</v>
      </c>
      <c r="BM217" s="257" t="s">
        <v>492</v>
      </c>
    </row>
    <row r="218" s="12" customFormat="1" ht="22.8" customHeight="1">
      <c r="A218" s="12"/>
      <c r="B218" s="229"/>
      <c r="C218" s="230"/>
      <c r="D218" s="231" t="s">
        <v>74</v>
      </c>
      <c r="E218" s="243" t="s">
        <v>1547</v>
      </c>
      <c r="F218" s="243" t="s">
        <v>1548</v>
      </c>
      <c r="G218" s="230"/>
      <c r="H218" s="230"/>
      <c r="I218" s="233"/>
      <c r="J218" s="244">
        <f>BK218</f>
        <v>0</v>
      </c>
      <c r="K218" s="230"/>
      <c r="L218" s="235"/>
      <c r="M218" s="236"/>
      <c r="N218" s="237"/>
      <c r="O218" s="237"/>
      <c r="P218" s="238">
        <f>SUM(P219:P223)</f>
        <v>0</v>
      </c>
      <c r="Q218" s="237"/>
      <c r="R218" s="238">
        <f>SUM(R219:R223)</f>
        <v>0</v>
      </c>
      <c r="S218" s="237"/>
      <c r="T218" s="239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40" t="s">
        <v>82</v>
      </c>
      <c r="AT218" s="241" t="s">
        <v>74</v>
      </c>
      <c r="AU218" s="241" t="s">
        <v>82</v>
      </c>
      <c r="AY218" s="240" t="s">
        <v>172</v>
      </c>
      <c r="BK218" s="242">
        <f>SUM(BK219:BK223)</f>
        <v>0</v>
      </c>
    </row>
    <row r="219" s="2" customFormat="1" ht="16.5" customHeight="1">
      <c r="A219" s="40"/>
      <c r="B219" s="41"/>
      <c r="C219" s="245" t="s">
        <v>298</v>
      </c>
      <c r="D219" s="245" t="s">
        <v>175</v>
      </c>
      <c r="E219" s="246" t="s">
        <v>1549</v>
      </c>
      <c r="F219" s="247" t="s">
        <v>1550</v>
      </c>
      <c r="G219" s="248" t="s">
        <v>1382</v>
      </c>
      <c r="H219" s="249">
        <v>2</v>
      </c>
      <c r="I219" s="250"/>
      <c r="J219" s="251">
        <f>ROUND(I219*H219,2)</f>
        <v>0</v>
      </c>
      <c r="K219" s="252"/>
      <c r="L219" s="43"/>
      <c r="M219" s="253" t="s">
        <v>1</v>
      </c>
      <c r="N219" s="254" t="s">
        <v>40</v>
      </c>
      <c r="O219" s="93"/>
      <c r="P219" s="255">
        <f>O219*H219</f>
        <v>0</v>
      </c>
      <c r="Q219" s="255">
        <v>0</v>
      </c>
      <c r="R219" s="255">
        <f>Q219*H219</f>
        <v>0</v>
      </c>
      <c r="S219" s="255">
        <v>0</v>
      </c>
      <c r="T219" s="25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57" t="s">
        <v>179</v>
      </c>
      <c r="AT219" s="257" t="s">
        <v>175</v>
      </c>
      <c r="AU219" s="257" t="s">
        <v>84</v>
      </c>
      <c r="AY219" s="17" t="s">
        <v>172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82</v>
      </c>
      <c r="BK219" s="145">
        <f>ROUND(I219*H219,2)</f>
        <v>0</v>
      </c>
      <c r="BL219" s="17" t="s">
        <v>179</v>
      </c>
      <c r="BM219" s="257" t="s">
        <v>497</v>
      </c>
    </row>
    <row r="220" s="2" customFormat="1" ht="16.5" customHeight="1">
      <c r="A220" s="40"/>
      <c r="B220" s="41"/>
      <c r="C220" s="245" t="s">
        <v>1551</v>
      </c>
      <c r="D220" s="245" t="s">
        <v>175</v>
      </c>
      <c r="E220" s="246" t="s">
        <v>1552</v>
      </c>
      <c r="F220" s="247" t="s">
        <v>1553</v>
      </c>
      <c r="G220" s="248" t="s">
        <v>1382</v>
      </c>
      <c r="H220" s="249">
        <v>3</v>
      </c>
      <c r="I220" s="250"/>
      <c r="J220" s="251">
        <f>ROUND(I220*H220,2)</f>
        <v>0</v>
      </c>
      <c r="K220" s="252"/>
      <c r="L220" s="43"/>
      <c r="M220" s="253" t="s">
        <v>1</v>
      </c>
      <c r="N220" s="254" t="s">
        <v>40</v>
      </c>
      <c r="O220" s="93"/>
      <c r="P220" s="255">
        <f>O220*H220</f>
        <v>0</v>
      </c>
      <c r="Q220" s="255">
        <v>0</v>
      </c>
      <c r="R220" s="255">
        <f>Q220*H220</f>
        <v>0</v>
      </c>
      <c r="S220" s="255">
        <v>0</v>
      </c>
      <c r="T220" s="25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57" t="s">
        <v>179</v>
      </c>
      <c r="AT220" s="257" t="s">
        <v>175</v>
      </c>
      <c r="AU220" s="257" t="s">
        <v>84</v>
      </c>
      <c r="AY220" s="17" t="s">
        <v>172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82</v>
      </c>
      <c r="BK220" s="145">
        <f>ROUND(I220*H220,2)</f>
        <v>0</v>
      </c>
      <c r="BL220" s="17" t="s">
        <v>179</v>
      </c>
      <c r="BM220" s="257" t="s">
        <v>502</v>
      </c>
    </row>
    <row r="221" s="2" customFormat="1" ht="16.5" customHeight="1">
      <c r="A221" s="40"/>
      <c r="B221" s="41"/>
      <c r="C221" s="245" t="s">
        <v>303</v>
      </c>
      <c r="D221" s="245" t="s">
        <v>175</v>
      </c>
      <c r="E221" s="246" t="s">
        <v>1554</v>
      </c>
      <c r="F221" s="247" t="s">
        <v>1555</v>
      </c>
      <c r="G221" s="248" t="s">
        <v>1382</v>
      </c>
      <c r="H221" s="249">
        <v>1</v>
      </c>
      <c r="I221" s="250"/>
      <c r="J221" s="251">
        <f>ROUND(I221*H221,2)</f>
        <v>0</v>
      </c>
      <c r="K221" s="252"/>
      <c r="L221" s="43"/>
      <c r="M221" s="253" t="s">
        <v>1</v>
      </c>
      <c r="N221" s="254" t="s">
        <v>40</v>
      </c>
      <c r="O221" s="93"/>
      <c r="P221" s="255">
        <f>O221*H221</f>
        <v>0</v>
      </c>
      <c r="Q221" s="255">
        <v>0</v>
      </c>
      <c r="R221" s="255">
        <f>Q221*H221</f>
        <v>0</v>
      </c>
      <c r="S221" s="255">
        <v>0</v>
      </c>
      <c r="T221" s="25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57" t="s">
        <v>179</v>
      </c>
      <c r="AT221" s="257" t="s">
        <v>175</v>
      </c>
      <c r="AU221" s="257" t="s">
        <v>84</v>
      </c>
      <c r="AY221" s="17" t="s">
        <v>172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82</v>
      </c>
      <c r="BK221" s="145">
        <f>ROUND(I221*H221,2)</f>
        <v>0</v>
      </c>
      <c r="BL221" s="17" t="s">
        <v>179</v>
      </c>
      <c r="BM221" s="257" t="s">
        <v>509</v>
      </c>
    </row>
    <row r="222" s="2" customFormat="1" ht="16.5" customHeight="1">
      <c r="A222" s="40"/>
      <c r="B222" s="41"/>
      <c r="C222" s="245" t="s">
        <v>646</v>
      </c>
      <c r="D222" s="245" t="s">
        <v>175</v>
      </c>
      <c r="E222" s="246" t="s">
        <v>1556</v>
      </c>
      <c r="F222" s="247" t="s">
        <v>1557</v>
      </c>
      <c r="G222" s="248" t="s">
        <v>1382</v>
      </c>
      <c r="H222" s="249">
        <v>2</v>
      </c>
      <c r="I222" s="250"/>
      <c r="J222" s="251">
        <f>ROUND(I222*H222,2)</f>
        <v>0</v>
      </c>
      <c r="K222" s="252"/>
      <c r="L222" s="43"/>
      <c r="M222" s="253" t="s">
        <v>1</v>
      </c>
      <c r="N222" s="254" t="s">
        <v>40</v>
      </c>
      <c r="O222" s="93"/>
      <c r="P222" s="255">
        <f>O222*H222</f>
        <v>0</v>
      </c>
      <c r="Q222" s="255">
        <v>0</v>
      </c>
      <c r="R222" s="255">
        <f>Q222*H222</f>
        <v>0</v>
      </c>
      <c r="S222" s="255">
        <v>0</v>
      </c>
      <c r="T222" s="25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57" t="s">
        <v>179</v>
      </c>
      <c r="AT222" s="257" t="s">
        <v>175</v>
      </c>
      <c r="AU222" s="257" t="s">
        <v>84</v>
      </c>
      <c r="AY222" s="17" t="s">
        <v>172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82</v>
      </c>
      <c r="BK222" s="145">
        <f>ROUND(I222*H222,2)</f>
        <v>0</v>
      </c>
      <c r="BL222" s="17" t="s">
        <v>179</v>
      </c>
      <c r="BM222" s="257" t="s">
        <v>512</v>
      </c>
    </row>
    <row r="223" s="2" customFormat="1" ht="16.5" customHeight="1">
      <c r="A223" s="40"/>
      <c r="B223" s="41"/>
      <c r="C223" s="245" t="s">
        <v>307</v>
      </c>
      <c r="D223" s="245" t="s">
        <v>175</v>
      </c>
      <c r="E223" s="246" t="s">
        <v>1558</v>
      </c>
      <c r="F223" s="247" t="s">
        <v>1559</v>
      </c>
      <c r="G223" s="248" t="s">
        <v>1382</v>
      </c>
      <c r="H223" s="249">
        <v>1</v>
      </c>
      <c r="I223" s="250"/>
      <c r="J223" s="251">
        <f>ROUND(I223*H223,2)</f>
        <v>0</v>
      </c>
      <c r="K223" s="252"/>
      <c r="L223" s="43"/>
      <c r="M223" s="253" t="s">
        <v>1</v>
      </c>
      <c r="N223" s="254" t="s">
        <v>40</v>
      </c>
      <c r="O223" s="93"/>
      <c r="P223" s="255">
        <f>O223*H223</f>
        <v>0</v>
      </c>
      <c r="Q223" s="255">
        <v>0</v>
      </c>
      <c r="R223" s="255">
        <f>Q223*H223</f>
        <v>0</v>
      </c>
      <c r="S223" s="255">
        <v>0</v>
      </c>
      <c r="T223" s="25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57" t="s">
        <v>179</v>
      </c>
      <c r="AT223" s="257" t="s">
        <v>175</v>
      </c>
      <c r="AU223" s="257" t="s">
        <v>84</v>
      </c>
      <c r="AY223" s="17" t="s">
        <v>172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82</v>
      </c>
      <c r="BK223" s="145">
        <f>ROUND(I223*H223,2)</f>
        <v>0</v>
      </c>
      <c r="BL223" s="17" t="s">
        <v>179</v>
      </c>
      <c r="BM223" s="257" t="s">
        <v>515</v>
      </c>
    </row>
    <row r="224" s="12" customFormat="1" ht="22.8" customHeight="1">
      <c r="A224" s="12"/>
      <c r="B224" s="229"/>
      <c r="C224" s="230"/>
      <c r="D224" s="231" t="s">
        <v>74</v>
      </c>
      <c r="E224" s="243" t="s">
        <v>1560</v>
      </c>
      <c r="F224" s="243" t="s">
        <v>1561</v>
      </c>
      <c r="G224" s="230"/>
      <c r="H224" s="230"/>
      <c r="I224" s="233"/>
      <c r="J224" s="244">
        <f>BK224</f>
        <v>0</v>
      </c>
      <c r="K224" s="230"/>
      <c r="L224" s="235"/>
      <c r="M224" s="236"/>
      <c r="N224" s="237"/>
      <c r="O224" s="237"/>
      <c r="P224" s="238">
        <f>P225</f>
        <v>0</v>
      </c>
      <c r="Q224" s="237"/>
      <c r="R224" s="238">
        <f>R225</f>
        <v>0</v>
      </c>
      <c r="S224" s="237"/>
      <c r="T224" s="239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40" t="s">
        <v>82</v>
      </c>
      <c r="AT224" s="241" t="s">
        <v>74</v>
      </c>
      <c r="AU224" s="241" t="s">
        <v>82</v>
      </c>
      <c r="AY224" s="240" t="s">
        <v>172</v>
      </c>
      <c r="BK224" s="242">
        <f>BK225</f>
        <v>0</v>
      </c>
    </row>
    <row r="225" s="2" customFormat="1" ht="16.5" customHeight="1">
      <c r="A225" s="40"/>
      <c r="B225" s="41"/>
      <c r="C225" s="245" t="s">
        <v>206</v>
      </c>
      <c r="D225" s="245" t="s">
        <v>175</v>
      </c>
      <c r="E225" s="246" t="s">
        <v>1562</v>
      </c>
      <c r="F225" s="247" t="s">
        <v>1563</v>
      </c>
      <c r="G225" s="248" t="s">
        <v>1382</v>
      </c>
      <c r="H225" s="249">
        <v>5</v>
      </c>
      <c r="I225" s="250"/>
      <c r="J225" s="251">
        <f>ROUND(I225*H225,2)</f>
        <v>0</v>
      </c>
      <c r="K225" s="252"/>
      <c r="L225" s="43"/>
      <c r="M225" s="253" t="s">
        <v>1</v>
      </c>
      <c r="N225" s="254" t="s">
        <v>40</v>
      </c>
      <c r="O225" s="93"/>
      <c r="P225" s="255">
        <f>O225*H225</f>
        <v>0</v>
      </c>
      <c r="Q225" s="255">
        <v>0</v>
      </c>
      <c r="R225" s="255">
        <f>Q225*H225</f>
        <v>0</v>
      </c>
      <c r="S225" s="255">
        <v>0</v>
      </c>
      <c r="T225" s="25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57" t="s">
        <v>179</v>
      </c>
      <c r="AT225" s="257" t="s">
        <v>175</v>
      </c>
      <c r="AU225" s="257" t="s">
        <v>84</v>
      </c>
      <c r="AY225" s="17" t="s">
        <v>172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82</v>
      </c>
      <c r="BK225" s="145">
        <f>ROUND(I225*H225,2)</f>
        <v>0</v>
      </c>
      <c r="BL225" s="17" t="s">
        <v>179</v>
      </c>
      <c r="BM225" s="257" t="s">
        <v>519</v>
      </c>
    </row>
    <row r="226" s="12" customFormat="1" ht="25.92" customHeight="1">
      <c r="A226" s="12"/>
      <c r="B226" s="229"/>
      <c r="C226" s="230"/>
      <c r="D226" s="231" t="s">
        <v>74</v>
      </c>
      <c r="E226" s="232" t="s">
        <v>1564</v>
      </c>
      <c r="F226" s="232" t="s">
        <v>1565</v>
      </c>
      <c r="G226" s="230"/>
      <c r="H226" s="230"/>
      <c r="I226" s="233"/>
      <c r="J226" s="234">
        <f>BK226</f>
        <v>0</v>
      </c>
      <c r="K226" s="230"/>
      <c r="L226" s="235"/>
      <c r="M226" s="236"/>
      <c r="N226" s="237"/>
      <c r="O226" s="237"/>
      <c r="P226" s="238">
        <f>P227</f>
        <v>0</v>
      </c>
      <c r="Q226" s="237"/>
      <c r="R226" s="238">
        <f>R227</f>
        <v>0</v>
      </c>
      <c r="S226" s="237"/>
      <c r="T226" s="239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40" t="s">
        <v>82</v>
      </c>
      <c r="AT226" s="241" t="s">
        <v>74</v>
      </c>
      <c r="AU226" s="241" t="s">
        <v>75</v>
      </c>
      <c r="AY226" s="240" t="s">
        <v>172</v>
      </c>
      <c r="BK226" s="242">
        <f>BK227</f>
        <v>0</v>
      </c>
    </row>
    <row r="227" s="2" customFormat="1" ht="16.5" customHeight="1">
      <c r="A227" s="40"/>
      <c r="B227" s="41"/>
      <c r="C227" s="245" t="s">
        <v>649</v>
      </c>
      <c r="D227" s="245" t="s">
        <v>175</v>
      </c>
      <c r="E227" s="246" t="s">
        <v>1566</v>
      </c>
      <c r="F227" s="247" t="s">
        <v>1567</v>
      </c>
      <c r="G227" s="248" t="s">
        <v>184</v>
      </c>
      <c r="H227" s="249">
        <v>210</v>
      </c>
      <c r="I227" s="250"/>
      <c r="J227" s="251">
        <f>ROUND(I227*H227,2)</f>
        <v>0</v>
      </c>
      <c r="K227" s="252"/>
      <c r="L227" s="43"/>
      <c r="M227" s="253" t="s">
        <v>1</v>
      </c>
      <c r="N227" s="254" t="s">
        <v>40</v>
      </c>
      <c r="O227" s="93"/>
      <c r="P227" s="255">
        <f>O227*H227</f>
        <v>0</v>
      </c>
      <c r="Q227" s="255">
        <v>0</v>
      </c>
      <c r="R227" s="255">
        <f>Q227*H227</f>
        <v>0</v>
      </c>
      <c r="S227" s="255">
        <v>0</v>
      </c>
      <c r="T227" s="25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57" t="s">
        <v>179</v>
      </c>
      <c r="AT227" s="257" t="s">
        <v>175</v>
      </c>
      <c r="AU227" s="257" t="s">
        <v>82</v>
      </c>
      <c r="AY227" s="17" t="s">
        <v>172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82</v>
      </c>
      <c r="BK227" s="145">
        <f>ROUND(I227*H227,2)</f>
        <v>0</v>
      </c>
      <c r="BL227" s="17" t="s">
        <v>179</v>
      </c>
      <c r="BM227" s="257" t="s">
        <v>524</v>
      </c>
    </row>
    <row r="228" s="12" customFormat="1" ht="25.92" customHeight="1">
      <c r="A228" s="12"/>
      <c r="B228" s="229"/>
      <c r="C228" s="230"/>
      <c r="D228" s="231" t="s">
        <v>74</v>
      </c>
      <c r="E228" s="232" t="s">
        <v>1568</v>
      </c>
      <c r="F228" s="232" t="s">
        <v>1569</v>
      </c>
      <c r="G228" s="230"/>
      <c r="H228" s="230"/>
      <c r="I228" s="233"/>
      <c r="J228" s="234">
        <f>BK228</f>
        <v>0</v>
      </c>
      <c r="K228" s="230"/>
      <c r="L228" s="235"/>
      <c r="M228" s="236"/>
      <c r="N228" s="237"/>
      <c r="O228" s="237"/>
      <c r="P228" s="238">
        <f>P229+P230+P231+P234+P238+P240</f>
        <v>0</v>
      </c>
      <c r="Q228" s="237"/>
      <c r="R228" s="238">
        <f>R229+R230+R231+R234+R238+R240</f>
        <v>0</v>
      </c>
      <c r="S228" s="237"/>
      <c r="T228" s="239">
        <f>T229+T230+T231+T234+T238+T240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40" t="s">
        <v>82</v>
      </c>
      <c r="AT228" s="241" t="s">
        <v>74</v>
      </c>
      <c r="AU228" s="241" t="s">
        <v>75</v>
      </c>
      <c r="AY228" s="240" t="s">
        <v>172</v>
      </c>
      <c r="BK228" s="242">
        <f>BK229+BK230+BK231+BK234+BK238+BK240</f>
        <v>0</v>
      </c>
    </row>
    <row r="229" s="2" customFormat="1" ht="16.5" customHeight="1">
      <c r="A229" s="40"/>
      <c r="B229" s="41"/>
      <c r="C229" s="245" t="s">
        <v>310</v>
      </c>
      <c r="D229" s="245" t="s">
        <v>175</v>
      </c>
      <c r="E229" s="246" t="s">
        <v>1570</v>
      </c>
      <c r="F229" s="247" t="s">
        <v>1571</v>
      </c>
      <c r="G229" s="248" t="s">
        <v>184</v>
      </c>
      <c r="H229" s="249">
        <v>40</v>
      </c>
      <c r="I229" s="250"/>
      <c r="J229" s="251">
        <f>ROUND(I229*H229,2)</f>
        <v>0</v>
      </c>
      <c r="K229" s="252"/>
      <c r="L229" s="43"/>
      <c r="M229" s="253" t="s">
        <v>1</v>
      </c>
      <c r="N229" s="254" t="s">
        <v>40</v>
      </c>
      <c r="O229" s="93"/>
      <c r="P229" s="255">
        <f>O229*H229</f>
        <v>0</v>
      </c>
      <c r="Q229" s="255">
        <v>0</v>
      </c>
      <c r="R229" s="255">
        <f>Q229*H229</f>
        <v>0</v>
      </c>
      <c r="S229" s="255">
        <v>0</v>
      </c>
      <c r="T229" s="25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57" t="s">
        <v>179</v>
      </c>
      <c r="AT229" s="257" t="s">
        <v>175</v>
      </c>
      <c r="AU229" s="257" t="s">
        <v>82</v>
      </c>
      <c r="AY229" s="17" t="s">
        <v>172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82</v>
      </c>
      <c r="BK229" s="145">
        <f>ROUND(I229*H229,2)</f>
        <v>0</v>
      </c>
      <c r="BL229" s="17" t="s">
        <v>179</v>
      </c>
      <c r="BM229" s="257" t="s">
        <v>530</v>
      </c>
    </row>
    <row r="230" s="12" customFormat="1" ht="22.8" customHeight="1">
      <c r="A230" s="12"/>
      <c r="B230" s="229"/>
      <c r="C230" s="230"/>
      <c r="D230" s="231" t="s">
        <v>74</v>
      </c>
      <c r="E230" s="243" t="s">
        <v>1572</v>
      </c>
      <c r="F230" s="243" t="s">
        <v>1569</v>
      </c>
      <c r="G230" s="230"/>
      <c r="H230" s="230"/>
      <c r="I230" s="233"/>
      <c r="J230" s="244">
        <f>BK230</f>
        <v>0</v>
      </c>
      <c r="K230" s="230"/>
      <c r="L230" s="235"/>
      <c r="M230" s="236"/>
      <c r="N230" s="237"/>
      <c r="O230" s="237"/>
      <c r="P230" s="238">
        <v>0</v>
      </c>
      <c r="Q230" s="237"/>
      <c r="R230" s="238">
        <v>0</v>
      </c>
      <c r="S230" s="237"/>
      <c r="T230" s="239"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40" t="s">
        <v>82</v>
      </c>
      <c r="AT230" s="241" t="s">
        <v>74</v>
      </c>
      <c r="AU230" s="241" t="s">
        <v>82</v>
      </c>
      <c r="AY230" s="240" t="s">
        <v>172</v>
      </c>
      <c r="BK230" s="242">
        <v>0</v>
      </c>
    </row>
    <row r="231" s="12" customFormat="1" ht="22.8" customHeight="1">
      <c r="A231" s="12"/>
      <c r="B231" s="229"/>
      <c r="C231" s="230"/>
      <c r="D231" s="231" t="s">
        <v>74</v>
      </c>
      <c r="E231" s="243" t="s">
        <v>1573</v>
      </c>
      <c r="F231" s="243" t="s">
        <v>1574</v>
      </c>
      <c r="G231" s="230"/>
      <c r="H231" s="230"/>
      <c r="I231" s="233"/>
      <c r="J231" s="244">
        <f>BK231</f>
        <v>0</v>
      </c>
      <c r="K231" s="230"/>
      <c r="L231" s="235"/>
      <c r="M231" s="236"/>
      <c r="N231" s="237"/>
      <c r="O231" s="237"/>
      <c r="P231" s="238">
        <f>SUM(P232:P233)</f>
        <v>0</v>
      </c>
      <c r="Q231" s="237"/>
      <c r="R231" s="238">
        <f>SUM(R232:R233)</f>
        <v>0</v>
      </c>
      <c r="S231" s="237"/>
      <c r="T231" s="239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40" t="s">
        <v>82</v>
      </c>
      <c r="AT231" s="241" t="s">
        <v>74</v>
      </c>
      <c r="AU231" s="241" t="s">
        <v>82</v>
      </c>
      <c r="AY231" s="240" t="s">
        <v>172</v>
      </c>
      <c r="BK231" s="242">
        <f>SUM(BK232:BK233)</f>
        <v>0</v>
      </c>
    </row>
    <row r="232" s="2" customFormat="1" ht="24.15" customHeight="1">
      <c r="A232" s="40"/>
      <c r="B232" s="41"/>
      <c r="C232" s="245" t="s">
        <v>884</v>
      </c>
      <c r="D232" s="245" t="s">
        <v>175</v>
      </c>
      <c r="E232" s="246" t="s">
        <v>1575</v>
      </c>
      <c r="F232" s="247" t="s">
        <v>1576</v>
      </c>
      <c r="G232" s="248" t="s">
        <v>1397</v>
      </c>
      <c r="H232" s="249">
        <v>8</v>
      </c>
      <c r="I232" s="250"/>
      <c r="J232" s="251">
        <f>ROUND(I232*H232,2)</f>
        <v>0</v>
      </c>
      <c r="K232" s="252"/>
      <c r="L232" s="43"/>
      <c r="M232" s="253" t="s">
        <v>1</v>
      </c>
      <c r="N232" s="254" t="s">
        <v>40</v>
      </c>
      <c r="O232" s="93"/>
      <c r="P232" s="255">
        <f>O232*H232</f>
        <v>0</v>
      </c>
      <c r="Q232" s="255">
        <v>0</v>
      </c>
      <c r="R232" s="255">
        <f>Q232*H232</f>
        <v>0</v>
      </c>
      <c r="S232" s="255">
        <v>0</v>
      </c>
      <c r="T232" s="25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57" t="s">
        <v>179</v>
      </c>
      <c r="AT232" s="257" t="s">
        <v>175</v>
      </c>
      <c r="AU232" s="257" t="s">
        <v>84</v>
      </c>
      <c r="AY232" s="17" t="s">
        <v>172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82</v>
      </c>
      <c r="BK232" s="145">
        <f>ROUND(I232*H232,2)</f>
        <v>0</v>
      </c>
      <c r="BL232" s="17" t="s">
        <v>179</v>
      </c>
      <c r="BM232" s="257" t="s">
        <v>535</v>
      </c>
    </row>
    <row r="233" s="2" customFormat="1" ht="16.5" customHeight="1">
      <c r="A233" s="40"/>
      <c r="B233" s="41"/>
      <c r="C233" s="245" t="s">
        <v>313</v>
      </c>
      <c r="D233" s="245" t="s">
        <v>175</v>
      </c>
      <c r="E233" s="246" t="s">
        <v>1577</v>
      </c>
      <c r="F233" s="247" t="s">
        <v>1578</v>
      </c>
      <c r="G233" s="248" t="s">
        <v>1397</v>
      </c>
      <c r="H233" s="249">
        <v>2</v>
      </c>
      <c r="I233" s="250"/>
      <c r="J233" s="251">
        <f>ROUND(I233*H233,2)</f>
        <v>0</v>
      </c>
      <c r="K233" s="252"/>
      <c r="L233" s="43"/>
      <c r="M233" s="253" t="s">
        <v>1</v>
      </c>
      <c r="N233" s="254" t="s">
        <v>40</v>
      </c>
      <c r="O233" s="93"/>
      <c r="P233" s="255">
        <f>O233*H233</f>
        <v>0</v>
      </c>
      <c r="Q233" s="255">
        <v>0</v>
      </c>
      <c r="R233" s="255">
        <f>Q233*H233</f>
        <v>0</v>
      </c>
      <c r="S233" s="255">
        <v>0</v>
      </c>
      <c r="T233" s="25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57" t="s">
        <v>179</v>
      </c>
      <c r="AT233" s="257" t="s">
        <v>175</v>
      </c>
      <c r="AU233" s="257" t="s">
        <v>84</v>
      </c>
      <c r="AY233" s="17" t="s">
        <v>172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82</v>
      </c>
      <c r="BK233" s="145">
        <f>ROUND(I233*H233,2)</f>
        <v>0</v>
      </c>
      <c r="BL233" s="17" t="s">
        <v>179</v>
      </c>
      <c r="BM233" s="257" t="s">
        <v>540</v>
      </c>
    </row>
    <row r="234" s="12" customFormat="1" ht="22.8" customHeight="1">
      <c r="A234" s="12"/>
      <c r="B234" s="229"/>
      <c r="C234" s="230"/>
      <c r="D234" s="231" t="s">
        <v>74</v>
      </c>
      <c r="E234" s="243" t="s">
        <v>1579</v>
      </c>
      <c r="F234" s="243" t="s">
        <v>1580</v>
      </c>
      <c r="G234" s="230"/>
      <c r="H234" s="230"/>
      <c r="I234" s="233"/>
      <c r="J234" s="244">
        <f>BK234</f>
        <v>0</v>
      </c>
      <c r="K234" s="230"/>
      <c r="L234" s="235"/>
      <c r="M234" s="236"/>
      <c r="N234" s="237"/>
      <c r="O234" s="237"/>
      <c r="P234" s="238">
        <f>SUM(P235:P237)</f>
        <v>0</v>
      </c>
      <c r="Q234" s="237"/>
      <c r="R234" s="238">
        <f>SUM(R235:R237)</f>
        <v>0</v>
      </c>
      <c r="S234" s="237"/>
      <c r="T234" s="239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40" t="s">
        <v>82</v>
      </c>
      <c r="AT234" s="241" t="s">
        <v>74</v>
      </c>
      <c r="AU234" s="241" t="s">
        <v>82</v>
      </c>
      <c r="AY234" s="240" t="s">
        <v>172</v>
      </c>
      <c r="BK234" s="242">
        <f>SUM(BK235:BK237)</f>
        <v>0</v>
      </c>
    </row>
    <row r="235" s="2" customFormat="1" ht="16.5" customHeight="1">
      <c r="A235" s="40"/>
      <c r="B235" s="41"/>
      <c r="C235" s="245" t="s">
        <v>263</v>
      </c>
      <c r="D235" s="245" t="s">
        <v>175</v>
      </c>
      <c r="E235" s="246" t="s">
        <v>1581</v>
      </c>
      <c r="F235" s="247" t="s">
        <v>1582</v>
      </c>
      <c r="G235" s="248" t="s">
        <v>1382</v>
      </c>
      <c r="H235" s="249">
        <v>4</v>
      </c>
      <c r="I235" s="250"/>
      <c r="J235" s="251">
        <f>ROUND(I235*H235,2)</f>
        <v>0</v>
      </c>
      <c r="K235" s="252"/>
      <c r="L235" s="43"/>
      <c r="M235" s="253" t="s">
        <v>1</v>
      </c>
      <c r="N235" s="254" t="s">
        <v>40</v>
      </c>
      <c r="O235" s="93"/>
      <c r="P235" s="255">
        <f>O235*H235</f>
        <v>0</v>
      </c>
      <c r="Q235" s="255">
        <v>0</v>
      </c>
      <c r="R235" s="255">
        <f>Q235*H235</f>
        <v>0</v>
      </c>
      <c r="S235" s="255">
        <v>0</v>
      </c>
      <c r="T235" s="25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57" t="s">
        <v>179</v>
      </c>
      <c r="AT235" s="257" t="s">
        <v>175</v>
      </c>
      <c r="AU235" s="257" t="s">
        <v>84</v>
      </c>
      <c r="AY235" s="17" t="s">
        <v>172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82</v>
      </c>
      <c r="BK235" s="145">
        <f>ROUND(I235*H235,2)</f>
        <v>0</v>
      </c>
      <c r="BL235" s="17" t="s">
        <v>179</v>
      </c>
      <c r="BM235" s="257" t="s">
        <v>544</v>
      </c>
    </row>
    <row r="236" s="2" customFormat="1" ht="16.5" customHeight="1">
      <c r="A236" s="40"/>
      <c r="B236" s="41"/>
      <c r="C236" s="245" t="s">
        <v>216</v>
      </c>
      <c r="D236" s="245" t="s">
        <v>175</v>
      </c>
      <c r="E236" s="246" t="s">
        <v>1583</v>
      </c>
      <c r="F236" s="247" t="s">
        <v>1584</v>
      </c>
      <c r="G236" s="248" t="s">
        <v>1382</v>
      </c>
      <c r="H236" s="249">
        <v>4</v>
      </c>
      <c r="I236" s="250"/>
      <c r="J236" s="251">
        <f>ROUND(I236*H236,2)</f>
        <v>0</v>
      </c>
      <c r="K236" s="252"/>
      <c r="L236" s="43"/>
      <c r="M236" s="253" t="s">
        <v>1</v>
      </c>
      <c r="N236" s="254" t="s">
        <v>40</v>
      </c>
      <c r="O236" s="93"/>
      <c r="P236" s="255">
        <f>O236*H236</f>
        <v>0</v>
      </c>
      <c r="Q236" s="255">
        <v>0</v>
      </c>
      <c r="R236" s="255">
        <f>Q236*H236</f>
        <v>0</v>
      </c>
      <c r="S236" s="255">
        <v>0</v>
      </c>
      <c r="T236" s="25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57" t="s">
        <v>179</v>
      </c>
      <c r="AT236" s="257" t="s">
        <v>175</v>
      </c>
      <c r="AU236" s="257" t="s">
        <v>84</v>
      </c>
      <c r="AY236" s="17" t="s">
        <v>172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82</v>
      </c>
      <c r="BK236" s="145">
        <f>ROUND(I236*H236,2)</f>
        <v>0</v>
      </c>
      <c r="BL236" s="17" t="s">
        <v>179</v>
      </c>
      <c r="BM236" s="257" t="s">
        <v>551</v>
      </c>
    </row>
    <row r="237" s="2" customFormat="1" ht="16.5" customHeight="1">
      <c r="A237" s="40"/>
      <c r="B237" s="41"/>
      <c r="C237" s="245" t="s">
        <v>268</v>
      </c>
      <c r="D237" s="245" t="s">
        <v>175</v>
      </c>
      <c r="E237" s="246" t="s">
        <v>1585</v>
      </c>
      <c r="F237" s="247" t="s">
        <v>1586</v>
      </c>
      <c r="G237" s="248" t="s">
        <v>1382</v>
      </c>
      <c r="H237" s="249">
        <v>2</v>
      </c>
      <c r="I237" s="250"/>
      <c r="J237" s="251">
        <f>ROUND(I237*H237,2)</f>
        <v>0</v>
      </c>
      <c r="K237" s="252"/>
      <c r="L237" s="43"/>
      <c r="M237" s="253" t="s">
        <v>1</v>
      </c>
      <c r="N237" s="254" t="s">
        <v>40</v>
      </c>
      <c r="O237" s="93"/>
      <c r="P237" s="255">
        <f>O237*H237</f>
        <v>0</v>
      </c>
      <c r="Q237" s="255">
        <v>0</v>
      </c>
      <c r="R237" s="255">
        <f>Q237*H237</f>
        <v>0</v>
      </c>
      <c r="S237" s="255">
        <v>0</v>
      </c>
      <c r="T237" s="25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57" t="s">
        <v>179</v>
      </c>
      <c r="AT237" s="257" t="s">
        <v>175</v>
      </c>
      <c r="AU237" s="257" t="s">
        <v>84</v>
      </c>
      <c r="AY237" s="17" t="s">
        <v>172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82</v>
      </c>
      <c r="BK237" s="145">
        <f>ROUND(I237*H237,2)</f>
        <v>0</v>
      </c>
      <c r="BL237" s="17" t="s">
        <v>179</v>
      </c>
      <c r="BM237" s="257" t="s">
        <v>554</v>
      </c>
    </row>
    <row r="238" s="12" customFormat="1" ht="22.8" customHeight="1">
      <c r="A238" s="12"/>
      <c r="B238" s="229"/>
      <c r="C238" s="230"/>
      <c r="D238" s="231" t="s">
        <v>74</v>
      </c>
      <c r="E238" s="243" t="s">
        <v>1587</v>
      </c>
      <c r="F238" s="243" t="s">
        <v>1588</v>
      </c>
      <c r="G238" s="230"/>
      <c r="H238" s="230"/>
      <c r="I238" s="233"/>
      <c r="J238" s="244">
        <f>BK238</f>
        <v>0</v>
      </c>
      <c r="K238" s="230"/>
      <c r="L238" s="235"/>
      <c r="M238" s="236"/>
      <c r="N238" s="237"/>
      <c r="O238" s="237"/>
      <c r="P238" s="238">
        <f>P239</f>
        <v>0</v>
      </c>
      <c r="Q238" s="237"/>
      <c r="R238" s="238">
        <f>R239</f>
        <v>0</v>
      </c>
      <c r="S238" s="237"/>
      <c r="T238" s="239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40" t="s">
        <v>82</v>
      </c>
      <c r="AT238" s="241" t="s">
        <v>74</v>
      </c>
      <c r="AU238" s="241" t="s">
        <v>82</v>
      </c>
      <c r="AY238" s="240" t="s">
        <v>172</v>
      </c>
      <c r="BK238" s="242">
        <f>BK239</f>
        <v>0</v>
      </c>
    </row>
    <row r="239" s="2" customFormat="1" ht="16.5" customHeight="1">
      <c r="A239" s="40"/>
      <c r="B239" s="41"/>
      <c r="C239" s="245" t="s">
        <v>224</v>
      </c>
      <c r="D239" s="245" t="s">
        <v>175</v>
      </c>
      <c r="E239" s="246" t="s">
        <v>1589</v>
      </c>
      <c r="F239" s="247" t="s">
        <v>1590</v>
      </c>
      <c r="G239" s="248" t="s">
        <v>1382</v>
      </c>
      <c r="H239" s="249">
        <v>5</v>
      </c>
      <c r="I239" s="250"/>
      <c r="J239" s="251">
        <f>ROUND(I239*H239,2)</f>
        <v>0</v>
      </c>
      <c r="K239" s="252"/>
      <c r="L239" s="43"/>
      <c r="M239" s="253" t="s">
        <v>1</v>
      </c>
      <c r="N239" s="254" t="s">
        <v>40</v>
      </c>
      <c r="O239" s="93"/>
      <c r="P239" s="255">
        <f>O239*H239</f>
        <v>0</v>
      </c>
      <c r="Q239" s="255">
        <v>0</v>
      </c>
      <c r="R239" s="255">
        <f>Q239*H239</f>
        <v>0</v>
      </c>
      <c r="S239" s="255">
        <v>0</v>
      </c>
      <c r="T239" s="25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57" t="s">
        <v>179</v>
      </c>
      <c r="AT239" s="257" t="s">
        <v>175</v>
      </c>
      <c r="AU239" s="257" t="s">
        <v>84</v>
      </c>
      <c r="AY239" s="17" t="s">
        <v>172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82</v>
      </c>
      <c r="BK239" s="145">
        <f>ROUND(I239*H239,2)</f>
        <v>0</v>
      </c>
      <c r="BL239" s="17" t="s">
        <v>179</v>
      </c>
      <c r="BM239" s="257" t="s">
        <v>559</v>
      </c>
    </row>
    <row r="240" s="12" customFormat="1" ht="22.8" customHeight="1">
      <c r="A240" s="12"/>
      <c r="B240" s="229"/>
      <c r="C240" s="230"/>
      <c r="D240" s="231" t="s">
        <v>74</v>
      </c>
      <c r="E240" s="243" t="s">
        <v>1591</v>
      </c>
      <c r="F240" s="243" t="s">
        <v>1592</v>
      </c>
      <c r="G240" s="230"/>
      <c r="H240" s="230"/>
      <c r="I240" s="233"/>
      <c r="J240" s="244">
        <f>BK240</f>
        <v>0</v>
      </c>
      <c r="K240" s="230"/>
      <c r="L240" s="235"/>
      <c r="M240" s="236"/>
      <c r="N240" s="237"/>
      <c r="O240" s="237"/>
      <c r="P240" s="238">
        <f>P241</f>
        <v>0</v>
      </c>
      <c r="Q240" s="237"/>
      <c r="R240" s="238">
        <f>R241</f>
        <v>0</v>
      </c>
      <c r="S240" s="237"/>
      <c r="T240" s="239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40" t="s">
        <v>82</v>
      </c>
      <c r="AT240" s="241" t="s">
        <v>74</v>
      </c>
      <c r="AU240" s="241" t="s">
        <v>82</v>
      </c>
      <c r="AY240" s="240" t="s">
        <v>172</v>
      </c>
      <c r="BK240" s="242">
        <f>BK241</f>
        <v>0</v>
      </c>
    </row>
    <row r="241" s="2" customFormat="1" ht="16.5" customHeight="1">
      <c r="A241" s="40"/>
      <c r="B241" s="41"/>
      <c r="C241" s="245" t="s">
        <v>7</v>
      </c>
      <c r="D241" s="245" t="s">
        <v>175</v>
      </c>
      <c r="E241" s="246" t="s">
        <v>1593</v>
      </c>
      <c r="F241" s="247" t="s">
        <v>1594</v>
      </c>
      <c r="G241" s="248" t="s">
        <v>1382</v>
      </c>
      <c r="H241" s="249">
        <v>1</v>
      </c>
      <c r="I241" s="250"/>
      <c r="J241" s="251">
        <f>ROUND(I241*H241,2)</f>
        <v>0</v>
      </c>
      <c r="K241" s="252"/>
      <c r="L241" s="43"/>
      <c r="M241" s="253" t="s">
        <v>1</v>
      </c>
      <c r="N241" s="254" t="s">
        <v>40</v>
      </c>
      <c r="O241" s="93"/>
      <c r="P241" s="255">
        <f>O241*H241</f>
        <v>0</v>
      </c>
      <c r="Q241" s="255">
        <v>0</v>
      </c>
      <c r="R241" s="255">
        <f>Q241*H241</f>
        <v>0</v>
      </c>
      <c r="S241" s="255">
        <v>0</v>
      </c>
      <c r="T241" s="25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57" t="s">
        <v>179</v>
      </c>
      <c r="AT241" s="257" t="s">
        <v>175</v>
      </c>
      <c r="AU241" s="257" t="s">
        <v>84</v>
      </c>
      <c r="AY241" s="17" t="s">
        <v>172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82</v>
      </c>
      <c r="BK241" s="145">
        <f>ROUND(I241*H241,2)</f>
        <v>0</v>
      </c>
      <c r="BL241" s="17" t="s">
        <v>179</v>
      </c>
      <c r="BM241" s="257" t="s">
        <v>563</v>
      </c>
    </row>
    <row r="242" s="12" customFormat="1" ht="25.92" customHeight="1">
      <c r="A242" s="12"/>
      <c r="B242" s="229"/>
      <c r="C242" s="230"/>
      <c r="D242" s="231" t="s">
        <v>74</v>
      </c>
      <c r="E242" s="232" t="s">
        <v>1595</v>
      </c>
      <c r="F242" s="232" t="s">
        <v>1596</v>
      </c>
      <c r="G242" s="230"/>
      <c r="H242" s="230"/>
      <c r="I242" s="233"/>
      <c r="J242" s="234">
        <f>BK242</f>
        <v>0</v>
      </c>
      <c r="K242" s="230"/>
      <c r="L242" s="235"/>
      <c r="M242" s="236"/>
      <c r="N242" s="237"/>
      <c r="O242" s="237"/>
      <c r="P242" s="238">
        <f>SUM(P243:P246)</f>
        <v>0</v>
      </c>
      <c r="Q242" s="237"/>
      <c r="R242" s="238">
        <f>SUM(R243:R246)</f>
        <v>0</v>
      </c>
      <c r="S242" s="237"/>
      <c r="T242" s="239">
        <f>SUM(T243:T246)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40" t="s">
        <v>82</v>
      </c>
      <c r="AT242" s="241" t="s">
        <v>74</v>
      </c>
      <c r="AU242" s="241" t="s">
        <v>75</v>
      </c>
      <c r="AY242" s="240" t="s">
        <v>172</v>
      </c>
      <c r="BK242" s="242">
        <f>SUM(BK243:BK246)</f>
        <v>0</v>
      </c>
    </row>
    <row r="243" s="2" customFormat="1" ht="16.5" customHeight="1">
      <c r="A243" s="40"/>
      <c r="B243" s="41"/>
      <c r="C243" s="245" t="s">
        <v>258</v>
      </c>
      <c r="D243" s="245" t="s">
        <v>175</v>
      </c>
      <c r="E243" s="246" t="s">
        <v>1597</v>
      </c>
      <c r="F243" s="247" t="s">
        <v>1598</v>
      </c>
      <c r="G243" s="248" t="s">
        <v>1382</v>
      </c>
      <c r="H243" s="249">
        <v>7</v>
      </c>
      <c r="I243" s="250"/>
      <c r="J243" s="251">
        <f>ROUND(I243*H243,2)</f>
        <v>0</v>
      </c>
      <c r="K243" s="252"/>
      <c r="L243" s="43"/>
      <c r="M243" s="253" t="s">
        <v>1</v>
      </c>
      <c r="N243" s="254" t="s">
        <v>40</v>
      </c>
      <c r="O243" s="93"/>
      <c r="P243" s="255">
        <f>O243*H243</f>
        <v>0</v>
      </c>
      <c r="Q243" s="255">
        <v>0</v>
      </c>
      <c r="R243" s="255">
        <f>Q243*H243</f>
        <v>0</v>
      </c>
      <c r="S243" s="255">
        <v>0</v>
      </c>
      <c r="T243" s="25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57" t="s">
        <v>179</v>
      </c>
      <c r="AT243" s="257" t="s">
        <v>175</v>
      </c>
      <c r="AU243" s="257" t="s">
        <v>82</v>
      </c>
      <c r="AY243" s="17" t="s">
        <v>172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82</v>
      </c>
      <c r="BK243" s="145">
        <f>ROUND(I243*H243,2)</f>
        <v>0</v>
      </c>
      <c r="BL243" s="17" t="s">
        <v>179</v>
      </c>
      <c r="BM243" s="257" t="s">
        <v>469</v>
      </c>
    </row>
    <row r="244" s="2" customFormat="1" ht="16.5" customHeight="1">
      <c r="A244" s="40"/>
      <c r="B244" s="41"/>
      <c r="C244" s="245" t="s">
        <v>8</v>
      </c>
      <c r="D244" s="245" t="s">
        <v>175</v>
      </c>
      <c r="E244" s="246" t="s">
        <v>1599</v>
      </c>
      <c r="F244" s="247" t="s">
        <v>1600</v>
      </c>
      <c r="G244" s="248" t="s">
        <v>1382</v>
      </c>
      <c r="H244" s="249">
        <v>2</v>
      </c>
      <c r="I244" s="250"/>
      <c r="J244" s="251">
        <f>ROUND(I244*H244,2)</f>
        <v>0</v>
      </c>
      <c r="K244" s="252"/>
      <c r="L244" s="43"/>
      <c r="M244" s="253" t="s">
        <v>1</v>
      </c>
      <c r="N244" s="254" t="s">
        <v>40</v>
      </c>
      <c r="O244" s="93"/>
      <c r="P244" s="255">
        <f>O244*H244</f>
        <v>0</v>
      </c>
      <c r="Q244" s="255">
        <v>0</v>
      </c>
      <c r="R244" s="255">
        <f>Q244*H244</f>
        <v>0</v>
      </c>
      <c r="S244" s="255">
        <v>0</v>
      </c>
      <c r="T244" s="25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57" t="s">
        <v>179</v>
      </c>
      <c r="AT244" s="257" t="s">
        <v>175</v>
      </c>
      <c r="AU244" s="257" t="s">
        <v>82</v>
      </c>
      <c r="AY244" s="17" t="s">
        <v>172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82</v>
      </c>
      <c r="BK244" s="145">
        <f>ROUND(I244*H244,2)</f>
        <v>0</v>
      </c>
      <c r="BL244" s="17" t="s">
        <v>179</v>
      </c>
      <c r="BM244" s="257" t="s">
        <v>532</v>
      </c>
    </row>
    <row r="245" s="2" customFormat="1" ht="16.5" customHeight="1">
      <c r="A245" s="40"/>
      <c r="B245" s="41"/>
      <c r="C245" s="245" t="s">
        <v>247</v>
      </c>
      <c r="D245" s="245" t="s">
        <v>175</v>
      </c>
      <c r="E245" s="246" t="s">
        <v>1599</v>
      </c>
      <c r="F245" s="247" t="s">
        <v>1600</v>
      </c>
      <c r="G245" s="248" t="s">
        <v>1382</v>
      </c>
      <c r="H245" s="249">
        <v>1</v>
      </c>
      <c r="I245" s="250"/>
      <c r="J245" s="251">
        <f>ROUND(I245*H245,2)</f>
        <v>0</v>
      </c>
      <c r="K245" s="252"/>
      <c r="L245" s="43"/>
      <c r="M245" s="253" t="s">
        <v>1</v>
      </c>
      <c r="N245" s="254" t="s">
        <v>40</v>
      </c>
      <c r="O245" s="93"/>
      <c r="P245" s="255">
        <f>O245*H245</f>
        <v>0</v>
      </c>
      <c r="Q245" s="255">
        <v>0</v>
      </c>
      <c r="R245" s="255">
        <f>Q245*H245</f>
        <v>0</v>
      </c>
      <c r="S245" s="255">
        <v>0</v>
      </c>
      <c r="T245" s="25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57" t="s">
        <v>179</v>
      </c>
      <c r="AT245" s="257" t="s">
        <v>175</v>
      </c>
      <c r="AU245" s="257" t="s">
        <v>82</v>
      </c>
      <c r="AY245" s="17" t="s">
        <v>172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82</v>
      </c>
      <c r="BK245" s="145">
        <f>ROUND(I245*H245,2)</f>
        <v>0</v>
      </c>
      <c r="BL245" s="17" t="s">
        <v>179</v>
      </c>
      <c r="BM245" s="257" t="s">
        <v>541</v>
      </c>
    </row>
    <row r="246" s="2" customFormat="1" ht="16.5" customHeight="1">
      <c r="A246" s="40"/>
      <c r="B246" s="41"/>
      <c r="C246" s="245" t="s">
        <v>203</v>
      </c>
      <c r="D246" s="245" t="s">
        <v>175</v>
      </c>
      <c r="E246" s="246" t="s">
        <v>1601</v>
      </c>
      <c r="F246" s="247" t="s">
        <v>1602</v>
      </c>
      <c r="G246" s="248" t="s">
        <v>1382</v>
      </c>
      <c r="H246" s="249">
        <v>1</v>
      </c>
      <c r="I246" s="250"/>
      <c r="J246" s="251">
        <f>ROUND(I246*H246,2)</f>
        <v>0</v>
      </c>
      <c r="K246" s="252"/>
      <c r="L246" s="43"/>
      <c r="M246" s="253" t="s">
        <v>1</v>
      </c>
      <c r="N246" s="254" t="s">
        <v>40</v>
      </c>
      <c r="O246" s="93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57" t="s">
        <v>179</v>
      </c>
      <c r="AT246" s="257" t="s">
        <v>175</v>
      </c>
      <c r="AU246" s="257" t="s">
        <v>82</v>
      </c>
      <c r="AY246" s="17" t="s">
        <v>172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82</v>
      </c>
      <c r="BK246" s="145">
        <f>ROUND(I246*H246,2)</f>
        <v>0</v>
      </c>
      <c r="BL246" s="17" t="s">
        <v>179</v>
      </c>
      <c r="BM246" s="257" t="s">
        <v>576</v>
      </c>
    </row>
    <row r="247" s="12" customFormat="1" ht="25.92" customHeight="1">
      <c r="A247" s="12"/>
      <c r="B247" s="229"/>
      <c r="C247" s="230"/>
      <c r="D247" s="231" t="s">
        <v>74</v>
      </c>
      <c r="E247" s="232" t="s">
        <v>1603</v>
      </c>
      <c r="F247" s="232" t="s">
        <v>1604</v>
      </c>
      <c r="G247" s="230"/>
      <c r="H247" s="230"/>
      <c r="I247" s="233"/>
      <c r="J247" s="234">
        <f>BK247</f>
        <v>0</v>
      </c>
      <c r="K247" s="230"/>
      <c r="L247" s="235"/>
      <c r="M247" s="236"/>
      <c r="N247" s="237"/>
      <c r="O247" s="237"/>
      <c r="P247" s="238">
        <f>SUM(P248:P249)</f>
        <v>0</v>
      </c>
      <c r="Q247" s="237"/>
      <c r="R247" s="238">
        <f>SUM(R248:R249)</f>
        <v>0</v>
      </c>
      <c r="S247" s="237"/>
      <c r="T247" s="239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40" t="s">
        <v>82</v>
      </c>
      <c r="AT247" s="241" t="s">
        <v>74</v>
      </c>
      <c r="AU247" s="241" t="s">
        <v>75</v>
      </c>
      <c r="AY247" s="240" t="s">
        <v>172</v>
      </c>
      <c r="BK247" s="242">
        <f>SUM(BK248:BK249)</f>
        <v>0</v>
      </c>
    </row>
    <row r="248" s="2" customFormat="1" ht="16.5" customHeight="1">
      <c r="A248" s="40"/>
      <c r="B248" s="41"/>
      <c r="C248" s="245" t="s">
        <v>200</v>
      </c>
      <c r="D248" s="245" t="s">
        <v>175</v>
      </c>
      <c r="E248" s="246" t="s">
        <v>1605</v>
      </c>
      <c r="F248" s="247" t="s">
        <v>1606</v>
      </c>
      <c r="G248" s="248" t="s">
        <v>1382</v>
      </c>
      <c r="H248" s="249">
        <v>1</v>
      </c>
      <c r="I248" s="250"/>
      <c r="J248" s="251">
        <f>ROUND(I248*H248,2)</f>
        <v>0</v>
      </c>
      <c r="K248" s="252"/>
      <c r="L248" s="43"/>
      <c r="M248" s="253" t="s">
        <v>1</v>
      </c>
      <c r="N248" s="254" t="s">
        <v>40</v>
      </c>
      <c r="O248" s="93"/>
      <c r="P248" s="255">
        <f>O248*H248</f>
        <v>0</v>
      </c>
      <c r="Q248" s="255">
        <v>0</v>
      </c>
      <c r="R248" s="255">
        <f>Q248*H248</f>
        <v>0</v>
      </c>
      <c r="S248" s="255">
        <v>0</v>
      </c>
      <c r="T248" s="25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57" t="s">
        <v>179</v>
      </c>
      <c r="AT248" s="257" t="s">
        <v>175</v>
      </c>
      <c r="AU248" s="257" t="s">
        <v>82</v>
      </c>
      <c r="AY248" s="17" t="s">
        <v>172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82</v>
      </c>
      <c r="BK248" s="145">
        <f>ROUND(I248*H248,2)</f>
        <v>0</v>
      </c>
      <c r="BL248" s="17" t="s">
        <v>179</v>
      </c>
      <c r="BM248" s="257" t="s">
        <v>378</v>
      </c>
    </row>
    <row r="249" s="2" customFormat="1" ht="16.5" customHeight="1">
      <c r="A249" s="40"/>
      <c r="B249" s="41"/>
      <c r="C249" s="245" t="s">
        <v>276</v>
      </c>
      <c r="D249" s="245" t="s">
        <v>175</v>
      </c>
      <c r="E249" s="246" t="s">
        <v>1607</v>
      </c>
      <c r="F249" s="247" t="s">
        <v>1608</v>
      </c>
      <c r="G249" s="248" t="s">
        <v>1382</v>
      </c>
      <c r="H249" s="249">
        <v>1</v>
      </c>
      <c r="I249" s="250"/>
      <c r="J249" s="251">
        <f>ROUND(I249*H249,2)</f>
        <v>0</v>
      </c>
      <c r="K249" s="252"/>
      <c r="L249" s="43"/>
      <c r="M249" s="253" t="s">
        <v>1</v>
      </c>
      <c r="N249" s="254" t="s">
        <v>40</v>
      </c>
      <c r="O249" s="93"/>
      <c r="P249" s="255">
        <f>O249*H249</f>
        <v>0</v>
      </c>
      <c r="Q249" s="255">
        <v>0</v>
      </c>
      <c r="R249" s="255">
        <f>Q249*H249</f>
        <v>0</v>
      </c>
      <c r="S249" s="255">
        <v>0</v>
      </c>
      <c r="T249" s="25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57" t="s">
        <v>179</v>
      </c>
      <c r="AT249" s="257" t="s">
        <v>175</v>
      </c>
      <c r="AU249" s="257" t="s">
        <v>82</v>
      </c>
      <c r="AY249" s="17" t="s">
        <v>172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82</v>
      </c>
      <c r="BK249" s="145">
        <f>ROUND(I249*H249,2)</f>
        <v>0</v>
      </c>
      <c r="BL249" s="17" t="s">
        <v>179</v>
      </c>
      <c r="BM249" s="257" t="s">
        <v>586</v>
      </c>
    </row>
    <row r="250" s="12" customFormat="1" ht="25.92" customHeight="1">
      <c r="A250" s="12"/>
      <c r="B250" s="229"/>
      <c r="C250" s="230"/>
      <c r="D250" s="231" t="s">
        <v>74</v>
      </c>
      <c r="E250" s="232" t="s">
        <v>1609</v>
      </c>
      <c r="F250" s="232" t="s">
        <v>1604</v>
      </c>
      <c r="G250" s="230"/>
      <c r="H250" s="230"/>
      <c r="I250" s="233"/>
      <c r="J250" s="234">
        <f>BK250</f>
        <v>0</v>
      </c>
      <c r="K250" s="230"/>
      <c r="L250" s="235"/>
      <c r="M250" s="236"/>
      <c r="N250" s="237"/>
      <c r="O250" s="237"/>
      <c r="P250" s="238">
        <f>SUM(P251:P252)</f>
        <v>0</v>
      </c>
      <c r="Q250" s="237"/>
      <c r="R250" s="238">
        <f>SUM(R251:R252)</f>
        <v>0</v>
      </c>
      <c r="S250" s="237"/>
      <c r="T250" s="239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40" t="s">
        <v>82</v>
      </c>
      <c r="AT250" s="241" t="s">
        <v>74</v>
      </c>
      <c r="AU250" s="241" t="s">
        <v>75</v>
      </c>
      <c r="AY250" s="240" t="s">
        <v>172</v>
      </c>
      <c r="BK250" s="242">
        <f>SUM(BK251:BK252)</f>
        <v>0</v>
      </c>
    </row>
    <row r="251" s="2" customFormat="1" ht="16.5" customHeight="1">
      <c r="A251" s="40"/>
      <c r="B251" s="41"/>
      <c r="C251" s="245" t="s">
        <v>280</v>
      </c>
      <c r="D251" s="245" t="s">
        <v>175</v>
      </c>
      <c r="E251" s="246" t="s">
        <v>1610</v>
      </c>
      <c r="F251" s="247" t="s">
        <v>1611</v>
      </c>
      <c r="G251" s="248" t="s">
        <v>1382</v>
      </c>
      <c r="H251" s="249">
        <v>1</v>
      </c>
      <c r="I251" s="250"/>
      <c r="J251" s="251">
        <f>ROUND(I251*H251,2)</f>
        <v>0</v>
      </c>
      <c r="K251" s="252"/>
      <c r="L251" s="43"/>
      <c r="M251" s="253" t="s">
        <v>1</v>
      </c>
      <c r="N251" s="254" t="s">
        <v>40</v>
      </c>
      <c r="O251" s="93"/>
      <c r="P251" s="255">
        <f>O251*H251</f>
        <v>0</v>
      </c>
      <c r="Q251" s="255">
        <v>0</v>
      </c>
      <c r="R251" s="255">
        <f>Q251*H251</f>
        <v>0</v>
      </c>
      <c r="S251" s="255">
        <v>0</v>
      </c>
      <c r="T251" s="25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57" t="s">
        <v>179</v>
      </c>
      <c r="AT251" s="257" t="s">
        <v>175</v>
      </c>
      <c r="AU251" s="257" t="s">
        <v>82</v>
      </c>
      <c r="AY251" s="17" t="s">
        <v>172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82</v>
      </c>
      <c r="BK251" s="145">
        <f>ROUND(I251*H251,2)</f>
        <v>0</v>
      </c>
      <c r="BL251" s="17" t="s">
        <v>179</v>
      </c>
      <c r="BM251" s="257" t="s">
        <v>409</v>
      </c>
    </row>
    <row r="252" s="2" customFormat="1" ht="16.5" customHeight="1">
      <c r="A252" s="40"/>
      <c r="B252" s="41"/>
      <c r="C252" s="245" t="s">
        <v>226</v>
      </c>
      <c r="D252" s="245" t="s">
        <v>175</v>
      </c>
      <c r="E252" s="246" t="s">
        <v>1612</v>
      </c>
      <c r="F252" s="247" t="s">
        <v>1613</v>
      </c>
      <c r="G252" s="248" t="s">
        <v>1382</v>
      </c>
      <c r="H252" s="249">
        <v>1</v>
      </c>
      <c r="I252" s="250"/>
      <c r="J252" s="251">
        <f>ROUND(I252*H252,2)</f>
        <v>0</v>
      </c>
      <c r="K252" s="252"/>
      <c r="L252" s="43"/>
      <c r="M252" s="309" t="s">
        <v>1</v>
      </c>
      <c r="N252" s="310" t="s">
        <v>40</v>
      </c>
      <c r="O252" s="311"/>
      <c r="P252" s="312">
        <f>O252*H252</f>
        <v>0</v>
      </c>
      <c r="Q252" s="312">
        <v>0</v>
      </c>
      <c r="R252" s="312">
        <f>Q252*H252</f>
        <v>0</v>
      </c>
      <c r="S252" s="312">
        <v>0</v>
      </c>
      <c r="T252" s="313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57" t="s">
        <v>179</v>
      </c>
      <c r="AT252" s="257" t="s">
        <v>175</v>
      </c>
      <c r="AU252" s="257" t="s">
        <v>82</v>
      </c>
      <c r="AY252" s="17" t="s">
        <v>172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82</v>
      </c>
      <c r="BK252" s="145">
        <f>ROUND(I252*H252,2)</f>
        <v>0</v>
      </c>
      <c r="BL252" s="17" t="s">
        <v>179</v>
      </c>
      <c r="BM252" s="257" t="s">
        <v>566</v>
      </c>
    </row>
    <row r="253" s="2" customFormat="1" ht="6.96" customHeight="1">
      <c r="A253" s="40"/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43"/>
      <c r="M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</sheetData>
  <sheetProtection sheet="1" autoFilter="0" formatColumns="0" formatRows="0" objects="1" scenarios="1" spinCount="100000" saltValue="OkOvv2ZFYRohEWq3h1aXTMKmHe/KxM7io7CQBvP0C7hND3W8eplZbISL8HQDusBKkaAXblk5DZdI72aiIHV4sg==" hashValue="jYlYuBUQj4086pxta/SHb6vewuT0DvTE5uBOp1/3gIPujNFkI9fsD85DWC1LGnQm2oo+fPTnruOAbvaDjVg0Kg==" algorithmName="SHA-512" password="CC35"/>
  <autoFilter ref="C156:K252"/>
  <mergeCells count="14">
    <mergeCell ref="E7:H7"/>
    <mergeCell ref="E9:H9"/>
    <mergeCell ref="E18:H18"/>
    <mergeCell ref="E27:H27"/>
    <mergeCell ref="E85:H85"/>
    <mergeCell ref="E87:H87"/>
    <mergeCell ref="D131:F131"/>
    <mergeCell ref="D132:F132"/>
    <mergeCell ref="D133:F133"/>
    <mergeCell ref="D134:F134"/>
    <mergeCell ref="D135:F135"/>
    <mergeCell ref="E147:H147"/>
    <mergeCell ref="E149:H14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130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26.25" customHeight="1">
      <c r="B7" s="20"/>
      <c r="E7" s="158" t="str">
        <f>'Rekapitulace stavby'!K6</f>
        <v>100424 - Nové učebny a vstup Střední zdravotnické školy a VOŠ Cheb-úprava 2907 (zadání)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1614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31. 7. 2024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133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124</v>
      </c>
      <c r="E31" s="40"/>
      <c r="F31" s="40"/>
      <c r="G31" s="40"/>
      <c r="H31" s="40"/>
      <c r="I31" s="40"/>
      <c r="J31" s="167">
        <f>J100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ROUND((SUM(BE100:BE107) + SUM(BE127:BE209)),  2)</f>
        <v>0</v>
      </c>
      <c r="G35" s="40"/>
      <c r="H35" s="40"/>
      <c r="I35" s="174">
        <v>0.20999999999999999</v>
      </c>
      <c r="J35" s="173">
        <f>ROUND(((SUM(BE100:BE107) + SUM(BE127:BE209))*I35),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ROUND((SUM(BF100:BF107) + SUM(BF127:BF209)),  2)</f>
        <v>0</v>
      </c>
      <c r="G36" s="40"/>
      <c r="H36" s="40"/>
      <c r="I36" s="174">
        <v>0.12</v>
      </c>
      <c r="J36" s="173">
        <f>ROUND(((SUM(BF100:BF107) + SUM(BF127:BF209))*I36),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ROUND((SUM(BG100:BG107) + SUM(BG127:BG209)),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ROUND((SUM(BH100:BH107) + SUM(BH127:BH209)),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ROUND((SUM(BI100:BI107) + SUM(BI127:BI209)),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3" t="str">
        <f>E7</f>
        <v>100424 - Nové učebny a vstup Střední zdravotnické školy a VOŠ Cheb-úprava 2907 (zadání)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SO12 - Elektroinstalace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31. 7. 2024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135</v>
      </c>
      <c r="D94" s="151"/>
      <c r="E94" s="151"/>
      <c r="F94" s="151"/>
      <c r="G94" s="151"/>
      <c r="H94" s="151"/>
      <c r="I94" s="151"/>
      <c r="J94" s="195" t="s">
        <v>136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137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138</v>
      </c>
    </row>
    <row r="97" s="9" customFormat="1" ht="24.96" customHeight="1">
      <c r="A97" s="9"/>
      <c r="B97" s="197"/>
      <c r="C97" s="198"/>
      <c r="D97" s="199" t="s">
        <v>1615</v>
      </c>
      <c r="E97" s="200"/>
      <c r="F97" s="200"/>
      <c r="G97" s="200"/>
      <c r="H97" s="200"/>
      <c r="I97" s="200"/>
      <c r="J97" s="201">
        <f>J128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9.28" customHeight="1">
      <c r="A100" s="40"/>
      <c r="B100" s="41"/>
      <c r="C100" s="196" t="s">
        <v>149</v>
      </c>
      <c r="D100" s="42"/>
      <c r="E100" s="42"/>
      <c r="F100" s="42"/>
      <c r="G100" s="42"/>
      <c r="H100" s="42"/>
      <c r="I100" s="42"/>
      <c r="J100" s="209">
        <f>ROUND(J101 + J102 + J103 + J104 + J105 + J106,2)</f>
        <v>0</v>
      </c>
      <c r="K100" s="42"/>
      <c r="L100" s="65"/>
      <c r="N100" s="210" t="s">
        <v>39</v>
      </c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8" customHeight="1">
      <c r="A101" s="40"/>
      <c r="B101" s="41"/>
      <c r="C101" s="42"/>
      <c r="D101" s="146" t="s">
        <v>150</v>
      </c>
      <c r="E101" s="139"/>
      <c r="F101" s="139"/>
      <c r="G101" s="42"/>
      <c r="H101" s="42"/>
      <c r="I101" s="42"/>
      <c r="J101" s="140">
        <v>0</v>
      </c>
      <c r="K101" s="42"/>
      <c r="L101" s="211"/>
      <c r="M101" s="212"/>
      <c r="N101" s="213" t="s">
        <v>40</v>
      </c>
      <c r="O101" s="212"/>
      <c r="P101" s="212"/>
      <c r="Q101" s="212"/>
      <c r="R101" s="212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5" t="s">
        <v>119</v>
      </c>
      <c r="AZ101" s="212"/>
      <c r="BA101" s="212"/>
      <c r="BB101" s="212"/>
      <c r="BC101" s="212"/>
      <c r="BD101" s="212"/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215" t="s">
        <v>82</v>
      </c>
      <c r="BK101" s="212"/>
      <c r="BL101" s="212"/>
      <c r="BM101" s="212"/>
    </row>
    <row r="102" s="2" customFormat="1" ht="18" customHeight="1">
      <c r="A102" s="40"/>
      <c r="B102" s="41"/>
      <c r="C102" s="42"/>
      <c r="D102" s="146" t="s">
        <v>151</v>
      </c>
      <c r="E102" s="139"/>
      <c r="F102" s="139"/>
      <c r="G102" s="42"/>
      <c r="H102" s="42"/>
      <c r="I102" s="42"/>
      <c r="J102" s="140">
        <v>0</v>
      </c>
      <c r="K102" s="42"/>
      <c r="L102" s="211"/>
      <c r="M102" s="212"/>
      <c r="N102" s="213" t="s">
        <v>40</v>
      </c>
      <c r="O102" s="212"/>
      <c r="P102" s="212"/>
      <c r="Q102" s="212"/>
      <c r="R102" s="212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5" t="s">
        <v>119</v>
      </c>
      <c r="AZ102" s="212"/>
      <c r="BA102" s="212"/>
      <c r="BB102" s="212"/>
      <c r="BC102" s="212"/>
      <c r="BD102" s="212"/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15" t="s">
        <v>82</v>
      </c>
      <c r="BK102" s="212"/>
      <c r="BL102" s="212"/>
      <c r="BM102" s="212"/>
    </row>
    <row r="103" s="2" customFormat="1" ht="18" customHeight="1">
      <c r="A103" s="40"/>
      <c r="B103" s="41"/>
      <c r="C103" s="42"/>
      <c r="D103" s="146" t="s">
        <v>152</v>
      </c>
      <c r="E103" s="139"/>
      <c r="F103" s="139"/>
      <c r="G103" s="42"/>
      <c r="H103" s="42"/>
      <c r="I103" s="42"/>
      <c r="J103" s="140">
        <v>0</v>
      </c>
      <c r="K103" s="42"/>
      <c r="L103" s="211"/>
      <c r="M103" s="212"/>
      <c r="N103" s="213" t="s">
        <v>40</v>
      </c>
      <c r="O103" s="212"/>
      <c r="P103" s="212"/>
      <c r="Q103" s="212"/>
      <c r="R103" s="212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5" t="s">
        <v>119</v>
      </c>
      <c r="AZ103" s="212"/>
      <c r="BA103" s="212"/>
      <c r="BB103" s="212"/>
      <c r="BC103" s="212"/>
      <c r="BD103" s="212"/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15" t="s">
        <v>82</v>
      </c>
      <c r="BK103" s="212"/>
      <c r="BL103" s="212"/>
      <c r="BM103" s="212"/>
    </row>
    <row r="104" s="2" customFormat="1" ht="18" customHeight="1">
      <c r="A104" s="40"/>
      <c r="B104" s="41"/>
      <c r="C104" s="42"/>
      <c r="D104" s="146" t="s">
        <v>153</v>
      </c>
      <c r="E104" s="139"/>
      <c r="F104" s="139"/>
      <c r="G104" s="42"/>
      <c r="H104" s="42"/>
      <c r="I104" s="42"/>
      <c r="J104" s="140">
        <v>0</v>
      </c>
      <c r="K104" s="42"/>
      <c r="L104" s="211"/>
      <c r="M104" s="212"/>
      <c r="N104" s="213" t="s">
        <v>40</v>
      </c>
      <c r="O104" s="212"/>
      <c r="P104" s="212"/>
      <c r="Q104" s="212"/>
      <c r="R104" s="212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5" t="s">
        <v>119</v>
      </c>
      <c r="AZ104" s="212"/>
      <c r="BA104" s="212"/>
      <c r="BB104" s="212"/>
      <c r="BC104" s="212"/>
      <c r="BD104" s="212"/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15" t="s">
        <v>82</v>
      </c>
      <c r="BK104" s="212"/>
      <c r="BL104" s="212"/>
      <c r="BM104" s="212"/>
    </row>
    <row r="105" s="2" customFormat="1" ht="18" customHeight="1">
      <c r="A105" s="40"/>
      <c r="B105" s="41"/>
      <c r="C105" s="42"/>
      <c r="D105" s="146" t="s">
        <v>154</v>
      </c>
      <c r="E105" s="139"/>
      <c r="F105" s="139"/>
      <c r="G105" s="42"/>
      <c r="H105" s="42"/>
      <c r="I105" s="42"/>
      <c r="J105" s="140">
        <v>0</v>
      </c>
      <c r="K105" s="42"/>
      <c r="L105" s="211"/>
      <c r="M105" s="212"/>
      <c r="N105" s="213" t="s">
        <v>40</v>
      </c>
      <c r="O105" s="212"/>
      <c r="P105" s="212"/>
      <c r="Q105" s="212"/>
      <c r="R105" s="212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5" t="s">
        <v>119</v>
      </c>
      <c r="AZ105" s="212"/>
      <c r="BA105" s="212"/>
      <c r="BB105" s="212"/>
      <c r="BC105" s="212"/>
      <c r="BD105" s="212"/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15" t="s">
        <v>82</v>
      </c>
      <c r="BK105" s="212"/>
      <c r="BL105" s="212"/>
      <c r="BM105" s="212"/>
    </row>
    <row r="106" s="2" customFormat="1" ht="18" customHeight="1">
      <c r="A106" s="40"/>
      <c r="B106" s="41"/>
      <c r="C106" s="42"/>
      <c r="D106" s="139" t="s">
        <v>155</v>
      </c>
      <c r="E106" s="42"/>
      <c r="F106" s="42"/>
      <c r="G106" s="42"/>
      <c r="H106" s="42"/>
      <c r="I106" s="42"/>
      <c r="J106" s="140">
        <f>ROUND(J30*T106,2)</f>
        <v>0</v>
      </c>
      <c r="K106" s="42"/>
      <c r="L106" s="211"/>
      <c r="M106" s="212"/>
      <c r="N106" s="213" t="s">
        <v>41</v>
      </c>
      <c r="O106" s="212"/>
      <c r="P106" s="212"/>
      <c r="Q106" s="212"/>
      <c r="R106" s="212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5" t="s">
        <v>156</v>
      </c>
      <c r="AZ106" s="212"/>
      <c r="BA106" s="212"/>
      <c r="BB106" s="212"/>
      <c r="BC106" s="212"/>
      <c r="BD106" s="212"/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15" t="s">
        <v>84</v>
      </c>
      <c r="BK106" s="212"/>
      <c r="BL106" s="212"/>
      <c r="BM106" s="212"/>
    </row>
    <row r="107" s="2" customForma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9.28" customHeight="1">
      <c r="A108" s="40"/>
      <c r="B108" s="41"/>
      <c r="C108" s="150" t="s">
        <v>129</v>
      </c>
      <c r="D108" s="151"/>
      <c r="E108" s="151"/>
      <c r="F108" s="151"/>
      <c r="G108" s="151"/>
      <c r="H108" s="151"/>
      <c r="I108" s="151"/>
      <c r="J108" s="152">
        <f>ROUND(J96+J100,2)</f>
        <v>0</v>
      </c>
      <c r="K108" s="15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3" t="s">
        <v>157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2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6.25" customHeight="1">
      <c r="A117" s="40"/>
      <c r="B117" s="41"/>
      <c r="C117" s="42"/>
      <c r="D117" s="42"/>
      <c r="E117" s="193" t="str">
        <f>E7</f>
        <v>100424 - Nové učebny a vstup Střední zdravotnické školy a VOŠ Cheb-úprava 2907 (zadání)</v>
      </c>
      <c r="F117" s="32"/>
      <c r="G117" s="32"/>
      <c r="H117" s="3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2" t="s">
        <v>131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E9</f>
        <v>SO12 - Elektroinstalace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2" t="s">
        <v>20</v>
      </c>
      <c r="D121" s="42"/>
      <c r="E121" s="42"/>
      <c r="F121" s="27" t="str">
        <f>F12</f>
        <v xml:space="preserve"> </v>
      </c>
      <c r="G121" s="42"/>
      <c r="H121" s="42"/>
      <c r="I121" s="32" t="s">
        <v>22</v>
      </c>
      <c r="J121" s="81" t="str">
        <f>IF(J12="","",J12)</f>
        <v>31. 7. 2024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2" t="s">
        <v>24</v>
      </c>
      <c r="D123" s="42"/>
      <c r="E123" s="42"/>
      <c r="F123" s="27" t="str">
        <f>E15</f>
        <v xml:space="preserve"> </v>
      </c>
      <c r="G123" s="42"/>
      <c r="H123" s="42"/>
      <c r="I123" s="32" t="s">
        <v>29</v>
      </c>
      <c r="J123" s="36" t="str">
        <f>E21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2" t="s">
        <v>27</v>
      </c>
      <c r="D124" s="42"/>
      <c r="E124" s="42"/>
      <c r="F124" s="27" t="str">
        <f>IF(E18="","",E18)</f>
        <v>Vyplň údaj</v>
      </c>
      <c r="G124" s="42"/>
      <c r="H124" s="42"/>
      <c r="I124" s="32" t="s">
        <v>31</v>
      </c>
      <c r="J124" s="36" t="str">
        <f>E24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17"/>
      <c r="B126" s="218"/>
      <c r="C126" s="219" t="s">
        <v>158</v>
      </c>
      <c r="D126" s="220" t="s">
        <v>60</v>
      </c>
      <c r="E126" s="220" t="s">
        <v>56</v>
      </c>
      <c r="F126" s="220" t="s">
        <v>57</v>
      </c>
      <c r="G126" s="220" t="s">
        <v>159</v>
      </c>
      <c r="H126" s="220" t="s">
        <v>160</v>
      </c>
      <c r="I126" s="220" t="s">
        <v>161</v>
      </c>
      <c r="J126" s="221" t="s">
        <v>136</v>
      </c>
      <c r="K126" s="222" t="s">
        <v>162</v>
      </c>
      <c r="L126" s="223"/>
      <c r="M126" s="102" t="s">
        <v>1</v>
      </c>
      <c r="N126" s="103" t="s">
        <v>39</v>
      </c>
      <c r="O126" s="103" t="s">
        <v>163</v>
      </c>
      <c r="P126" s="103" t="s">
        <v>164</v>
      </c>
      <c r="Q126" s="103" t="s">
        <v>165</v>
      </c>
      <c r="R126" s="103" t="s">
        <v>166</v>
      </c>
      <c r="S126" s="103" t="s">
        <v>167</v>
      </c>
      <c r="T126" s="104" t="s">
        <v>168</v>
      </c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</row>
    <row r="127" s="2" customFormat="1" ht="22.8" customHeight="1">
      <c r="A127" s="40"/>
      <c r="B127" s="41"/>
      <c r="C127" s="109" t="s">
        <v>169</v>
      </c>
      <c r="D127" s="42"/>
      <c r="E127" s="42"/>
      <c r="F127" s="42"/>
      <c r="G127" s="42"/>
      <c r="H127" s="42"/>
      <c r="I127" s="42"/>
      <c r="J127" s="224">
        <f>BK127</f>
        <v>0</v>
      </c>
      <c r="K127" s="42"/>
      <c r="L127" s="43"/>
      <c r="M127" s="105"/>
      <c r="N127" s="225"/>
      <c r="O127" s="106"/>
      <c r="P127" s="226">
        <f>P128</f>
        <v>0</v>
      </c>
      <c r="Q127" s="106"/>
      <c r="R127" s="226">
        <f>R128</f>
        <v>0</v>
      </c>
      <c r="S127" s="106"/>
      <c r="T127" s="227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7" t="s">
        <v>74</v>
      </c>
      <c r="AU127" s="17" t="s">
        <v>138</v>
      </c>
      <c r="BK127" s="228">
        <f>BK128</f>
        <v>0</v>
      </c>
    </row>
    <row r="128" s="12" customFormat="1" ht="25.92" customHeight="1">
      <c r="A128" s="12"/>
      <c r="B128" s="229"/>
      <c r="C128" s="230"/>
      <c r="D128" s="231" t="s">
        <v>74</v>
      </c>
      <c r="E128" s="232" t="s">
        <v>1616</v>
      </c>
      <c r="F128" s="232" t="s">
        <v>1617</v>
      </c>
      <c r="G128" s="230"/>
      <c r="H128" s="230"/>
      <c r="I128" s="233"/>
      <c r="J128" s="234">
        <f>BK128</f>
        <v>0</v>
      </c>
      <c r="K128" s="230"/>
      <c r="L128" s="235"/>
      <c r="M128" s="236"/>
      <c r="N128" s="237"/>
      <c r="O128" s="237"/>
      <c r="P128" s="238">
        <f>SUM(P129:P209)</f>
        <v>0</v>
      </c>
      <c r="Q128" s="237"/>
      <c r="R128" s="238">
        <f>SUM(R129:R209)</f>
        <v>0</v>
      </c>
      <c r="S128" s="237"/>
      <c r="T128" s="239">
        <f>SUM(T129:T209)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173</v>
      </c>
      <c r="AT128" s="241" t="s">
        <v>74</v>
      </c>
      <c r="AU128" s="241" t="s">
        <v>75</v>
      </c>
      <c r="AY128" s="240" t="s">
        <v>172</v>
      </c>
      <c r="BK128" s="242">
        <f>SUM(BK129:BK209)</f>
        <v>0</v>
      </c>
    </row>
    <row r="129" s="2" customFormat="1" ht="16.5" customHeight="1">
      <c r="A129" s="40"/>
      <c r="B129" s="41"/>
      <c r="C129" s="245" t="s">
        <v>82</v>
      </c>
      <c r="D129" s="245" t="s">
        <v>175</v>
      </c>
      <c r="E129" s="246" t="s">
        <v>1618</v>
      </c>
      <c r="F129" s="247" t="s">
        <v>1619</v>
      </c>
      <c r="G129" s="248" t="s">
        <v>1234</v>
      </c>
      <c r="H129" s="249">
        <v>1</v>
      </c>
      <c r="I129" s="250"/>
      <c r="J129" s="251">
        <f>ROUND(I129*H129,2)</f>
        <v>0</v>
      </c>
      <c r="K129" s="252"/>
      <c r="L129" s="43"/>
      <c r="M129" s="253" t="s">
        <v>1</v>
      </c>
      <c r="N129" s="254" t="s">
        <v>40</v>
      </c>
      <c r="O129" s="93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57" t="s">
        <v>313</v>
      </c>
      <c r="AT129" s="257" t="s">
        <v>175</v>
      </c>
      <c r="AU129" s="257" t="s">
        <v>82</v>
      </c>
      <c r="AY129" s="17" t="s">
        <v>172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82</v>
      </c>
      <c r="BK129" s="145">
        <f>ROUND(I129*H129,2)</f>
        <v>0</v>
      </c>
      <c r="BL129" s="17" t="s">
        <v>313</v>
      </c>
      <c r="BM129" s="257" t="s">
        <v>84</v>
      </c>
    </row>
    <row r="130" s="2" customFormat="1" ht="21.75" customHeight="1">
      <c r="A130" s="40"/>
      <c r="B130" s="41"/>
      <c r="C130" s="245" t="s">
        <v>84</v>
      </c>
      <c r="D130" s="245" t="s">
        <v>175</v>
      </c>
      <c r="E130" s="246" t="s">
        <v>1620</v>
      </c>
      <c r="F130" s="247" t="s">
        <v>1621</v>
      </c>
      <c r="G130" s="248" t="s">
        <v>1234</v>
      </c>
      <c r="H130" s="249">
        <v>1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40</v>
      </c>
      <c r="O130" s="93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57" t="s">
        <v>313</v>
      </c>
      <c r="AT130" s="257" t="s">
        <v>175</v>
      </c>
      <c r="AU130" s="257" t="s">
        <v>82</v>
      </c>
      <c r="AY130" s="17" t="s">
        <v>172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82</v>
      </c>
      <c r="BK130" s="145">
        <f>ROUND(I130*H130,2)</f>
        <v>0</v>
      </c>
      <c r="BL130" s="17" t="s">
        <v>313</v>
      </c>
      <c r="BM130" s="257" t="s">
        <v>179</v>
      </c>
    </row>
    <row r="131" s="2" customFormat="1" ht="24.15" customHeight="1">
      <c r="A131" s="40"/>
      <c r="B131" s="41"/>
      <c r="C131" s="245" t="s">
        <v>173</v>
      </c>
      <c r="D131" s="245" t="s">
        <v>175</v>
      </c>
      <c r="E131" s="246" t="s">
        <v>1622</v>
      </c>
      <c r="F131" s="247" t="s">
        <v>1623</v>
      </c>
      <c r="G131" s="248" t="s">
        <v>1382</v>
      </c>
      <c r="H131" s="249">
        <v>1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40</v>
      </c>
      <c r="O131" s="93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57" t="s">
        <v>313</v>
      </c>
      <c r="AT131" s="257" t="s">
        <v>175</v>
      </c>
      <c r="AU131" s="257" t="s">
        <v>82</v>
      </c>
      <c r="AY131" s="17" t="s">
        <v>172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82</v>
      </c>
      <c r="BK131" s="145">
        <f>ROUND(I131*H131,2)</f>
        <v>0</v>
      </c>
      <c r="BL131" s="17" t="s">
        <v>313</v>
      </c>
      <c r="BM131" s="257" t="s">
        <v>191</v>
      </c>
    </row>
    <row r="132" s="2" customFormat="1">
      <c r="A132" s="40"/>
      <c r="B132" s="41"/>
      <c r="C132" s="42"/>
      <c r="D132" s="260" t="s">
        <v>231</v>
      </c>
      <c r="E132" s="42"/>
      <c r="F132" s="292" t="s">
        <v>1624</v>
      </c>
      <c r="G132" s="42"/>
      <c r="H132" s="42"/>
      <c r="I132" s="214"/>
      <c r="J132" s="42"/>
      <c r="K132" s="42"/>
      <c r="L132" s="43"/>
      <c r="M132" s="293"/>
      <c r="N132" s="294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7" t="s">
        <v>231</v>
      </c>
      <c r="AU132" s="17" t="s">
        <v>82</v>
      </c>
    </row>
    <row r="133" s="2" customFormat="1" ht="24.15" customHeight="1">
      <c r="A133" s="40"/>
      <c r="B133" s="41"/>
      <c r="C133" s="245" t="s">
        <v>179</v>
      </c>
      <c r="D133" s="245" t="s">
        <v>175</v>
      </c>
      <c r="E133" s="246" t="s">
        <v>1625</v>
      </c>
      <c r="F133" s="247" t="s">
        <v>1626</v>
      </c>
      <c r="G133" s="248" t="s">
        <v>1382</v>
      </c>
      <c r="H133" s="249">
        <v>1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40</v>
      </c>
      <c r="O133" s="93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57" t="s">
        <v>313</v>
      </c>
      <c r="AT133" s="257" t="s">
        <v>175</v>
      </c>
      <c r="AU133" s="257" t="s">
        <v>82</v>
      </c>
      <c r="AY133" s="17" t="s">
        <v>172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82</v>
      </c>
      <c r="BK133" s="145">
        <f>ROUND(I133*H133,2)</f>
        <v>0</v>
      </c>
      <c r="BL133" s="17" t="s">
        <v>313</v>
      </c>
      <c r="BM133" s="257" t="s">
        <v>201</v>
      </c>
    </row>
    <row r="134" s="2" customFormat="1">
      <c r="A134" s="40"/>
      <c r="B134" s="41"/>
      <c r="C134" s="42"/>
      <c r="D134" s="260" t="s">
        <v>231</v>
      </c>
      <c r="E134" s="42"/>
      <c r="F134" s="292" t="s">
        <v>1627</v>
      </c>
      <c r="G134" s="42"/>
      <c r="H134" s="42"/>
      <c r="I134" s="214"/>
      <c r="J134" s="42"/>
      <c r="K134" s="42"/>
      <c r="L134" s="43"/>
      <c r="M134" s="293"/>
      <c r="N134" s="294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7" t="s">
        <v>231</v>
      </c>
      <c r="AU134" s="17" t="s">
        <v>82</v>
      </c>
    </row>
    <row r="135" s="2" customFormat="1" ht="24.15" customHeight="1">
      <c r="A135" s="40"/>
      <c r="B135" s="41"/>
      <c r="C135" s="245" t="s">
        <v>352</v>
      </c>
      <c r="D135" s="245" t="s">
        <v>175</v>
      </c>
      <c r="E135" s="246" t="s">
        <v>1628</v>
      </c>
      <c r="F135" s="247" t="s">
        <v>1629</v>
      </c>
      <c r="G135" s="248" t="s">
        <v>1382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40</v>
      </c>
      <c r="O135" s="93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57" t="s">
        <v>313</v>
      </c>
      <c r="AT135" s="257" t="s">
        <v>175</v>
      </c>
      <c r="AU135" s="257" t="s">
        <v>82</v>
      </c>
      <c r="AY135" s="17" t="s">
        <v>172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82</v>
      </c>
      <c r="BK135" s="145">
        <f>ROUND(I135*H135,2)</f>
        <v>0</v>
      </c>
      <c r="BL135" s="17" t="s">
        <v>313</v>
      </c>
      <c r="BM135" s="257" t="s">
        <v>206</v>
      </c>
    </row>
    <row r="136" s="2" customFormat="1">
      <c r="A136" s="40"/>
      <c r="B136" s="41"/>
      <c r="C136" s="42"/>
      <c r="D136" s="260" t="s">
        <v>231</v>
      </c>
      <c r="E136" s="42"/>
      <c r="F136" s="292" t="s">
        <v>1630</v>
      </c>
      <c r="G136" s="42"/>
      <c r="H136" s="42"/>
      <c r="I136" s="214"/>
      <c r="J136" s="42"/>
      <c r="K136" s="42"/>
      <c r="L136" s="43"/>
      <c r="M136" s="293"/>
      <c r="N136" s="294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7" t="s">
        <v>231</v>
      </c>
      <c r="AU136" s="17" t="s">
        <v>82</v>
      </c>
    </row>
    <row r="137" s="2" customFormat="1" ht="24.15" customHeight="1">
      <c r="A137" s="40"/>
      <c r="B137" s="41"/>
      <c r="C137" s="245" t="s">
        <v>191</v>
      </c>
      <c r="D137" s="245" t="s">
        <v>175</v>
      </c>
      <c r="E137" s="246" t="s">
        <v>1631</v>
      </c>
      <c r="F137" s="247" t="s">
        <v>1632</v>
      </c>
      <c r="G137" s="248" t="s">
        <v>1382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40</v>
      </c>
      <c r="O137" s="93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57" t="s">
        <v>313</v>
      </c>
      <c r="AT137" s="257" t="s">
        <v>175</v>
      </c>
      <c r="AU137" s="257" t="s">
        <v>82</v>
      </c>
      <c r="AY137" s="17" t="s">
        <v>172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82</v>
      </c>
      <c r="BK137" s="145">
        <f>ROUND(I137*H137,2)</f>
        <v>0</v>
      </c>
      <c r="BL137" s="17" t="s">
        <v>313</v>
      </c>
      <c r="BM137" s="257" t="s">
        <v>8</v>
      </c>
    </row>
    <row r="138" s="2" customFormat="1">
      <c r="A138" s="40"/>
      <c r="B138" s="41"/>
      <c r="C138" s="42"/>
      <c r="D138" s="260" t="s">
        <v>231</v>
      </c>
      <c r="E138" s="42"/>
      <c r="F138" s="292" t="s">
        <v>1627</v>
      </c>
      <c r="G138" s="42"/>
      <c r="H138" s="42"/>
      <c r="I138" s="214"/>
      <c r="J138" s="42"/>
      <c r="K138" s="42"/>
      <c r="L138" s="43"/>
      <c r="M138" s="293"/>
      <c r="N138" s="294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7" t="s">
        <v>231</v>
      </c>
      <c r="AU138" s="17" t="s">
        <v>82</v>
      </c>
    </row>
    <row r="139" s="2" customFormat="1" ht="24.15" customHeight="1">
      <c r="A139" s="40"/>
      <c r="B139" s="41"/>
      <c r="C139" s="245" t="s">
        <v>357</v>
      </c>
      <c r="D139" s="245" t="s">
        <v>175</v>
      </c>
      <c r="E139" s="246" t="s">
        <v>1633</v>
      </c>
      <c r="F139" s="247" t="s">
        <v>1634</v>
      </c>
      <c r="G139" s="248" t="s">
        <v>1382</v>
      </c>
      <c r="H139" s="249">
        <v>1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40</v>
      </c>
      <c r="O139" s="93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7" t="s">
        <v>313</v>
      </c>
      <c r="AT139" s="257" t="s">
        <v>175</v>
      </c>
      <c r="AU139" s="257" t="s">
        <v>82</v>
      </c>
      <c r="AY139" s="17" t="s">
        <v>172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82</v>
      </c>
      <c r="BK139" s="145">
        <f>ROUND(I139*H139,2)</f>
        <v>0</v>
      </c>
      <c r="BL139" s="17" t="s">
        <v>313</v>
      </c>
      <c r="BM139" s="257" t="s">
        <v>216</v>
      </c>
    </row>
    <row r="140" s="2" customFormat="1">
      <c r="A140" s="40"/>
      <c r="B140" s="41"/>
      <c r="C140" s="42"/>
      <c r="D140" s="260" t="s">
        <v>231</v>
      </c>
      <c r="E140" s="42"/>
      <c r="F140" s="292" t="s">
        <v>1627</v>
      </c>
      <c r="G140" s="42"/>
      <c r="H140" s="42"/>
      <c r="I140" s="214"/>
      <c r="J140" s="42"/>
      <c r="K140" s="42"/>
      <c r="L140" s="43"/>
      <c r="M140" s="293"/>
      <c r="N140" s="294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7" t="s">
        <v>231</v>
      </c>
      <c r="AU140" s="17" t="s">
        <v>82</v>
      </c>
    </row>
    <row r="141" s="2" customFormat="1" ht="24.15" customHeight="1">
      <c r="A141" s="40"/>
      <c r="B141" s="41"/>
      <c r="C141" s="245" t="s">
        <v>201</v>
      </c>
      <c r="D141" s="245" t="s">
        <v>175</v>
      </c>
      <c r="E141" s="246" t="s">
        <v>1635</v>
      </c>
      <c r="F141" s="247" t="s">
        <v>1636</v>
      </c>
      <c r="G141" s="248" t="s">
        <v>1382</v>
      </c>
      <c r="H141" s="249">
        <v>1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40</v>
      </c>
      <c r="O141" s="93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57" t="s">
        <v>313</v>
      </c>
      <c r="AT141" s="257" t="s">
        <v>175</v>
      </c>
      <c r="AU141" s="257" t="s">
        <v>82</v>
      </c>
      <c r="AY141" s="17" t="s">
        <v>172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82</v>
      </c>
      <c r="BK141" s="145">
        <f>ROUND(I141*H141,2)</f>
        <v>0</v>
      </c>
      <c r="BL141" s="17" t="s">
        <v>313</v>
      </c>
      <c r="BM141" s="257" t="s">
        <v>200</v>
      </c>
    </row>
    <row r="142" s="2" customFormat="1">
      <c r="A142" s="40"/>
      <c r="B142" s="41"/>
      <c r="C142" s="42"/>
      <c r="D142" s="260" t="s">
        <v>231</v>
      </c>
      <c r="E142" s="42"/>
      <c r="F142" s="292" t="s">
        <v>1627</v>
      </c>
      <c r="G142" s="42"/>
      <c r="H142" s="42"/>
      <c r="I142" s="214"/>
      <c r="J142" s="42"/>
      <c r="K142" s="42"/>
      <c r="L142" s="43"/>
      <c r="M142" s="293"/>
      <c r="N142" s="294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7" t="s">
        <v>231</v>
      </c>
      <c r="AU142" s="17" t="s">
        <v>82</v>
      </c>
    </row>
    <row r="143" s="2" customFormat="1" ht="24.15" customHeight="1">
      <c r="A143" s="40"/>
      <c r="B143" s="41"/>
      <c r="C143" s="245" t="s">
        <v>186</v>
      </c>
      <c r="D143" s="245" t="s">
        <v>175</v>
      </c>
      <c r="E143" s="246" t="s">
        <v>1637</v>
      </c>
      <c r="F143" s="247" t="s">
        <v>1638</v>
      </c>
      <c r="G143" s="248" t="s">
        <v>1382</v>
      </c>
      <c r="H143" s="249">
        <v>1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40</v>
      </c>
      <c r="O143" s="93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57" t="s">
        <v>313</v>
      </c>
      <c r="AT143" s="257" t="s">
        <v>175</v>
      </c>
      <c r="AU143" s="257" t="s">
        <v>82</v>
      </c>
      <c r="AY143" s="17" t="s">
        <v>172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82</v>
      </c>
      <c r="BK143" s="145">
        <f>ROUND(I143*H143,2)</f>
        <v>0</v>
      </c>
      <c r="BL143" s="17" t="s">
        <v>313</v>
      </c>
      <c r="BM143" s="257" t="s">
        <v>224</v>
      </c>
    </row>
    <row r="144" s="2" customFormat="1">
      <c r="A144" s="40"/>
      <c r="B144" s="41"/>
      <c r="C144" s="42"/>
      <c r="D144" s="260" t="s">
        <v>231</v>
      </c>
      <c r="E144" s="42"/>
      <c r="F144" s="292" t="s">
        <v>1627</v>
      </c>
      <c r="G144" s="42"/>
      <c r="H144" s="42"/>
      <c r="I144" s="214"/>
      <c r="J144" s="42"/>
      <c r="K144" s="42"/>
      <c r="L144" s="43"/>
      <c r="M144" s="293"/>
      <c r="N144" s="294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7" t="s">
        <v>231</v>
      </c>
      <c r="AU144" s="17" t="s">
        <v>82</v>
      </c>
    </row>
    <row r="145" s="2" customFormat="1" ht="24.15" customHeight="1">
      <c r="A145" s="40"/>
      <c r="B145" s="41"/>
      <c r="C145" s="245" t="s">
        <v>206</v>
      </c>
      <c r="D145" s="245" t="s">
        <v>175</v>
      </c>
      <c r="E145" s="246" t="s">
        <v>1639</v>
      </c>
      <c r="F145" s="247" t="s">
        <v>1640</v>
      </c>
      <c r="G145" s="248" t="s">
        <v>1382</v>
      </c>
      <c r="H145" s="249">
        <v>1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40</v>
      </c>
      <c r="O145" s="93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7" t="s">
        <v>313</v>
      </c>
      <c r="AT145" s="257" t="s">
        <v>175</v>
      </c>
      <c r="AU145" s="257" t="s">
        <v>82</v>
      </c>
      <c r="AY145" s="17" t="s">
        <v>172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82</v>
      </c>
      <c r="BK145" s="145">
        <f>ROUND(I145*H145,2)</f>
        <v>0</v>
      </c>
      <c r="BL145" s="17" t="s">
        <v>313</v>
      </c>
      <c r="BM145" s="257" t="s">
        <v>226</v>
      </c>
    </row>
    <row r="146" s="2" customFormat="1">
      <c r="A146" s="40"/>
      <c r="B146" s="41"/>
      <c r="C146" s="42"/>
      <c r="D146" s="260" t="s">
        <v>231</v>
      </c>
      <c r="E146" s="42"/>
      <c r="F146" s="292" t="s">
        <v>1627</v>
      </c>
      <c r="G146" s="42"/>
      <c r="H146" s="42"/>
      <c r="I146" s="214"/>
      <c r="J146" s="42"/>
      <c r="K146" s="42"/>
      <c r="L146" s="43"/>
      <c r="M146" s="293"/>
      <c r="N146" s="294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7" t="s">
        <v>231</v>
      </c>
      <c r="AU146" s="17" t="s">
        <v>82</v>
      </c>
    </row>
    <row r="147" s="2" customFormat="1" ht="24.15" customHeight="1">
      <c r="A147" s="40"/>
      <c r="B147" s="41"/>
      <c r="C147" s="245" t="s">
        <v>258</v>
      </c>
      <c r="D147" s="245" t="s">
        <v>175</v>
      </c>
      <c r="E147" s="246" t="s">
        <v>1641</v>
      </c>
      <c r="F147" s="247" t="s">
        <v>1642</v>
      </c>
      <c r="G147" s="248" t="s">
        <v>1382</v>
      </c>
      <c r="H147" s="249">
        <v>1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40</v>
      </c>
      <c r="O147" s="93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7" t="s">
        <v>313</v>
      </c>
      <c r="AT147" s="257" t="s">
        <v>175</v>
      </c>
      <c r="AU147" s="257" t="s">
        <v>82</v>
      </c>
      <c r="AY147" s="17" t="s">
        <v>172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82</v>
      </c>
      <c r="BK147" s="145">
        <f>ROUND(I147*H147,2)</f>
        <v>0</v>
      </c>
      <c r="BL147" s="17" t="s">
        <v>313</v>
      </c>
      <c r="BM147" s="257" t="s">
        <v>230</v>
      </c>
    </row>
    <row r="148" s="2" customFormat="1">
      <c r="A148" s="40"/>
      <c r="B148" s="41"/>
      <c r="C148" s="42"/>
      <c r="D148" s="260" t="s">
        <v>231</v>
      </c>
      <c r="E148" s="42"/>
      <c r="F148" s="292" t="s">
        <v>1643</v>
      </c>
      <c r="G148" s="42"/>
      <c r="H148" s="42"/>
      <c r="I148" s="214"/>
      <c r="J148" s="42"/>
      <c r="K148" s="42"/>
      <c r="L148" s="43"/>
      <c r="M148" s="293"/>
      <c r="N148" s="294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7" t="s">
        <v>231</v>
      </c>
      <c r="AU148" s="17" t="s">
        <v>82</v>
      </c>
    </row>
    <row r="149" s="2" customFormat="1" ht="24.15" customHeight="1">
      <c r="A149" s="40"/>
      <c r="B149" s="41"/>
      <c r="C149" s="245" t="s">
        <v>8</v>
      </c>
      <c r="D149" s="245" t="s">
        <v>175</v>
      </c>
      <c r="E149" s="246" t="s">
        <v>1644</v>
      </c>
      <c r="F149" s="247" t="s">
        <v>1645</v>
      </c>
      <c r="G149" s="248" t="s">
        <v>1382</v>
      </c>
      <c r="H149" s="249">
        <v>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40</v>
      </c>
      <c r="O149" s="93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7" t="s">
        <v>313</v>
      </c>
      <c r="AT149" s="257" t="s">
        <v>175</v>
      </c>
      <c r="AU149" s="257" t="s">
        <v>82</v>
      </c>
      <c r="AY149" s="17" t="s">
        <v>172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82</v>
      </c>
      <c r="BK149" s="145">
        <f>ROUND(I149*H149,2)</f>
        <v>0</v>
      </c>
      <c r="BL149" s="17" t="s">
        <v>313</v>
      </c>
      <c r="BM149" s="257" t="s">
        <v>236</v>
      </c>
    </row>
    <row r="150" s="2" customFormat="1">
      <c r="A150" s="40"/>
      <c r="B150" s="41"/>
      <c r="C150" s="42"/>
      <c r="D150" s="260" t="s">
        <v>231</v>
      </c>
      <c r="E150" s="42"/>
      <c r="F150" s="292" t="s">
        <v>1643</v>
      </c>
      <c r="G150" s="42"/>
      <c r="H150" s="42"/>
      <c r="I150" s="214"/>
      <c r="J150" s="42"/>
      <c r="K150" s="42"/>
      <c r="L150" s="43"/>
      <c r="M150" s="293"/>
      <c r="N150" s="294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7" t="s">
        <v>231</v>
      </c>
      <c r="AU150" s="17" t="s">
        <v>82</v>
      </c>
    </row>
    <row r="151" s="2" customFormat="1" ht="24.15" customHeight="1">
      <c r="A151" s="40"/>
      <c r="B151" s="41"/>
      <c r="C151" s="245" t="s">
        <v>263</v>
      </c>
      <c r="D151" s="245" t="s">
        <v>175</v>
      </c>
      <c r="E151" s="246" t="s">
        <v>1646</v>
      </c>
      <c r="F151" s="247" t="s">
        <v>1647</v>
      </c>
      <c r="G151" s="248" t="s">
        <v>1382</v>
      </c>
      <c r="H151" s="249">
        <v>1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40</v>
      </c>
      <c r="O151" s="93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7" t="s">
        <v>313</v>
      </c>
      <c r="AT151" s="257" t="s">
        <v>175</v>
      </c>
      <c r="AU151" s="257" t="s">
        <v>82</v>
      </c>
      <c r="AY151" s="17" t="s">
        <v>172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82</v>
      </c>
      <c r="BK151" s="145">
        <f>ROUND(I151*H151,2)</f>
        <v>0</v>
      </c>
      <c r="BL151" s="17" t="s">
        <v>313</v>
      </c>
      <c r="BM151" s="257" t="s">
        <v>240</v>
      </c>
    </row>
    <row r="152" s="2" customFormat="1">
      <c r="A152" s="40"/>
      <c r="B152" s="41"/>
      <c r="C152" s="42"/>
      <c r="D152" s="260" t="s">
        <v>231</v>
      </c>
      <c r="E152" s="42"/>
      <c r="F152" s="292" t="s">
        <v>1643</v>
      </c>
      <c r="G152" s="42"/>
      <c r="H152" s="42"/>
      <c r="I152" s="214"/>
      <c r="J152" s="42"/>
      <c r="K152" s="42"/>
      <c r="L152" s="43"/>
      <c r="M152" s="293"/>
      <c r="N152" s="294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7" t="s">
        <v>231</v>
      </c>
      <c r="AU152" s="17" t="s">
        <v>82</v>
      </c>
    </row>
    <row r="153" s="2" customFormat="1" ht="21.75" customHeight="1">
      <c r="A153" s="40"/>
      <c r="B153" s="41"/>
      <c r="C153" s="245" t="s">
        <v>216</v>
      </c>
      <c r="D153" s="245" t="s">
        <v>175</v>
      </c>
      <c r="E153" s="246" t="s">
        <v>1648</v>
      </c>
      <c r="F153" s="247" t="s">
        <v>1649</v>
      </c>
      <c r="G153" s="248" t="s">
        <v>273</v>
      </c>
      <c r="H153" s="249">
        <v>7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40</v>
      </c>
      <c r="O153" s="93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57" t="s">
        <v>313</v>
      </c>
      <c r="AT153" s="257" t="s">
        <v>175</v>
      </c>
      <c r="AU153" s="257" t="s">
        <v>82</v>
      </c>
      <c r="AY153" s="17" t="s">
        <v>172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82</v>
      </c>
      <c r="BK153" s="145">
        <f>ROUND(I153*H153,2)</f>
        <v>0</v>
      </c>
      <c r="BL153" s="17" t="s">
        <v>313</v>
      </c>
      <c r="BM153" s="257" t="s">
        <v>213</v>
      </c>
    </row>
    <row r="154" s="2" customFormat="1" ht="24.15" customHeight="1">
      <c r="A154" s="40"/>
      <c r="B154" s="41"/>
      <c r="C154" s="245" t="s">
        <v>268</v>
      </c>
      <c r="D154" s="245" t="s">
        <v>175</v>
      </c>
      <c r="E154" s="246" t="s">
        <v>1650</v>
      </c>
      <c r="F154" s="247" t="s">
        <v>1651</v>
      </c>
      <c r="G154" s="248" t="s">
        <v>273</v>
      </c>
      <c r="H154" s="249">
        <v>17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40</v>
      </c>
      <c r="O154" s="93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7" t="s">
        <v>313</v>
      </c>
      <c r="AT154" s="257" t="s">
        <v>175</v>
      </c>
      <c r="AU154" s="257" t="s">
        <v>82</v>
      </c>
      <c r="AY154" s="17" t="s">
        <v>172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82</v>
      </c>
      <c r="BK154" s="145">
        <f>ROUND(I154*H154,2)</f>
        <v>0</v>
      </c>
      <c r="BL154" s="17" t="s">
        <v>313</v>
      </c>
      <c r="BM154" s="257" t="s">
        <v>247</v>
      </c>
    </row>
    <row r="155" s="2" customFormat="1" ht="24.15" customHeight="1">
      <c r="A155" s="40"/>
      <c r="B155" s="41"/>
      <c r="C155" s="245" t="s">
        <v>200</v>
      </c>
      <c r="D155" s="245" t="s">
        <v>175</v>
      </c>
      <c r="E155" s="246" t="s">
        <v>1652</v>
      </c>
      <c r="F155" s="247" t="s">
        <v>1653</v>
      </c>
      <c r="G155" s="248" t="s">
        <v>273</v>
      </c>
      <c r="H155" s="249">
        <v>46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40</v>
      </c>
      <c r="O155" s="93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57" t="s">
        <v>313</v>
      </c>
      <c r="AT155" s="257" t="s">
        <v>175</v>
      </c>
      <c r="AU155" s="257" t="s">
        <v>82</v>
      </c>
      <c r="AY155" s="17" t="s">
        <v>172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82</v>
      </c>
      <c r="BK155" s="145">
        <f>ROUND(I155*H155,2)</f>
        <v>0</v>
      </c>
      <c r="BL155" s="17" t="s">
        <v>313</v>
      </c>
      <c r="BM155" s="257" t="s">
        <v>210</v>
      </c>
    </row>
    <row r="156" s="2" customFormat="1" ht="24.15" customHeight="1">
      <c r="A156" s="40"/>
      <c r="B156" s="41"/>
      <c r="C156" s="245" t="s">
        <v>276</v>
      </c>
      <c r="D156" s="245" t="s">
        <v>175</v>
      </c>
      <c r="E156" s="246" t="s">
        <v>1654</v>
      </c>
      <c r="F156" s="247" t="s">
        <v>1655</v>
      </c>
      <c r="G156" s="248" t="s">
        <v>273</v>
      </c>
      <c r="H156" s="249">
        <v>107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40</v>
      </c>
      <c r="O156" s="93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57" t="s">
        <v>313</v>
      </c>
      <c r="AT156" s="257" t="s">
        <v>175</v>
      </c>
      <c r="AU156" s="257" t="s">
        <v>82</v>
      </c>
      <c r="AY156" s="17" t="s">
        <v>172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82</v>
      </c>
      <c r="BK156" s="145">
        <f>ROUND(I156*H156,2)</f>
        <v>0</v>
      </c>
      <c r="BL156" s="17" t="s">
        <v>313</v>
      </c>
      <c r="BM156" s="257" t="s">
        <v>254</v>
      </c>
    </row>
    <row r="157" s="2" customFormat="1" ht="24.15" customHeight="1">
      <c r="A157" s="40"/>
      <c r="B157" s="41"/>
      <c r="C157" s="245" t="s">
        <v>224</v>
      </c>
      <c r="D157" s="245" t="s">
        <v>175</v>
      </c>
      <c r="E157" s="246" t="s">
        <v>1656</v>
      </c>
      <c r="F157" s="247" t="s">
        <v>1657</v>
      </c>
      <c r="G157" s="248" t="s">
        <v>273</v>
      </c>
      <c r="H157" s="249">
        <v>60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40</v>
      </c>
      <c r="O157" s="93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57" t="s">
        <v>313</v>
      </c>
      <c r="AT157" s="257" t="s">
        <v>175</v>
      </c>
      <c r="AU157" s="257" t="s">
        <v>82</v>
      </c>
      <c r="AY157" s="17" t="s">
        <v>172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82</v>
      </c>
      <c r="BK157" s="145">
        <f>ROUND(I157*H157,2)</f>
        <v>0</v>
      </c>
      <c r="BL157" s="17" t="s">
        <v>313</v>
      </c>
      <c r="BM157" s="257" t="s">
        <v>237</v>
      </c>
    </row>
    <row r="158" s="2" customFormat="1" ht="24.15" customHeight="1">
      <c r="A158" s="40"/>
      <c r="B158" s="41"/>
      <c r="C158" s="245" t="s">
        <v>280</v>
      </c>
      <c r="D158" s="245" t="s">
        <v>175</v>
      </c>
      <c r="E158" s="246" t="s">
        <v>1658</v>
      </c>
      <c r="F158" s="247" t="s">
        <v>1659</v>
      </c>
      <c r="G158" s="248" t="s">
        <v>273</v>
      </c>
      <c r="H158" s="249">
        <v>18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40</v>
      </c>
      <c r="O158" s="93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7" t="s">
        <v>313</v>
      </c>
      <c r="AT158" s="257" t="s">
        <v>175</v>
      </c>
      <c r="AU158" s="257" t="s">
        <v>82</v>
      </c>
      <c r="AY158" s="17" t="s">
        <v>172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82</v>
      </c>
      <c r="BK158" s="145">
        <f>ROUND(I158*H158,2)</f>
        <v>0</v>
      </c>
      <c r="BL158" s="17" t="s">
        <v>313</v>
      </c>
      <c r="BM158" s="257" t="s">
        <v>244</v>
      </c>
    </row>
    <row r="159" s="2" customFormat="1" ht="24.15" customHeight="1">
      <c r="A159" s="40"/>
      <c r="B159" s="41"/>
      <c r="C159" s="245" t="s">
        <v>226</v>
      </c>
      <c r="D159" s="245" t="s">
        <v>175</v>
      </c>
      <c r="E159" s="246" t="s">
        <v>1660</v>
      </c>
      <c r="F159" s="247" t="s">
        <v>1661</v>
      </c>
      <c r="G159" s="248" t="s">
        <v>273</v>
      </c>
      <c r="H159" s="249">
        <v>3280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40</v>
      </c>
      <c r="O159" s="93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7" t="s">
        <v>313</v>
      </c>
      <c r="AT159" s="257" t="s">
        <v>175</v>
      </c>
      <c r="AU159" s="257" t="s">
        <v>82</v>
      </c>
      <c r="AY159" s="17" t="s">
        <v>172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82</v>
      </c>
      <c r="BK159" s="145">
        <f>ROUND(I159*H159,2)</f>
        <v>0</v>
      </c>
      <c r="BL159" s="17" t="s">
        <v>313</v>
      </c>
      <c r="BM159" s="257" t="s">
        <v>218</v>
      </c>
    </row>
    <row r="160" s="2" customFormat="1" ht="24.15" customHeight="1">
      <c r="A160" s="40"/>
      <c r="B160" s="41"/>
      <c r="C160" s="245" t="s">
        <v>7</v>
      </c>
      <c r="D160" s="245" t="s">
        <v>175</v>
      </c>
      <c r="E160" s="246" t="s">
        <v>1662</v>
      </c>
      <c r="F160" s="247" t="s">
        <v>1663</v>
      </c>
      <c r="G160" s="248" t="s">
        <v>273</v>
      </c>
      <c r="H160" s="249">
        <v>394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40</v>
      </c>
      <c r="O160" s="93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7" t="s">
        <v>313</v>
      </c>
      <c r="AT160" s="257" t="s">
        <v>175</v>
      </c>
      <c r="AU160" s="257" t="s">
        <v>82</v>
      </c>
      <c r="AY160" s="17" t="s">
        <v>172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82</v>
      </c>
      <c r="BK160" s="145">
        <f>ROUND(I160*H160,2)</f>
        <v>0</v>
      </c>
      <c r="BL160" s="17" t="s">
        <v>313</v>
      </c>
      <c r="BM160" s="257" t="s">
        <v>227</v>
      </c>
    </row>
    <row r="161" s="2" customFormat="1" ht="24.15" customHeight="1">
      <c r="A161" s="40"/>
      <c r="B161" s="41"/>
      <c r="C161" s="245" t="s">
        <v>230</v>
      </c>
      <c r="D161" s="245" t="s">
        <v>175</v>
      </c>
      <c r="E161" s="246" t="s">
        <v>1664</v>
      </c>
      <c r="F161" s="247" t="s">
        <v>1665</v>
      </c>
      <c r="G161" s="248" t="s">
        <v>273</v>
      </c>
      <c r="H161" s="249">
        <v>90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40</v>
      </c>
      <c r="O161" s="93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7" t="s">
        <v>313</v>
      </c>
      <c r="AT161" s="257" t="s">
        <v>175</v>
      </c>
      <c r="AU161" s="257" t="s">
        <v>82</v>
      </c>
      <c r="AY161" s="17" t="s">
        <v>172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82</v>
      </c>
      <c r="BK161" s="145">
        <f>ROUND(I161*H161,2)</f>
        <v>0</v>
      </c>
      <c r="BL161" s="17" t="s">
        <v>313</v>
      </c>
      <c r="BM161" s="257" t="s">
        <v>225</v>
      </c>
    </row>
    <row r="162" s="2" customFormat="1" ht="24.15" customHeight="1">
      <c r="A162" s="40"/>
      <c r="B162" s="41"/>
      <c r="C162" s="245" t="s">
        <v>300</v>
      </c>
      <c r="D162" s="245" t="s">
        <v>175</v>
      </c>
      <c r="E162" s="246" t="s">
        <v>1666</v>
      </c>
      <c r="F162" s="247" t="s">
        <v>1667</v>
      </c>
      <c r="G162" s="248" t="s">
        <v>273</v>
      </c>
      <c r="H162" s="249">
        <v>2695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40</v>
      </c>
      <c r="O162" s="93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57" t="s">
        <v>313</v>
      </c>
      <c r="AT162" s="257" t="s">
        <v>175</v>
      </c>
      <c r="AU162" s="257" t="s">
        <v>82</v>
      </c>
      <c r="AY162" s="17" t="s">
        <v>172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82</v>
      </c>
      <c r="BK162" s="145">
        <f>ROUND(I162*H162,2)</f>
        <v>0</v>
      </c>
      <c r="BL162" s="17" t="s">
        <v>313</v>
      </c>
      <c r="BM162" s="257" t="s">
        <v>274</v>
      </c>
    </row>
    <row r="163" s="2" customFormat="1" ht="24.15" customHeight="1">
      <c r="A163" s="40"/>
      <c r="B163" s="41"/>
      <c r="C163" s="245" t="s">
        <v>236</v>
      </c>
      <c r="D163" s="245" t="s">
        <v>175</v>
      </c>
      <c r="E163" s="246" t="s">
        <v>1668</v>
      </c>
      <c r="F163" s="247" t="s">
        <v>1669</v>
      </c>
      <c r="G163" s="248" t="s">
        <v>273</v>
      </c>
      <c r="H163" s="249">
        <v>1120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40</v>
      </c>
      <c r="O163" s="93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57" t="s">
        <v>313</v>
      </c>
      <c r="AT163" s="257" t="s">
        <v>175</v>
      </c>
      <c r="AU163" s="257" t="s">
        <v>82</v>
      </c>
      <c r="AY163" s="17" t="s">
        <v>172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82</v>
      </c>
      <c r="BK163" s="145">
        <f>ROUND(I163*H163,2)</f>
        <v>0</v>
      </c>
      <c r="BL163" s="17" t="s">
        <v>313</v>
      </c>
      <c r="BM163" s="257" t="s">
        <v>279</v>
      </c>
    </row>
    <row r="164" s="2" customFormat="1" ht="24.15" customHeight="1">
      <c r="A164" s="40"/>
      <c r="B164" s="41"/>
      <c r="C164" s="245" t="s">
        <v>315</v>
      </c>
      <c r="D164" s="245" t="s">
        <v>175</v>
      </c>
      <c r="E164" s="246" t="s">
        <v>1670</v>
      </c>
      <c r="F164" s="247" t="s">
        <v>1671</v>
      </c>
      <c r="G164" s="248" t="s">
        <v>273</v>
      </c>
      <c r="H164" s="249">
        <v>485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40</v>
      </c>
      <c r="O164" s="93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57" t="s">
        <v>313</v>
      </c>
      <c r="AT164" s="257" t="s">
        <v>175</v>
      </c>
      <c r="AU164" s="257" t="s">
        <v>82</v>
      </c>
      <c r="AY164" s="17" t="s">
        <v>172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82</v>
      </c>
      <c r="BK164" s="145">
        <f>ROUND(I164*H164,2)</f>
        <v>0</v>
      </c>
      <c r="BL164" s="17" t="s">
        <v>313</v>
      </c>
      <c r="BM164" s="257" t="s">
        <v>284</v>
      </c>
    </row>
    <row r="165" s="2" customFormat="1" ht="37.8" customHeight="1">
      <c r="A165" s="40"/>
      <c r="B165" s="41"/>
      <c r="C165" s="245" t="s">
        <v>240</v>
      </c>
      <c r="D165" s="245" t="s">
        <v>175</v>
      </c>
      <c r="E165" s="246" t="s">
        <v>1672</v>
      </c>
      <c r="F165" s="247" t="s">
        <v>1673</v>
      </c>
      <c r="G165" s="248" t="s">
        <v>1382</v>
      </c>
      <c r="H165" s="249">
        <v>14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40</v>
      </c>
      <c r="O165" s="93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7" t="s">
        <v>313</v>
      </c>
      <c r="AT165" s="257" t="s">
        <v>175</v>
      </c>
      <c r="AU165" s="257" t="s">
        <v>82</v>
      </c>
      <c r="AY165" s="17" t="s">
        <v>172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82</v>
      </c>
      <c r="BK165" s="145">
        <f>ROUND(I165*H165,2)</f>
        <v>0</v>
      </c>
      <c r="BL165" s="17" t="s">
        <v>313</v>
      </c>
      <c r="BM165" s="257" t="s">
        <v>289</v>
      </c>
    </row>
    <row r="166" s="2" customFormat="1" ht="37.8" customHeight="1">
      <c r="A166" s="40"/>
      <c r="B166" s="41"/>
      <c r="C166" s="245" t="s">
        <v>322</v>
      </c>
      <c r="D166" s="245" t="s">
        <v>175</v>
      </c>
      <c r="E166" s="246" t="s">
        <v>1674</v>
      </c>
      <c r="F166" s="247" t="s">
        <v>1675</v>
      </c>
      <c r="G166" s="248" t="s">
        <v>1382</v>
      </c>
      <c r="H166" s="249">
        <v>89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40</v>
      </c>
      <c r="O166" s="93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57" t="s">
        <v>313</v>
      </c>
      <c r="AT166" s="257" t="s">
        <v>175</v>
      </c>
      <c r="AU166" s="257" t="s">
        <v>82</v>
      </c>
      <c r="AY166" s="17" t="s">
        <v>172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82</v>
      </c>
      <c r="BK166" s="145">
        <f>ROUND(I166*H166,2)</f>
        <v>0</v>
      </c>
      <c r="BL166" s="17" t="s">
        <v>313</v>
      </c>
      <c r="BM166" s="257" t="s">
        <v>293</v>
      </c>
    </row>
    <row r="167" s="2" customFormat="1" ht="37.8" customHeight="1">
      <c r="A167" s="40"/>
      <c r="B167" s="41"/>
      <c r="C167" s="245" t="s">
        <v>213</v>
      </c>
      <c r="D167" s="245" t="s">
        <v>175</v>
      </c>
      <c r="E167" s="246" t="s">
        <v>1676</v>
      </c>
      <c r="F167" s="247" t="s">
        <v>1677</v>
      </c>
      <c r="G167" s="248" t="s">
        <v>1382</v>
      </c>
      <c r="H167" s="249">
        <v>6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40</v>
      </c>
      <c r="O167" s="93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57" t="s">
        <v>313</v>
      </c>
      <c r="AT167" s="257" t="s">
        <v>175</v>
      </c>
      <c r="AU167" s="257" t="s">
        <v>82</v>
      </c>
      <c r="AY167" s="17" t="s">
        <v>172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82</v>
      </c>
      <c r="BK167" s="145">
        <f>ROUND(I167*H167,2)</f>
        <v>0</v>
      </c>
      <c r="BL167" s="17" t="s">
        <v>313</v>
      </c>
      <c r="BM167" s="257" t="s">
        <v>298</v>
      </c>
    </row>
    <row r="168" s="2" customFormat="1" ht="24.15" customHeight="1">
      <c r="A168" s="40"/>
      <c r="B168" s="41"/>
      <c r="C168" s="245" t="s">
        <v>188</v>
      </c>
      <c r="D168" s="245" t="s">
        <v>175</v>
      </c>
      <c r="E168" s="246" t="s">
        <v>1678</v>
      </c>
      <c r="F168" s="247" t="s">
        <v>1679</v>
      </c>
      <c r="G168" s="248" t="s">
        <v>1382</v>
      </c>
      <c r="H168" s="249">
        <v>4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40</v>
      </c>
      <c r="O168" s="93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57" t="s">
        <v>313</v>
      </c>
      <c r="AT168" s="257" t="s">
        <v>175</v>
      </c>
      <c r="AU168" s="257" t="s">
        <v>82</v>
      </c>
      <c r="AY168" s="17" t="s">
        <v>172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82</v>
      </c>
      <c r="BK168" s="145">
        <f>ROUND(I168*H168,2)</f>
        <v>0</v>
      </c>
      <c r="BL168" s="17" t="s">
        <v>313</v>
      </c>
      <c r="BM168" s="257" t="s">
        <v>303</v>
      </c>
    </row>
    <row r="169" s="2" customFormat="1" ht="24.15" customHeight="1">
      <c r="A169" s="40"/>
      <c r="B169" s="41"/>
      <c r="C169" s="245" t="s">
        <v>247</v>
      </c>
      <c r="D169" s="245" t="s">
        <v>175</v>
      </c>
      <c r="E169" s="246" t="s">
        <v>1680</v>
      </c>
      <c r="F169" s="247" t="s">
        <v>1681</v>
      </c>
      <c r="G169" s="248" t="s">
        <v>1382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40</v>
      </c>
      <c r="O169" s="93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57" t="s">
        <v>313</v>
      </c>
      <c r="AT169" s="257" t="s">
        <v>175</v>
      </c>
      <c r="AU169" s="257" t="s">
        <v>82</v>
      </c>
      <c r="AY169" s="17" t="s">
        <v>172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82</v>
      </c>
      <c r="BK169" s="145">
        <f>ROUND(I169*H169,2)</f>
        <v>0</v>
      </c>
      <c r="BL169" s="17" t="s">
        <v>313</v>
      </c>
      <c r="BM169" s="257" t="s">
        <v>307</v>
      </c>
    </row>
    <row r="170" s="2" customFormat="1" ht="24.15" customHeight="1">
      <c r="A170" s="40"/>
      <c r="B170" s="41"/>
      <c r="C170" s="245" t="s">
        <v>203</v>
      </c>
      <c r="D170" s="245" t="s">
        <v>175</v>
      </c>
      <c r="E170" s="246" t="s">
        <v>1682</v>
      </c>
      <c r="F170" s="247" t="s">
        <v>1683</v>
      </c>
      <c r="G170" s="248" t="s">
        <v>1382</v>
      </c>
      <c r="H170" s="249">
        <v>29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40</v>
      </c>
      <c r="O170" s="93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57" t="s">
        <v>313</v>
      </c>
      <c r="AT170" s="257" t="s">
        <v>175</v>
      </c>
      <c r="AU170" s="257" t="s">
        <v>82</v>
      </c>
      <c r="AY170" s="17" t="s">
        <v>172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82</v>
      </c>
      <c r="BK170" s="145">
        <f>ROUND(I170*H170,2)</f>
        <v>0</v>
      </c>
      <c r="BL170" s="17" t="s">
        <v>313</v>
      </c>
      <c r="BM170" s="257" t="s">
        <v>310</v>
      </c>
    </row>
    <row r="171" s="2" customFormat="1" ht="24.15" customHeight="1">
      <c r="A171" s="40"/>
      <c r="B171" s="41"/>
      <c r="C171" s="245" t="s">
        <v>210</v>
      </c>
      <c r="D171" s="245" t="s">
        <v>175</v>
      </c>
      <c r="E171" s="246" t="s">
        <v>1684</v>
      </c>
      <c r="F171" s="247" t="s">
        <v>1685</v>
      </c>
      <c r="G171" s="248" t="s">
        <v>1382</v>
      </c>
      <c r="H171" s="249">
        <v>35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40</v>
      </c>
      <c r="O171" s="93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57" t="s">
        <v>313</v>
      </c>
      <c r="AT171" s="257" t="s">
        <v>175</v>
      </c>
      <c r="AU171" s="257" t="s">
        <v>82</v>
      </c>
      <c r="AY171" s="17" t="s">
        <v>172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82</v>
      </c>
      <c r="BK171" s="145">
        <f>ROUND(I171*H171,2)</f>
        <v>0</v>
      </c>
      <c r="BL171" s="17" t="s">
        <v>313</v>
      </c>
      <c r="BM171" s="257" t="s">
        <v>313</v>
      </c>
    </row>
    <row r="172" s="2" customFormat="1" ht="24.15" customHeight="1">
      <c r="A172" s="40"/>
      <c r="B172" s="41"/>
      <c r="C172" s="245" t="s">
        <v>304</v>
      </c>
      <c r="D172" s="245" t="s">
        <v>175</v>
      </c>
      <c r="E172" s="246" t="s">
        <v>1686</v>
      </c>
      <c r="F172" s="247" t="s">
        <v>1687</v>
      </c>
      <c r="G172" s="248" t="s">
        <v>1382</v>
      </c>
      <c r="H172" s="249">
        <v>27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40</v>
      </c>
      <c r="O172" s="93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57" t="s">
        <v>313</v>
      </c>
      <c r="AT172" s="257" t="s">
        <v>175</v>
      </c>
      <c r="AU172" s="257" t="s">
        <v>82</v>
      </c>
      <c r="AY172" s="17" t="s">
        <v>172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82</v>
      </c>
      <c r="BK172" s="145">
        <f>ROUND(I172*H172,2)</f>
        <v>0</v>
      </c>
      <c r="BL172" s="17" t="s">
        <v>313</v>
      </c>
      <c r="BM172" s="257" t="s">
        <v>318</v>
      </c>
    </row>
    <row r="173" s="2" customFormat="1" ht="24.15" customHeight="1">
      <c r="A173" s="40"/>
      <c r="B173" s="41"/>
      <c r="C173" s="245" t="s">
        <v>254</v>
      </c>
      <c r="D173" s="245" t="s">
        <v>175</v>
      </c>
      <c r="E173" s="246" t="s">
        <v>1688</v>
      </c>
      <c r="F173" s="247" t="s">
        <v>1689</v>
      </c>
      <c r="G173" s="248" t="s">
        <v>1382</v>
      </c>
      <c r="H173" s="249">
        <v>6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40</v>
      </c>
      <c r="O173" s="93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57" t="s">
        <v>313</v>
      </c>
      <c r="AT173" s="257" t="s">
        <v>175</v>
      </c>
      <c r="AU173" s="257" t="s">
        <v>82</v>
      </c>
      <c r="AY173" s="17" t="s">
        <v>172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82</v>
      </c>
      <c r="BK173" s="145">
        <f>ROUND(I173*H173,2)</f>
        <v>0</v>
      </c>
      <c r="BL173" s="17" t="s">
        <v>313</v>
      </c>
      <c r="BM173" s="257" t="s">
        <v>321</v>
      </c>
    </row>
    <row r="174" s="2" customFormat="1" ht="24.15" customHeight="1">
      <c r="A174" s="40"/>
      <c r="B174" s="41"/>
      <c r="C174" s="245" t="s">
        <v>233</v>
      </c>
      <c r="D174" s="245" t="s">
        <v>175</v>
      </c>
      <c r="E174" s="246" t="s">
        <v>1690</v>
      </c>
      <c r="F174" s="247" t="s">
        <v>1691</v>
      </c>
      <c r="G174" s="248" t="s">
        <v>1382</v>
      </c>
      <c r="H174" s="249">
        <v>5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40</v>
      </c>
      <c r="O174" s="93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7" t="s">
        <v>313</v>
      </c>
      <c r="AT174" s="257" t="s">
        <v>175</v>
      </c>
      <c r="AU174" s="257" t="s">
        <v>82</v>
      </c>
      <c r="AY174" s="17" t="s">
        <v>172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82</v>
      </c>
      <c r="BK174" s="145">
        <f>ROUND(I174*H174,2)</f>
        <v>0</v>
      </c>
      <c r="BL174" s="17" t="s">
        <v>313</v>
      </c>
      <c r="BM174" s="257" t="s">
        <v>325</v>
      </c>
    </row>
    <row r="175" s="2" customFormat="1" ht="33" customHeight="1">
      <c r="A175" s="40"/>
      <c r="B175" s="41"/>
      <c r="C175" s="245" t="s">
        <v>237</v>
      </c>
      <c r="D175" s="245" t="s">
        <v>175</v>
      </c>
      <c r="E175" s="246" t="s">
        <v>1692</v>
      </c>
      <c r="F175" s="247" t="s">
        <v>1693</v>
      </c>
      <c r="G175" s="248" t="s">
        <v>1382</v>
      </c>
      <c r="H175" s="249">
        <v>9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40</v>
      </c>
      <c r="O175" s="93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57" t="s">
        <v>313</v>
      </c>
      <c r="AT175" s="257" t="s">
        <v>175</v>
      </c>
      <c r="AU175" s="257" t="s">
        <v>82</v>
      </c>
      <c r="AY175" s="17" t="s">
        <v>172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82</v>
      </c>
      <c r="BK175" s="145">
        <f>ROUND(I175*H175,2)</f>
        <v>0</v>
      </c>
      <c r="BL175" s="17" t="s">
        <v>313</v>
      </c>
      <c r="BM175" s="257" t="s">
        <v>468</v>
      </c>
    </row>
    <row r="176" s="2" customFormat="1" ht="33" customHeight="1">
      <c r="A176" s="40"/>
      <c r="B176" s="41"/>
      <c r="C176" s="245" t="s">
        <v>241</v>
      </c>
      <c r="D176" s="245" t="s">
        <v>175</v>
      </c>
      <c r="E176" s="246" t="s">
        <v>1694</v>
      </c>
      <c r="F176" s="247" t="s">
        <v>1695</v>
      </c>
      <c r="G176" s="248" t="s">
        <v>1382</v>
      </c>
      <c r="H176" s="249">
        <v>16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40</v>
      </c>
      <c r="O176" s="93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7" t="s">
        <v>313</v>
      </c>
      <c r="AT176" s="257" t="s">
        <v>175</v>
      </c>
      <c r="AU176" s="257" t="s">
        <v>82</v>
      </c>
      <c r="AY176" s="17" t="s">
        <v>172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82</v>
      </c>
      <c r="BK176" s="145">
        <f>ROUND(I176*H176,2)</f>
        <v>0</v>
      </c>
      <c r="BL176" s="17" t="s">
        <v>313</v>
      </c>
      <c r="BM176" s="257" t="s">
        <v>472</v>
      </c>
    </row>
    <row r="177" s="2" customFormat="1" ht="33" customHeight="1">
      <c r="A177" s="40"/>
      <c r="B177" s="41"/>
      <c r="C177" s="245" t="s">
        <v>244</v>
      </c>
      <c r="D177" s="245" t="s">
        <v>175</v>
      </c>
      <c r="E177" s="246" t="s">
        <v>1696</v>
      </c>
      <c r="F177" s="247" t="s">
        <v>1697</v>
      </c>
      <c r="G177" s="248" t="s">
        <v>1382</v>
      </c>
      <c r="H177" s="249">
        <v>6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40</v>
      </c>
      <c r="O177" s="93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57" t="s">
        <v>313</v>
      </c>
      <c r="AT177" s="257" t="s">
        <v>175</v>
      </c>
      <c r="AU177" s="257" t="s">
        <v>82</v>
      </c>
      <c r="AY177" s="17" t="s">
        <v>172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82</v>
      </c>
      <c r="BK177" s="145">
        <f>ROUND(I177*H177,2)</f>
        <v>0</v>
      </c>
      <c r="BL177" s="17" t="s">
        <v>313</v>
      </c>
      <c r="BM177" s="257" t="s">
        <v>477</v>
      </c>
    </row>
    <row r="178" s="2" customFormat="1" ht="33" customHeight="1">
      <c r="A178" s="40"/>
      <c r="B178" s="41"/>
      <c r="C178" s="245" t="s">
        <v>197</v>
      </c>
      <c r="D178" s="245" t="s">
        <v>175</v>
      </c>
      <c r="E178" s="246" t="s">
        <v>1698</v>
      </c>
      <c r="F178" s="247" t="s">
        <v>1699</v>
      </c>
      <c r="G178" s="248" t="s">
        <v>1382</v>
      </c>
      <c r="H178" s="249">
        <v>30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40</v>
      </c>
      <c r="O178" s="93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57" t="s">
        <v>313</v>
      </c>
      <c r="AT178" s="257" t="s">
        <v>175</v>
      </c>
      <c r="AU178" s="257" t="s">
        <v>82</v>
      </c>
      <c r="AY178" s="17" t="s">
        <v>172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82</v>
      </c>
      <c r="BK178" s="145">
        <f>ROUND(I178*H178,2)</f>
        <v>0</v>
      </c>
      <c r="BL178" s="17" t="s">
        <v>313</v>
      </c>
      <c r="BM178" s="257" t="s">
        <v>482</v>
      </c>
    </row>
    <row r="179" s="2" customFormat="1" ht="33" customHeight="1">
      <c r="A179" s="40"/>
      <c r="B179" s="41"/>
      <c r="C179" s="245" t="s">
        <v>218</v>
      </c>
      <c r="D179" s="245" t="s">
        <v>175</v>
      </c>
      <c r="E179" s="246" t="s">
        <v>1700</v>
      </c>
      <c r="F179" s="247" t="s">
        <v>1701</v>
      </c>
      <c r="G179" s="248" t="s">
        <v>1382</v>
      </c>
      <c r="H179" s="249">
        <v>3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40</v>
      </c>
      <c r="O179" s="93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57" t="s">
        <v>313</v>
      </c>
      <c r="AT179" s="257" t="s">
        <v>175</v>
      </c>
      <c r="AU179" s="257" t="s">
        <v>82</v>
      </c>
      <c r="AY179" s="17" t="s">
        <v>172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82</v>
      </c>
      <c r="BK179" s="145">
        <f>ROUND(I179*H179,2)</f>
        <v>0</v>
      </c>
      <c r="BL179" s="17" t="s">
        <v>313</v>
      </c>
      <c r="BM179" s="257" t="s">
        <v>488</v>
      </c>
    </row>
    <row r="180" s="2" customFormat="1" ht="24.15" customHeight="1">
      <c r="A180" s="40"/>
      <c r="B180" s="41"/>
      <c r="C180" s="245" t="s">
        <v>825</v>
      </c>
      <c r="D180" s="245" t="s">
        <v>175</v>
      </c>
      <c r="E180" s="246" t="s">
        <v>1702</v>
      </c>
      <c r="F180" s="247" t="s">
        <v>1703</v>
      </c>
      <c r="G180" s="248" t="s">
        <v>1382</v>
      </c>
      <c r="H180" s="249">
        <v>6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40</v>
      </c>
      <c r="O180" s="93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57" t="s">
        <v>313</v>
      </c>
      <c r="AT180" s="257" t="s">
        <v>175</v>
      </c>
      <c r="AU180" s="257" t="s">
        <v>82</v>
      </c>
      <c r="AY180" s="17" t="s">
        <v>172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82</v>
      </c>
      <c r="BK180" s="145">
        <f>ROUND(I180*H180,2)</f>
        <v>0</v>
      </c>
      <c r="BL180" s="17" t="s">
        <v>313</v>
      </c>
      <c r="BM180" s="257" t="s">
        <v>492</v>
      </c>
    </row>
    <row r="181" s="2" customFormat="1" ht="37.8" customHeight="1">
      <c r="A181" s="40"/>
      <c r="B181" s="41"/>
      <c r="C181" s="245" t="s">
        <v>227</v>
      </c>
      <c r="D181" s="245" t="s">
        <v>175</v>
      </c>
      <c r="E181" s="246" t="s">
        <v>1704</v>
      </c>
      <c r="F181" s="247" t="s">
        <v>1705</v>
      </c>
      <c r="G181" s="248" t="s">
        <v>1382</v>
      </c>
      <c r="H181" s="249">
        <v>2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40</v>
      </c>
      <c r="O181" s="93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57" t="s">
        <v>313</v>
      </c>
      <c r="AT181" s="257" t="s">
        <v>175</v>
      </c>
      <c r="AU181" s="257" t="s">
        <v>82</v>
      </c>
      <c r="AY181" s="17" t="s">
        <v>172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82</v>
      </c>
      <c r="BK181" s="145">
        <f>ROUND(I181*H181,2)</f>
        <v>0</v>
      </c>
      <c r="BL181" s="17" t="s">
        <v>313</v>
      </c>
      <c r="BM181" s="257" t="s">
        <v>497</v>
      </c>
    </row>
    <row r="182" s="2" customFormat="1" ht="33" customHeight="1">
      <c r="A182" s="40"/>
      <c r="B182" s="41"/>
      <c r="C182" s="245" t="s">
        <v>221</v>
      </c>
      <c r="D182" s="245" t="s">
        <v>175</v>
      </c>
      <c r="E182" s="246" t="s">
        <v>1706</v>
      </c>
      <c r="F182" s="247" t="s">
        <v>1707</v>
      </c>
      <c r="G182" s="248" t="s">
        <v>1382</v>
      </c>
      <c r="H182" s="249">
        <v>34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40</v>
      </c>
      <c r="O182" s="93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57" t="s">
        <v>313</v>
      </c>
      <c r="AT182" s="257" t="s">
        <v>175</v>
      </c>
      <c r="AU182" s="257" t="s">
        <v>82</v>
      </c>
      <c r="AY182" s="17" t="s">
        <v>172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82</v>
      </c>
      <c r="BK182" s="145">
        <f>ROUND(I182*H182,2)</f>
        <v>0</v>
      </c>
      <c r="BL182" s="17" t="s">
        <v>313</v>
      </c>
      <c r="BM182" s="257" t="s">
        <v>502</v>
      </c>
    </row>
    <row r="183" s="2" customFormat="1" ht="33" customHeight="1">
      <c r="A183" s="40"/>
      <c r="B183" s="41"/>
      <c r="C183" s="245" t="s">
        <v>225</v>
      </c>
      <c r="D183" s="245" t="s">
        <v>175</v>
      </c>
      <c r="E183" s="246" t="s">
        <v>1708</v>
      </c>
      <c r="F183" s="247" t="s">
        <v>1709</v>
      </c>
      <c r="G183" s="248" t="s">
        <v>1382</v>
      </c>
      <c r="H183" s="249">
        <v>36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40</v>
      </c>
      <c r="O183" s="93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57" t="s">
        <v>313</v>
      </c>
      <c r="AT183" s="257" t="s">
        <v>175</v>
      </c>
      <c r="AU183" s="257" t="s">
        <v>82</v>
      </c>
      <c r="AY183" s="17" t="s">
        <v>172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82</v>
      </c>
      <c r="BK183" s="145">
        <f>ROUND(I183*H183,2)</f>
        <v>0</v>
      </c>
      <c r="BL183" s="17" t="s">
        <v>313</v>
      </c>
      <c r="BM183" s="257" t="s">
        <v>509</v>
      </c>
    </row>
    <row r="184" s="2" customFormat="1" ht="33" customHeight="1">
      <c r="A184" s="40"/>
      <c r="B184" s="41"/>
      <c r="C184" s="245" t="s">
        <v>842</v>
      </c>
      <c r="D184" s="245" t="s">
        <v>175</v>
      </c>
      <c r="E184" s="246" t="s">
        <v>1710</v>
      </c>
      <c r="F184" s="247" t="s">
        <v>1711</v>
      </c>
      <c r="G184" s="248" t="s">
        <v>1382</v>
      </c>
      <c r="H184" s="249">
        <v>4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40</v>
      </c>
      <c r="O184" s="93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57" t="s">
        <v>313</v>
      </c>
      <c r="AT184" s="257" t="s">
        <v>175</v>
      </c>
      <c r="AU184" s="257" t="s">
        <v>82</v>
      </c>
      <c r="AY184" s="17" t="s">
        <v>172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82</v>
      </c>
      <c r="BK184" s="145">
        <f>ROUND(I184*H184,2)</f>
        <v>0</v>
      </c>
      <c r="BL184" s="17" t="s">
        <v>313</v>
      </c>
      <c r="BM184" s="257" t="s">
        <v>512</v>
      </c>
    </row>
    <row r="185" s="2" customFormat="1" ht="24.15" customHeight="1">
      <c r="A185" s="40"/>
      <c r="B185" s="41"/>
      <c r="C185" s="245" t="s">
        <v>274</v>
      </c>
      <c r="D185" s="245" t="s">
        <v>175</v>
      </c>
      <c r="E185" s="246" t="s">
        <v>1712</v>
      </c>
      <c r="F185" s="247" t="s">
        <v>1713</v>
      </c>
      <c r="G185" s="248" t="s">
        <v>1382</v>
      </c>
      <c r="H185" s="249">
        <v>74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40</v>
      </c>
      <c r="O185" s="93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57" t="s">
        <v>313</v>
      </c>
      <c r="AT185" s="257" t="s">
        <v>175</v>
      </c>
      <c r="AU185" s="257" t="s">
        <v>82</v>
      </c>
      <c r="AY185" s="17" t="s">
        <v>172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82</v>
      </c>
      <c r="BK185" s="145">
        <f>ROUND(I185*H185,2)</f>
        <v>0</v>
      </c>
      <c r="BL185" s="17" t="s">
        <v>313</v>
      </c>
      <c r="BM185" s="257" t="s">
        <v>515</v>
      </c>
    </row>
    <row r="186" s="2" customFormat="1" ht="24.15" customHeight="1">
      <c r="A186" s="40"/>
      <c r="B186" s="41"/>
      <c r="C186" s="245" t="s">
        <v>849</v>
      </c>
      <c r="D186" s="245" t="s">
        <v>175</v>
      </c>
      <c r="E186" s="246" t="s">
        <v>1714</v>
      </c>
      <c r="F186" s="247" t="s">
        <v>1715</v>
      </c>
      <c r="G186" s="248" t="s">
        <v>1382</v>
      </c>
      <c r="H186" s="249">
        <v>19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40</v>
      </c>
      <c r="O186" s="93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57" t="s">
        <v>313</v>
      </c>
      <c r="AT186" s="257" t="s">
        <v>175</v>
      </c>
      <c r="AU186" s="257" t="s">
        <v>82</v>
      </c>
      <c r="AY186" s="17" t="s">
        <v>172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82</v>
      </c>
      <c r="BK186" s="145">
        <f>ROUND(I186*H186,2)</f>
        <v>0</v>
      </c>
      <c r="BL186" s="17" t="s">
        <v>313</v>
      </c>
      <c r="BM186" s="257" t="s">
        <v>519</v>
      </c>
    </row>
    <row r="187" s="2" customFormat="1" ht="24.15" customHeight="1">
      <c r="A187" s="40"/>
      <c r="B187" s="41"/>
      <c r="C187" s="245" t="s">
        <v>279</v>
      </c>
      <c r="D187" s="245" t="s">
        <v>175</v>
      </c>
      <c r="E187" s="246" t="s">
        <v>1716</v>
      </c>
      <c r="F187" s="247" t="s">
        <v>1717</v>
      </c>
      <c r="G187" s="248" t="s">
        <v>1382</v>
      </c>
      <c r="H187" s="249">
        <v>237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40</v>
      </c>
      <c r="O187" s="93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57" t="s">
        <v>313</v>
      </c>
      <c r="AT187" s="257" t="s">
        <v>175</v>
      </c>
      <c r="AU187" s="257" t="s">
        <v>82</v>
      </c>
      <c r="AY187" s="17" t="s">
        <v>172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82</v>
      </c>
      <c r="BK187" s="145">
        <f>ROUND(I187*H187,2)</f>
        <v>0</v>
      </c>
      <c r="BL187" s="17" t="s">
        <v>313</v>
      </c>
      <c r="BM187" s="257" t="s">
        <v>524</v>
      </c>
    </row>
    <row r="188" s="2" customFormat="1" ht="16.5" customHeight="1">
      <c r="A188" s="40"/>
      <c r="B188" s="41"/>
      <c r="C188" s="245" t="s">
        <v>485</v>
      </c>
      <c r="D188" s="245" t="s">
        <v>175</v>
      </c>
      <c r="E188" s="246" t="s">
        <v>1718</v>
      </c>
      <c r="F188" s="247" t="s">
        <v>1719</v>
      </c>
      <c r="G188" s="248" t="s">
        <v>1382</v>
      </c>
      <c r="H188" s="249">
        <v>20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40</v>
      </c>
      <c r="O188" s="93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57" t="s">
        <v>313</v>
      </c>
      <c r="AT188" s="257" t="s">
        <v>175</v>
      </c>
      <c r="AU188" s="257" t="s">
        <v>82</v>
      </c>
      <c r="AY188" s="17" t="s">
        <v>172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82</v>
      </c>
      <c r="BK188" s="145">
        <f>ROUND(I188*H188,2)</f>
        <v>0</v>
      </c>
      <c r="BL188" s="17" t="s">
        <v>313</v>
      </c>
      <c r="BM188" s="257" t="s">
        <v>530</v>
      </c>
    </row>
    <row r="189" s="2" customFormat="1" ht="16.5" customHeight="1">
      <c r="A189" s="40"/>
      <c r="B189" s="41"/>
      <c r="C189" s="245" t="s">
        <v>284</v>
      </c>
      <c r="D189" s="245" t="s">
        <v>175</v>
      </c>
      <c r="E189" s="246" t="s">
        <v>1720</v>
      </c>
      <c r="F189" s="247" t="s">
        <v>1721</v>
      </c>
      <c r="G189" s="248" t="s">
        <v>1382</v>
      </c>
      <c r="H189" s="249">
        <v>3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40</v>
      </c>
      <c r="O189" s="93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57" t="s">
        <v>313</v>
      </c>
      <c r="AT189" s="257" t="s">
        <v>175</v>
      </c>
      <c r="AU189" s="257" t="s">
        <v>82</v>
      </c>
      <c r="AY189" s="17" t="s">
        <v>172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82</v>
      </c>
      <c r="BK189" s="145">
        <f>ROUND(I189*H189,2)</f>
        <v>0</v>
      </c>
      <c r="BL189" s="17" t="s">
        <v>313</v>
      </c>
      <c r="BM189" s="257" t="s">
        <v>535</v>
      </c>
    </row>
    <row r="190" s="2" customFormat="1" ht="16.5" customHeight="1">
      <c r="A190" s="40"/>
      <c r="B190" s="41"/>
      <c r="C190" s="245" t="s">
        <v>654</v>
      </c>
      <c r="D190" s="245" t="s">
        <v>175</v>
      </c>
      <c r="E190" s="246" t="s">
        <v>1722</v>
      </c>
      <c r="F190" s="247" t="s">
        <v>1723</v>
      </c>
      <c r="G190" s="248" t="s">
        <v>1382</v>
      </c>
      <c r="H190" s="249">
        <v>22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40</v>
      </c>
      <c r="O190" s="93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57" t="s">
        <v>313</v>
      </c>
      <c r="AT190" s="257" t="s">
        <v>175</v>
      </c>
      <c r="AU190" s="257" t="s">
        <v>82</v>
      </c>
      <c r="AY190" s="17" t="s">
        <v>172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82</v>
      </c>
      <c r="BK190" s="145">
        <f>ROUND(I190*H190,2)</f>
        <v>0</v>
      </c>
      <c r="BL190" s="17" t="s">
        <v>313</v>
      </c>
      <c r="BM190" s="257" t="s">
        <v>540</v>
      </c>
    </row>
    <row r="191" s="2" customFormat="1" ht="16.5" customHeight="1">
      <c r="A191" s="40"/>
      <c r="B191" s="41"/>
      <c r="C191" s="245" t="s">
        <v>289</v>
      </c>
      <c r="D191" s="245" t="s">
        <v>175</v>
      </c>
      <c r="E191" s="246" t="s">
        <v>1724</v>
      </c>
      <c r="F191" s="247" t="s">
        <v>1725</v>
      </c>
      <c r="G191" s="248" t="s">
        <v>1382</v>
      </c>
      <c r="H191" s="249">
        <v>1</v>
      </c>
      <c r="I191" s="250"/>
      <c r="J191" s="251">
        <f>ROUND(I191*H191,2)</f>
        <v>0</v>
      </c>
      <c r="K191" s="252"/>
      <c r="L191" s="43"/>
      <c r="M191" s="253" t="s">
        <v>1</v>
      </c>
      <c r="N191" s="254" t="s">
        <v>40</v>
      </c>
      <c r="O191" s="93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57" t="s">
        <v>313</v>
      </c>
      <c r="AT191" s="257" t="s">
        <v>175</v>
      </c>
      <c r="AU191" s="257" t="s">
        <v>82</v>
      </c>
      <c r="AY191" s="17" t="s">
        <v>172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82</v>
      </c>
      <c r="BK191" s="145">
        <f>ROUND(I191*H191,2)</f>
        <v>0</v>
      </c>
      <c r="BL191" s="17" t="s">
        <v>313</v>
      </c>
      <c r="BM191" s="257" t="s">
        <v>544</v>
      </c>
    </row>
    <row r="192" s="2" customFormat="1" ht="21.75" customHeight="1">
      <c r="A192" s="40"/>
      <c r="B192" s="41"/>
      <c r="C192" s="245" t="s">
        <v>1294</v>
      </c>
      <c r="D192" s="245" t="s">
        <v>175</v>
      </c>
      <c r="E192" s="246" t="s">
        <v>1726</v>
      </c>
      <c r="F192" s="247" t="s">
        <v>1727</v>
      </c>
      <c r="G192" s="248" t="s">
        <v>1382</v>
      </c>
      <c r="H192" s="249">
        <v>82</v>
      </c>
      <c r="I192" s="250"/>
      <c r="J192" s="251">
        <f>ROUND(I192*H192,2)</f>
        <v>0</v>
      </c>
      <c r="K192" s="252"/>
      <c r="L192" s="43"/>
      <c r="M192" s="253" t="s">
        <v>1</v>
      </c>
      <c r="N192" s="254" t="s">
        <v>40</v>
      </c>
      <c r="O192" s="93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57" t="s">
        <v>313</v>
      </c>
      <c r="AT192" s="257" t="s">
        <v>175</v>
      </c>
      <c r="AU192" s="257" t="s">
        <v>82</v>
      </c>
      <c r="AY192" s="17" t="s">
        <v>172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82</v>
      </c>
      <c r="BK192" s="145">
        <f>ROUND(I192*H192,2)</f>
        <v>0</v>
      </c>
      <c r="BL192" s="17" t="s">
        <v>313</v>
      </c>
      <c r="BM192" s="257" t="s">
        <v>551</v>
      </c>
    </row>
    <row r="193" s="2" customFormat="1" ht="24.15" customHeight="1">
      <c r="A193" s="40"/>
      <c r="B193" s="41"/>
      <c r="C193" s="245" t="s">
        <v>293</v>
      </c>
      <c r="D193" s="245" t="s">
        <v>175</v>
      </c>
      <c r="E193" s="246" t="s">
        <v>1728</v>
      </c>
      <c r="F193" s="247" t="s">
        <v>1729</v>
      </c>
      <c r="G193" s="248" t="s">
        <v>1382</v>
      </c>
      <c r="H193" s="249">
        <v>9</v>
      </c>
      <c r="I193" s="250"/>
      <c r="J193" s="251">
        <f>ROUND(I193*H193,2)</f>
        <v>0</v>
      </c>
      <c r="K193" s="252"/>
      <c r="L193" s="43"/>
      <c r="M193" s="253" t="s">
        <v>1</v>
      </c>
      <c r="N193" s="254" t="s">
        <v>40</v>
      </c>
      <c r="O193" s="93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57" t="s">
        <v>313</v>
      </c>
      <c r="AT193" s="257" t="s">
        <v>175</v>
      </c>
      <c r="AU193" s="257" t="s">
        <v>82</v>
      </c>
      <c r="AY193" s="17" t="s">
        <v>172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82</v>
      </c>
      <c r="BK193" s="145">
        <f>ROUND(I193*H193,2)</f>
        <v>0</v>
      </c>
      <c r="BL193" s="17" t="s">
        <v>313</v>
      </c>
      <c r="BM193" s="257" t="s">
        <v>554</v>
      </c>
    </row>
    <row r="194" s="2" customFormat="1" ht="16.5" customHeight="1">
      <c r="A194" s="40"/>
      <c r="B194" s="41"/>
      <c r="C194" s="245" t="s">
        <v>1295</v>
      </c>
      <c r="D194" s="245" t="s">
        <v>175</v>
      </c>
      <c r="E194" s="246" t="s">
        <v>1730</v>
      </c>
      <c r="F194" s="247" t="s">
        <v>1731</v>
      </c>
      <c r="G194" s="248" t="s">
        <v>1382</v>
      </c>
      <c r="H194" s="249">
        <v>125</v>
      </c>
      <c r="I194" s="250"/>
      <c r="J194" s="251">
        <f>ROUND(I194*H194,2)</f>
        <v>0</v>
      </c>
      <c r="K194" s="252"/>
      <c r="L194" s="43"/>
      <c r="M194" s="253" t="s">
        <v>1</v>
      </c>
      <c r="N194" s="254" t="s">
        <v>40</v>
      </c>
      <c r="O194" s="93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57" t="s">
        <v>313</v>
      </c>
      <c r="AT194" s="257" t="s">
        <v>175</v>
      </c>
      <c r="AU194" s="257" t="s">
        <v>82</v>
      </c>
      <c r="AY194" s="17" t="s">
        <v>172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82</v>
      </c>
      <c r="BK194" s="145">
        <f>ROUND(I194*H194,2)</f>
        <v>0</v>
      </c>
      <c r="BL194" s="17" t="s">
        <v>313</v>
      </c>
      <c r="BM194" s="257" t="s">
        <v>559</v>
      </c>
    </row>
    <row r="195" s="2" customFormat="1" ht="16.5" customHeight="1">
      <c r="A195" s="40"/>
      <c r="B195" s="41"/>
      <c r="C195" s="245" t="s">
        <v>298</v>
      </c>
      <c r="D195" s="245" t="s">
        <v>175</v>
      </c>
      <c r="E195" s="246" t="s">
        <v>1732</v>
      </c>
      <c r="F195" s="247" t="s">
        <v>1733</v>
      </c>
      <c r="G195" s="248" t="s">
        <v>1382</v>
      </c>
      <c r="H195" s="249">
        <v>3</v>
      </c>
      <c r="I195" s="250"/>
      <c r="J195" s="251">
        <f>ROUND(I195*H195,2)</f>
        <v>0</v>
      </c>
      <c r="K195" s="252"/>
      <c r="L195" s="43"/>
      <c r="M195" s="253" t="s">
        <v>1</v>
      </c>
      <c r="N195" s="254" t="s">
        <v>40</v>
      </c>
      <c r="O195" s="93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7" t="s">
        <v>313</v>
      </c>
      <c r="AT195" s="257" t="s">
        <v>175</v>
      </c>
      <c r="AU195" s="257" t="s">
        <v>82</v>
      </c>
      <c r="AY195" s="17" t="s">
        <v>172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82</v>
      </c>
      <c r="BK195" s="145">
        <f>ROUND(I195*H195,2)</f>
        <v>0</v>
      </c>
      <c r="BL195" s="17" t="s">
        <v>313</v>
      </c>
      <c r="BM195" s="257" t="s">
        <v>563</v>
      </c>
    </row>
    <row r="196" s="2" customFormat="1" ht="16.5" customHeight="1">
      <c r="A196" s="40"/>
      <c r="B196" s="41"/>
      <c r="C196" s="245" t="s">
        <v>1551</v>
      </c>
      <c r="D196" s="245" t="s">
        <v>175</v>
      </c>
      <c r="E196" s="246" t="s">
        <v>1734</v>
      </c>
      <c r="F196" s="247" t="s">
        <v>1735</v>
      </c>
      <c r="G196" s="248" t="s">
        <v>1382</v>
      </c>
      <c r="H196" s="249">
        <v>9</v>
      </c>
      <c r="I196" s="250"/>
      <c r="J196" s="251">
        <f>ROUND(I196*H196,2)</f>
        <v>0</v>
      </c>
      <c r="K196" s="252"/>
      <c r="L196" s="43"/>
      <c r="M196" s="253" t="s">
        <v>1</v>
      </c>
      <c r="N196" s="254" t="s">
        <v>40</v>
      </c>
      <c r="O196" s="93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57" t="s">
        <v>313</v>
      </c>
      <c r="AT196" s="257" t="s">
        <v>175</v>
      </c>
      <c r="AU196" s="257" t="s">
        <v>82</v>
      </c>
      <c r="AY196" s="17" t="s">
        <v>172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82</v>
      </c>
      <c r="BK196" s="145">
        <f>ROUND(I196*H196,2)</f>
        <v>0</v>
      </c>
      <c r="BL196" s="17" t="s">
        <v>313</v>
      </c>
      <c r="BM196" s="257" t="s">
        <v>469</v>
      </c>
    </row>
    <row r="197" s="2" customFormat="1" ht="16.5" customHeight="1">
      <c r="A197" s="40"/>
      <c r="B197" s="41"/>
      <c r="C197" s="245" t="s">
        <v>303</v>
      </c>
      <c r="D197" s="245" t="s">
        <v>175</v>
      </c>
      <c r="E197" s="246" t="s">
        <v>1736</v>
      </c>
      <c r="F197" s="247" t="s">
        <v>1737</v>
      </c>
      <c r="G197" s="248" t="s">
        <v>1382</v>
      </c>
      <c r="H197" s="249">
        <v>211</v>
      </c>
      <c r="I197" s="250"/>
      <c r="J197" s="251">
        <f>ROUND(I197*H197,2)</f>
        <v>0</v>
      </c>
      <c r="K197" s="252"/>
      <c r="L197" s="43"/>
      <c r="M197" s="253" t="s">
        <v>1</v>
      </c>
      <c r="N197" s="254" t="s">
        <v>40</v>
      </c>
      <c r="O197" s="93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57" t="s">
        <v>313</v>
      </c>
      <c r="AT197" s="257" t="s">
        <v>175</v>
      </c>
      <c r="AU197" s="257" t="s">
        <v>82</v>
      </c>
      <c r="AY197" s="17" t="s">
        <v>172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82</v>
      </c>
      <c r="BK197" s="145">
        <f>ROUND(I197*H197,2)</f>
        <v>0</v>
      </c>
      <c r="BL197" s="17" t="s">
        <v>313</v>
      </c>
      <c r="BM197" s="257" t="s">
        <v>532</v>
      </c>
    </row>
    <row r="198" s="2" customFormat="1" ht="21.75" customHeight="1">
      <c r="A198" s="40"/>
      <c r="B198" s="41"/>
      <c r="C198" s="245" t="s">
        <v>646</v>
      </c>
      <c r="D198" s="245" t="s">
        <v>175</v>
      </c>
      <c r="E198" s="246" t="s">
        <v>1738</v>
      </c>
      <c r="F198" s="247" t="s">
        <v>1739</v>
      </c>
      <c r="G198" s="248" t="s">
        <v>1382</v>
      </c>
      <c r="H198" s="249">
        <v>54</v>
      </c>
      <c r="I198" s="250"/>
      <c r="J198" s="251">
        <f>ROUND(I198*H198,2)</f>
        <v>0</v>
      </c>
      <c r="K198" s="252"/>
      <c r="L198" s="43"/>
      <c r="M198" s="253" t="s">
        <v>1</v>
      </c>
      <c r="N198" s="254" t="s">
        <v>40</v>
      </c>
      <c r="O198" s="93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7" t="s">
        <v>313</v>
      </c>
      <c r="AT198" s="257" t="s">
        <v>175</v>
      </c>
      <c r="AU198" s="257" t="s">
        <v>82</v>
      </c>
      <c r="AY198" s="17" t="s">
        <v>172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82</v>
      </c>
      <c r="BK198" s="145">
        <f>ROUND(I198*H198,2)</f>
        <v>0</v>
      </c>
      <c r="BL198" s="17" t="s">
        <v>313</v>
      </c>
      <c r="BM198" s="257" t="s">
        <v>541</v>
      </c>
    </row>
    <row r="199" s="2" customFormat="1" ht="21.75" customHeight="1">
      <c r="A199" s="40"/>
      <c r="B199" s="41"/>
      <c r="C199" s="245" t="s">
        <v>307</v>
      </c>
      <c r="D199" s="245" t="s">
        <v>175</v>
      </c>
      <c r="E199" s="246" t="s">
        <v>1740</v>
      </c>
      <c r="F199" s="247" t="s">
        <v>1741</v>
      </c>
      <c r="G199" s="248" t="s">
        <v>1382</v>
      </c>
      <c r="H199" s="249">
        <v>2</v>
      </c>
      <c r="I199" s="250"/>
      <c r="J199" s="251">
        <f>ROUND(I199*H199,2)</f>
        <v>0</v>
      </c>
      <c r="K199" s="252"/>
      <c r="L199" s="43"/>
      <c r="M199" s="253" t="s">
        <v>1</v>
      </c>
      <c r="N199" s="254" t="s">
        <v>40</v>
      </c>
      <c r="O199" s="93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57" t="s">
        <v>313</v>
      </c>
      <c r="AT199" s="257" t="s">
        <v>175</v>
      </c>
      <c r="AU199" s="257" t="s">
        <v>82</v>
      </c>
      <c r="AY199" s="17" t="s">
        <v>172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82</v>
      </c>
      <c r="BK199" s="145">
        <f>ROUND(I199*H199,2)</f>
        <v>0</v>
      </c>
      <c r="BL199" s="17" t="s">
        <v>313</v>
      </c>
      <c r="BM199" s="257" t="s">
        <v>576</v>
      </c>
    </row>
    <row r="200" s="2" customFormat="1" ht="21.75" customHeight="1">
      <c r="A200" s="40"/>
      <c r="B200" s="41"/>
      <c r="C200" s="245" t="s">
        <v>649</v>
      </c>
      <c r="D200" s="245" t="s">
        <v>175</v>
      </c>
      <c r="E200" s="246" t="s">
        <v>1742</v>
      </c>
      <c r="F200" s="247" t="s">
        <v>1743</v>
      </c>
      <c r="G200" s="248" t="s">
        <v>1382</v>
      </c>
      <c r="H200" s="249">
        <v>7</v>
      </c>
      <c r="I200" s="250"/>
      <c r="J200" s="251">
        <f>ROUND(I200*H200,2)</f>
        <v>0</v>
      </c>
      <c r="K200" s="252"/>
      <c r="L200" s="43"/>
      <c r="M200" s="253" t="s">
        <v>1</v>
      </c>
      <c r="N200" s="254" t="s">
        <v>40</v>
      </c>
      <c r="O200" s="93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57" t="s">
        <v>313</v>
      </c>
      <c r="AT200" s="257" t="s">
        <v>175</v>
      </c>
      <c r="AU200" s="257" t="s">
        <v>82</v>
      </c>
      <c r="AY200" s="17" t="s">
        <v>172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82</v>
      </c>
      <c r="BK200" s="145">
        <f>ROUND(I200*H200,2)</f>
        <v>0</v>
      </c>
      <c r="BL200" s="17" t="s">
        <v>313</v>
      </c>
      <c r="BM200" s="257" t="s">
        <v>378</v>
      </c>
    </row>
    <row r="201" s="2" customFormat="1" ht="21.75" customHeight="1">
      <c r="A201" s="40"/>
      <c r="B201" s="41"/>
      <c r="C201" s="245" t="s">
        <v>310</v>
      </c>
      <c r="D201" s="245" t="s">
        <v>175</v>
      </c>
      <c r="E201" s="246" t="s">
        <v>1744</v>
      </c>
      <c r="F201" s="247" t="s">
        <v>1745</v>
      </c>
      <c r="G201" s="248" t="s">
        <v>1382</v>
      </c>
      <c r="H201" s="249">
        <v>11</v>
      </c>
      <c r="I201" s="250"/>
      <c r="J201" s="251">
        <f>ROUND(I201*H201,2)</f>
        <v>0</v>
      </c>
      <c r="K201" s="252"/>
      <c r="L201" s="43"/>
      <c r="M201" s="253" t="s">
        <v>1</v>
      </c>
      <c r="N201" s="254" t="s">
        <v>40</v>
      </c>
      <c r="O201" s="93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57" t="s">
        <v>313</v>
      </c>
      <c r="AT201" s="257" t="s">
        <v>175</v>
      </c>
      <c r="AU201" s="257" t="s">
        <v>82</v>
      </c>
      <c r="AY201" s="17" t="s">
        <v>172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82</v>
      </c>
      <c r="BK201" s="145">
        <f>ROUND(I201*H201,2)</f>
        <v>0</v>
      </c>
      <c r="BL201" s="17" t="s">
        <v>313</v>
      </c>
      <c r="BM201" s="257" t="s">
        <v>586</v>
      </c>
    </row>
    <row r="202" s="2" customFormat="1" ht="16.5" customHeight="1">
      <c r="A202" s="40"/>
      <c r="B202" s="41"/>
      <c r="C202" s="245" t="s">
        <v>884</v>
      </c>
      <c r="D202" s="245" t="s">
        <v>175</v>
      </c>
      <c r="E202" s="246" t="s">
        <v>1746</v>
      </c>
      <c r="F202" s="247" t="s">
        <v>1747</v>
      </c>
      <c r="G202" s="248" t="s">
        <v>1382</v>
      </c>
      <c r="H202" s="249">
        <v>408</v>
      </c>
      <c r="I202" s="250"/>
      <c r="J202" s="251">
        <f>ROUND(I202*H202,2)</f>
        <v>0</v>
      </c>
      <c r="K202" s="252"/>
      <c r="L202" s="43"/>
      <c r="M202" s="253" t="s">
        <v>1</v>
      </c>
      <c r="N202" s="254" t="s">
        <v>40</v>
      </c>
      <c r="O202" s="93"/>
      <c r="P202" s="255">
        <f>O202*H202</f>
        <v>0</v>
      </c>
      <c r="Q202" s="255">
        <v>0</v>
      </c>
      <c r="R202" s="255">
        <f>Q202*H202</f>
        <v>0</v>
      </c>
      <c r="S202" s="255">
        <v>0</v>
      </c>
      <c r="T202" s="25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57" t="s">
        <v>313</v>
      </c>
      <c r="AT202" s="257" t="s">
        <v>175</v>
      </c>
      <c r="AU202" s="257" t="s">
        <v>82</v>
      </c>
      <c r="AY202" s="17" t="s">
        <v>172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82</v>
      </c>
      <c r="BK202" s="145">
        <f>ROUND(I202*H202,2)</f>
        <v>0</v>
      </c>
      <c r="BL202" s="17" t="s">
        <v>313</v>
      </c>
      <c r="BM202" s="257" t="s">
        <v>409</v>
      </c>
    </row>
    <row r="203" s="2" customFormat="1" ht="16.5" customHeight="1">
      <c r="A203" s="40"/>
      <c r="B203" s="41"/>
      <c r="C203" s="245" t="s">
        <v>313</v>
      </c>
      <c r="D203" s="245" t="s">
        <v>175</v>
      </c>
      <c r="E203" s="246" t="s">
        <v>1748</v>
      </c>
      <c r="F203" s="247" t="s">
        <v>1749</v>
      </c>
      <c r="G203" s="248" t="s">
        <v>1382</v>
      </c>
      <c r="H203" s="249">
        <v>163</v>
      </c>
      <c r="I203" s="250"/>
      <c r="J203" s="251">
        <f>ROUND(I203*H203,2)</f>
        <v>0</v>
      </c>
      <c r="K203" s="252"/>
      <c r="L203" s="43"/>
      <c r="M203" s="253" t="s">
        <v>1</v>
      </c>
      <c r="N203" s="254" t="s">
        <v>40</v>
      </c>
      <c r="O203" s="93"/>
      <c r="P203" s="255">
        <f>O203*H203</f>
        <v>0</v>
      </c>
      <c r="Q203" s="255">
        <v>0</v>
      </c>
      <c r="R203" s="255">
        <f>Q203*H203</f>
        <v>0</v>
      </c>
      <c r="S203" s="255">
        <v>0</v>
      </c>
      <c r="T203" s="25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57" t="s">
        <v>313</v>
      </c>
      <c r="AT203" s="257" t="s">
        <v>175</v>
      </c>
      <c r="AU203" s="257" t="s">
        <v>82</v>
      </c>
      <c r="AY203" s="17" t="s">
        <v>172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82</v>
      </c>
      <c r="BK203" s="145">
        <f>ROUND(I203*H203,2)</f>
        <v>0</v>
      </c>
      <c r="BL203" s="17" t="s">
        <v>313</v>
      </c>
      <c r="BM203" s="257" t="s">
        <v>566</v>
      </c>
    </row>
    <row r="204" s="2" customFormat="1" ht="16.5" customHeight="1">
      <c r="A204" s="40"/>
      <c r="B204" s="41"/>
      <c r="C204" s="245" t="s">
        <v>660</v>
      </c>
      <c r="D204" s="245" t="s">
        <v>175</v>
      </c>
      <c r="E204" s="246" t="s">
        <v>1750</v>
      </c>
      <c r="F204" s="247" t="s">
        <v>1751</v>
      </c>
      <c r="G204" s="248" t="s">
        <v>1234</v>
      </c>
      <c r="H204" s="249">
        <v>1</v>
      </c>
      <c r="I204" s="250"/>
      <c r="J204" s="251">
        <f>ROUND(I204*H204,2)</f>
        <v>0</v>
      </c>
      <c r="K204" s="252"/>
      <c r="L204" s="43"/>
      <c r="M204" s="253" t="s">
        <v>1</v>
      </c>
      <c r="N204" s="254" t="s">
        <v>40</v>
      </c>
      <c r="O204" s="93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57" t="s">
        <v>313</v>
      </c>
      <c r="AT204" s="257" t="s">
        <v>175</v>
      </c>
      <c r="AU204" s="257" t="s">
        <v>82</v>
      </c>
      <c r="AY204" s="17" t="s">
        <v>172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82</v>
      </c>
      <c r="BK204" s="145">
        <f>ROUND(I204*H204,2)</f>
        <v>0</v>
      </c>
      <c r="BL204" s="17" t="s">
        <v>313</v>
      </c>
      <c r="BM204" s="257" t="s">
        <v>598</v>
      </c>
    </row>
    <row r="205" s="2" customFormat="1" ht="16.5" customHeight="1">
      <c r="A205" s="40"/>
      <c r="B205" s="41"/>
      <c r="C205" s="245" t="s">
        <v>318</v>
      </c>
      <c r="D205" s="245" t="s">
        <v>175</v>
      </c>
      <c r="E205" s="246" t="s">
        <v>1752</v>
      </c>
      <c r="F205" s="247" t="s">
        <v>1753</v>
      </c>
      <c r="G205" s="248" t="s">
        <v>1234</v>
      </c>
      <c r="H205" s="249">
        <v>1</v>
      </c>
      <c r="I205" s="250"/>
      <c r="J205" s="251">
        <f>ROUND(I205*H205,2)</f>
        <v>0</v>
      </c>
      <c r="K205" s="252"/>
      <c r="L205" s="43"/>
      <c r="M205" s="253" t="s">
        <v>1</v>
      </c>
      <c r="N205" s="254" t="s">
        <v>40</v>
      </c>
      <c r="O205" s="93"/>
      <c r="P205" s="255">
        <f>O205*H205</f>
        <v>0</v>
      </c>
      <c r="Q205" s="255">
        <v>0</v>
      </c>
      <c r="R205" s="255">
        <f>Q205*H205</f>
        <v>0</v>
      </c>
      <c r="S205" s="255">
        <v>0</v>
      </c>
      <c r="T205" s="25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57" t="s">
        <v>313</v>
      </c>
      <c r="AT205" s="257" t="s">
        <v>175</v>
      </c>
      <c r="AU205" s="257" t="s">
        <v>82</v>
      </c>
      <c r="AY205" s="17" t="s">
        <v>172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82</v>
      </c>
      <c r="BK205" s="145">
        <f>ROUND(I205*H205,2)</f>
        <v>0</v>
      </c>
      <c r="BL205" s="17" t="s">
        <v>313</v>
      </c>
      <c r="BM205" s="257" t="s">
        <v>602</v>
      </c>
    </row>
    <row r="206" s="2" customFormat="1" ht="16.5" customHeight="1">
      <c r="A206" s="40"/>
      <c r="B206" s="41"/>
      <c r="C206" s="245" t="s">
        <v>663</v>
      </c>
      <c r="D206" s="245" t="s">
        <v>175</v>
      </c>
      <c r="E206" s="246" t="s">
        <v>1754</v>
      </c>
      <c r="F206" s="247" t="s">
        <v>1755</v>
      </c>
      <c r="G206" s="248" t="s">
        <v>1234</v>
      </c>
      <c r="H206" s="249">
        <v>1</v>
      </c>
      <c r="I206" s="250"/>
      <c r="J206" s="251">
        <f>ROUND(I206*H206,2)</f>
        <v>0</v>
      </c>
      <c r="K206" s="252"/>
      <c r="L206" s="43"/>
      <c r="M206" s="253" t="s">
        <v>1</v>
      </c>
      <c r="N206" s="254" t="s">
        <v>40</v>
      </c>
      <c r="O206" s="93"/>
      <c r="P206" s="255">
        <f>O206*H206</f>
        <v>0</v>
      </c>
      <c r="Q206" s="255">
        <v>0</v>
      </c>
      <c r="R206" s="255">
        <f>Q206*H206</f>
        <v>0</v>
      </c>
      <c r="S206" s="255">
        <v>0</v>
      </c>
      <c r="T206" s="25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57" t="s">
        <v>313</v>
      </c>
      <c r="AT206" s="257" t="s">
        <v>175</v>
      </c>
      <c r="AU206" s="257" t="s">
        <v>82</v>
      </c>
      <c r="AY206" s="17" t="s">
        <v>172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82</v>
      </c>
      <c r="BK206" s="145">
        <f>ROUND(I206*H206,2)</f>
        <v>0</v>
      </c>
      <c r="BL206" s="17" t="s">
        <v>313</v>
      </c>
      <c r="BM206" s="257" t="s">
        <v>606</v>
      </c>
    </row>
    <row r="207" s="2" customFormat="1" ht="16.5" customHeight="1">
      <c r="A207" s="40"/>
      <c r="B207" s="41"/>
      <c r="C207" s="245" t="s">
        <v>321</v>
      </c>
      <c r="D207" s="245" t="s">
        <v>175</v>
      </c>
      <c r="E207" s="246" t="s">
        <v>1756</v>
      </c>
      <c r="F207" s="247" t="s">
        <v>1757</v>
      </c>
      <c r="G207" s="248" t="s">
        <v>1234</v>
      </c>
      <c r="H207" s="249">
        <v>1</v>
      </c>
      <c r="I207" s="250"/>
      <c r="J207" s="251">
        <f>ROUND(I207*H207,2)</f>
        <v>0</v>
      </c>
      <c r="K207" s="252"/>
      <c r="L207" s="43"/>
      <c r="M207" s="253" t="s">
        <v>1</v>
      </c>
      <c r="N207" s="254" t="s">
        <v>40</v>
      </c>
      <c r="O207" s="93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57" t="s">
        <v>313</v>
      </c>
      <c r="AT207" s="257" t="s">
        <v>175</v>
      </c>
      <c r="AU207" s="257" t="s">
        <v>82</v>
      </c>
      <c r="AY207" s="17" t="s">
        <v>172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82</v>
      </c>
      <c r="BK207" s="145">
        <f>ROUND(I207*H207,2)</f>
        <v>0</v>
      </c>
      <c r="BL207" s="17" t="s">
        <v>313</v>
      </c>
      <c r="BM207" s="257" t="s">
        <v>383</v>
      </c>
    </row>
    <row r="208" s="2" customFormat="1" ht="16.5" customHeight="1">
      <c r="A208" s="40"/>
      <c r="B208" s="41"/>
      <c r="C208" s="245" t="s">
        <v>603</v>
      </c>
      <c r="D208" s="245" t="s">
        <v>175</v>
      </c>
      <c r="E208" s="246" t="s">
        <v>1758</v>
      </c>
      <c r="F208" s="247" t="s">
        <v>1759</v>
      </c>
      <c r="G208" s="248" t="s">
        <v>1234</v>
      </c>
      <c r="H208" s="249">
        <v>1</v>
      </c>
      <c r="I208" s="250"/>
      <c r="J208" s="251">
        <f>ROUND(I208*H208,2)</f>
        <v>0</v>
      </c>
      <c r="K208" s="252"/>
      <c r="L208" s="43"/>
      <c r="M208" s="253" t="s">
        <v>1</v>
      </c>
      <c r="N208" s="254" t="s">
        <v>40</v>
      </c>
      <c r="O208" s="93"/>
      <c r="P208" s="255">
        <f>O208*H208</f>
        <v>0</v>
      </c>
      <c r="Q208" s="255">
        <v>0</v>
      </c>
      <c r="R208" s="255">
        <f>Q208*H208</f>
        <v>0</v>
      </c>
      <c r="S208" s="255">
        <v>0</v>
      </c>
      <c r="T208" s="25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57" t="s">
        <v>313</v>
      </c>
      <c r="AT208" s="257" t="s">
        <v>175</v>
      </c>
      <c r="AU208" s="257" t="s">
        <v>82</v>
      </c>
      <c r="AY208" s="17" t="s">
        <v>172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82</v>
      </c>
      <c r="BK208" s="145">
        <f>ROUND(I208*H208,2)</f>
        <v>0</v>
      </c>
      <c r="BL208" s="17" t="s">
        <v>313</v>
      </c>
      <c r="BM208" s="257" t="s">
        <v>615</v>
      </c>
    </row>
    <row r="209" s="2" customFormat="1" ht="16.5" customHeight="1">
      <c r="A209" s="40"/>
      <c r="B209" s="41"/>
      <c r="C209" s="245" t="s">
        <v>325</v>
      </c>
      <c r="D209" s="245" t="s">
        <v>175</v>
      </c>
      <c r="E209" s="246" t="s">
        <v>1760</v>
      </c>
      <c r="F209" s="247" t="s">
        <v>1761</v>
      </c>
      <c r="G209" s="248" t="s">
        <v>1234</v>
      </c>
      <c r="H209" s="249">
        <v>1</v>
      </c>
      <c r="I209" s="250"/>
      <c r="J209" s="251">
        <f>ROUND(I209*H209,2)</f>
        <v>0</v>
      </c>
      <c r="K209" s="252"/>
      <c r="L209" s="43"/>
      <c r="M209" s="309" t="s">
        <v>1</v>
      </c>
      <c r="N209" s="310" t="s">
        <v>40</v>
      </c>
      <c r="O209" s="311"/>
      <c r="P209" s="312">
        <f>O209*H209</f>
        <v>0</v>
      </c>
      <c r="Q209" s="312">
        <v>0</v>
      </c>
      <c r="R209" s="312">
        <f>Q209*H209</f>
        <v>0</v>
      </c>
      <c r="S209" s="312">
        <v>0</v>
      </c>
      <c r="T209" s="313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57" t="s">
        <v>313</v>
      </c>
      <c r="AT209" s="257" t="s">
        <v>175</v>
      </c>
      <c r="AU209" s="257" t="s">
        <v>82</v>
      </c>
      <c r="AY209" s="17" t="s">
        <v>172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82</v>
      </c>
      <c r="BK209" s="145">
        <f>ROUND(I209*H209,2)</f>
        <v>0</v>
      </c>
      <c r="BL209" s="17" t="s">
        <v>313</v>
      </c>
      <c r="BM209" s="257" t="s">
        <v>618</v>
      </c>
    </row>
    <row r="210" s="2" customFormat="1" ht="6.96" customHeight="1">
      <c r="A210" s="40"/>
      <c r="B210" s="68"/>
      <c r="C210" s="69"/>
      <c r="D210" s="69"/>
      <c r="E210" s="69"/>
      <c r="F210" s="69"/>
      <c r="G210" s="69"/>
      <c r="H210" s="69"/>
      <c r="I210" s="69"/>
      <c r="J210" s="69"/>
      <c r="K210" s="69"/>
      <c r="L210" s="43"/>
      <c r="M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</sheetData>
  <sheetProtection sheet="1" autoFilter="0" formatColumns="0" formatRows="0" objects="1" scenarios="1" spinCount="100000" saltValue="HAqr9ELpVJjGX8FRbU15uIq//mlj9OqJjx2qOLyJrcUhPBkciw3cMx/ysMm5w2bZ74cWF56nMfUXFfRU4lJvig==" hashValue="3oWzLBF8FeHWX5VMlK8VxfvHyOAiwd5oR47q1WUM7fflpgYtvd2DdRRgqp/7I7FR+ebxBlBpe0jX15kfFm0QGw==" algorithmName="SHA-512" password="CC35"/>
  <autoFilter ref="C126:K209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130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26.25" customHeight="1">
      <c r="B7" s="20"/>
      <c r="E7" s="158" t="str">
        <f>'Rekapitulace stavby'!K6</f>
        <v>100424 - Nové učebny a vstup Střední zdravotnické školy a VOŠ Cheb-úprava 2907 (zadání)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1762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31. 7. 2024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133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124</v>
      </c>
      <c r="E31" s="40"/>
      <c r="F31" s="40"/>
      <c r="G31" s="40"/>
      <c r="H31" s="40"/>
      <c r="I31" s="40"/>
      <c r="J31" s="167">
        <f>J106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ROUND((SUM(BE106:BE113) + SUM(BE133:BE160)),  2)</f>
        <v>0</v>
      </c>
      <c r="G35" s="40"/>
      <c r="H35" s="40"/>
      <c r="I35" s="174">
        <v>0.20999999999999999</v>
      </c>
      <c r="J35" s="173">
        <f>ROUND(((SUM(BE106:BE113) + SUM(BE133:BE160))*I35),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ROUND((SUM(BF106:BF113) + SUM(BF133:BF160)),  2)</f>
        <v>0</v>
      </c>
      <c r="G36" s="40"/>
      <c r="H36" s="40"/>
      <c r="I36" s="174">
        <v>0.12</v>
      </c>
      <c r="J36" s="173">
        <f>ROUND(((SUM(BF106:BF113) + SUM(BF133:BF160))*I36),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ROUND((SUM(BG106:BG113) + SUM(BG133:BG160)),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ROUND((SUM(BH106:BH113) + SUM(BH133:BH160)),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ROUND((SUM(BI106:BI113) + SUM(BI133:BI160)),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3" t="str">
        <f>E7</f>
        <v>100424 - Nové učebny a vstup Střední zdravotnické školy a VOŠ Cheb-úprava 2907 (zadání)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SO13 - NTL vnitřní plynovod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31. 7. 2024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135</v>
      </c>
      <c r="D94" s="151"/>
      <c r="E94" s="151"/>
      <c r="F94" s="151"/>
      <c r="G94" s="151"/>
      <c r="H94" s="151"/>
      <c r="I94" s="151"/>
      <c r="J94" s="195" t="s">
        <v>136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137</v>
      </c>
      <c r="D96" s="42"/>
      <c r="E96" s="42"/>
      <c r="F96" s="42"/>
      <c r="G96" s="42"/>
      <c r="H96" s="42"/>
      <c r="I96" s="42"/>
      <c r="J96" s="112">
        <f>J133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138</v>
      </c>
    </row>
    <row r="97" s="9" customFormat="1" ht="24.96" customHeight="1">
      <c r="A97" s="9"/>
      <c r="B97" s="197"/>
      <c r="C97" s="198"/>
      <c r="D97" s="199" t="s">
        <v>139</v>
      </c>
      <c r="E97" s="200"/>
      <c r="F97" s="200"/>
      <c r="G97" s="200"/>
      <c r="H97" s="200"/>
      <c r="I97" s="200"/>
      <c r="J97" s="201">
        <f>J134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1763</v>
      </c>
      <c r="E98" s="206"/>
      <c r="F98" s="206"/>
      <c r="G98" s="206"/>
      <c r="H98" s="206"/>
      <c r="I98" s="206"/>
      <c r="J98" s="207">
        <f>J135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7"/>
      <c r="C99" s="198"/>
      <c r="D99" s="199" t="s">
        <v>142</v>
      </c>
      <c r="E99" s="200"/>
      <c r="F99" s="200"/>
      <c r="G99" s="200"/>
      <c r="H99" s="200"/>
      <c r="I99" s="200"/>
      <c r="J99" s="201">
        <f>J137</f>
        <v>0</v>
      </c>
      <c r="K99" s="198"/>
      <c r="L99" s="20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3"/>
      <c r="C100" s="204"/>
      <c r="D100" s="205" t="s">
        <v>1764</v>
      </c>
      <c r="E100" s="206"/>
      <c r="F100" s="206"/>
      <c r="G100" s="206"/>
      <c r="H100" s="206"/>
      <c r="I100" s="206"/>
      <c r="J100" s="207">
        <f>J138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1765</v>
      </c>
      <c r="E101" s="206"/>
      <c r="F101" s="206"/>
      <c r="G101" s="206"/>
      <c r="H101" s="206"/>
      <c r="I101" s="206"/>
      <c r="J101" s="207">
        <f>J148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7"/>
      <c r="C102" s="198"/>
      <c r="D102" s="199" t="s">
        <v>1766</v>
      </c>
      <c r="E102" s="200"/>
      <c r="F102" s="200"/>
      <c r="G102" s="200"/>
      <c r="H102" s="200"/>
      <c r="I102" s="200"/>
      <c r="J102" s="201">
        <f>J155</f>
        <v>0</v>
      </c>
      <c r="K102" s="198"/>
      <c r="L102" s="20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3"/>
      <c r="C103" s="204"/>
      <c r="D103" s="205" t="s">
        <v>1767</v>
      </c>
      <c r="E103" s="206"/>
      <c r="F103" s="206"/>
      <c r="G103" s="206"/>
      <c r="H103" s="206"/>
      <c r="I103" s="206"/>
      <c r="J103" s="207">
        <f>J156</f>
        <v>0</v>
      </c>
      <c r="K103" s="204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9.28" customHeight="1">
      <c r="A106" s="40"/>
      <c r="B106" s="41"/>
      <c r="C106" s="196" t="s">
        <v>149</v>
      </c>
      <c r="D106" s="42"/>
      <c r="E106" s="42"/>
      <c r="F106" s="42"/>
      <c r="G106" s="42"/>
      <c r="H106" s="42"/>
      <c r="I106" s="42"/>
      <c r="J106" s="209">
        <f>ROUND(J107 + J108 + J109 + J110 + J111 + J112,2)</f>
        <v>0</v>
      </c>
      <c r="K106" s="42"/>
      <c r="L106" s="65"/>
      <c r="N106" s="210" t="s">
        <v>39</v>
      </c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8" customHeight="1">
      <c r="A107" s="40"/>
      <c r="B107" s="41"/>
      <c r="C107" s="42"/>
      <c r="D107" s="146" t="s">
        <v>150</v>
      </c>
      <c r="E107" s="139"/>
      <c r="F107" s="139"/>
      <c r="G107" s="42"/>
      <c r="H107" s="42"/>
      <c r="I107" s="42"/>
      <c r="J107" s="140">
        <v>0</v>
      </c>
      <c r="K107" s="42"/>
      <c r="L107" s="211"/>
      <c r="M107" s="212"/>
      <c r="N107" s="213" t="s">
        <v>40</v>
      </c>
      <c r="O107" s="212"/>
      <c r="P107" s="212"/>
      <c r="Q107" s="212"/>
      <c r="R107" s="212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5" t="s">
        <v>119</v>
      </c>
      <c r="AZ107" s="212"/>
      <c r="BA107" s="212"/>
      <c r="BB107" s="212"/>
      <c r="BC107" s="212"/>
      <c r="BD107" s="212"/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15" t="s">
        <v>82</v>
      </c>
      <c r="BK107" s="212"/>
      <c r="BL107" s="212"/>
      <c r="BM107" s="212"/>
    </row>
    <row r="108" s="2" customFormat="1" ht="18" customHeight="1">
      <c r="A108" s="40"/>
      <c r="B108" s="41"/>
      <c r="C108" s="42"/>
      <c r="D108" s="146" t="s">
        <v>151</v>
      </c>
      <c r="E108" s="139"/>
      <c r="F108" s="139"/>
      <c r="G108" s="42"/>
      <c r="H108" s="42"/>
      <c r="I108" s="42"/>
      <c r="J108" s="140">
        <v>0</v>
      </c>
      <c r="K108" s="42"/>
      <c r="L108" s="211"/>
      <c r="M108" s="212"/>
      <c r="N108" s="213" t="s">
        <v>40</v>
      </c>
      <c r="O108" s="212"/>
      <c r="P108" s="212"/>
      <c r="Q108" s="212"/>
      <c r="R108" s="212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5" t="s">
        <v>119</v>
      </c>
      <c r="AZ108" s="212"/>
      <c r="BA108" s="212"/>
      <c r="BB108" s="212"/>
      <c r="BC108" s="212"/>
      <c r="BD108" s="212"/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15" t="s">
        <v>82</v>
      </c>
      <c r="BK108" s="212"/>
      <c r="BL108" s="212"/>
      <c r="BM108" s="212"/>
    </row>
    <row r="109" s="2" customFormat="1" ht="18" customHeight="1">
      <c r="A109" s="40"/>
      <c r="B109" s="41"/>
      <c r="C109" s="42"/>
      <c r="D109" s="146" t="s">
        <v>152</v>
      </c>
      <c r="E109" s="139"/>
      <c r="F109" s="139"/>
      <c r="G109" s="42"/>
      <c r="H109" s="42"/>
      <c r="I109" s="42"/>
      <c r="J109" s="140">
        <v>0</v>
      </c>
      <c r="K109" s="42"/>
      <c r="L109" s="211"/>
      <c r="M109" s="212"/>
      <c r="N109" s="213" t="s">
        <v>40</v>
      </c>
      <c r="O109" s="212"/>
      <c r="P109" s="212"/>
      <c r="Q109" s="212"/>
      <c r="R109" s="212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5" t="s">
        <v>119</v>
      </c>
      <c r="AZ109" s="212"/>
      <c r="BA109" s="212"/>
      <c r="BB109" s="212"/>
      <c r="BC109" s="212"/>
      <c r="BD109" s="212"/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15" t="s">
        <v>82</v>
      </c>
      <c r="BK109" s="212"/>
      <c r="BL109" s="212"/>
      <c r="BM109" s="212"/>
    </row>
    <row r="110" s="2" customFormat="1" ht="18" customHeight="1">
      <c r="A110" s="40"/>
      <c r="B110" s="41"/>
      <c r="C110" s="42"/>
      <c r="D110" s="146" t="s">
        <v>153</v>
      </c>
      <c r="E110" s="139"/>
      <c r="F110" s="139"/>
      <c r="G110" s="42"/>
      <c r="H110" s="42"/>
      <c r="I110" s="42"/>
      <c r="J110" s="140">
        <v>0</v>
      </c>
      <c r="K110" s="42"/>
      <c r="L110" s="211"/>
      <c r="M110" s="212"/>
      <c r="N110" s="213" t="s">
        <v>40</v>
      </c>
      <c r="O110" s="212"/>
      <c r="P110" s="212"/>
      <c r="Q110" s="212"/>
      <c r="R110" s="212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5" t="s">
        <v>119</v>
      </c>
      <c r="AZ110" s="212"/>
      <c r="BA110" s="212"/>
      <c r="BB110" s="212"/>
      <c r="BC110" s="212"/>
      <c r="BD110" s="212"/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15" t="s">
        <v>82</v>
      </c>
      <c r="BK110" s="212"/>
      <c r="BL110" s="212"/>
      <c r="BM110" s="212"/>
    </row>
    <row r="111" s="2" customFormat="1" ht="18" customHeight="1">
      <c r="A111" s="40"/>
      <c r="B111" s="41"/>
      <c r="C111" s="42"/>
      <c r="D111" s="146" t="s">
        <v>154</v>
      </c>
      <c r="E111" s="139"/>
      <c r="F111" s="139"/>
      <c r="G111" s="42"/>
      <c r="H111" s="42"/>
      <c r="I111" s="42"/>
      <c r="J111" s="140">
        <v>0</v>
      </c>
      <c r="K111" s="42"/>
      <c r="L111" s="211"/>
      <c r="M111" s="212"/>
      <c r="N111" s="213" t="s">
        <v>40</v>
      </c>
      <c r="O111" s="212"/>
      <c r="P111" s="212"/>
      <c r="Q111" s="212"/>
      <c r="R111" s="212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5" t="s">
        <v>119</v>
      </c>
      <c r="AZ111" s="212"/>
      <c r="BA111" s="212"/>
      <c r="BB111" s="212"/>
      <c r="BC111" s="212"/>
      <c r="BD111" s="212"/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15" t="s">
        <v>82</v>
      </c>
      <c r="BK111" s="212"/>
      <c r="BL111" s="212"/>
      <c r="BM111" s="212"/>
    </row>
    <row r="112" s="2" customFormat="1" ht="18" customHeight="1">
      <c r="A112" s="40"/>
      <c r="B112" s="41"/>
      <c r="C112" s="42"/>
      <c r="D112" s="139" t="s">
        <v>155</v>
      </c>
      <c r="E112" s="42"/>
      <c r="F112" s="42"/>
      <c r="G112" s="42"/>
      <c r="H112" s="42"/>
      <c r="I112" s="42"/>
      <c r="J112" s="140">
        <f>ROUND(J30*T112,2)</f>
        <v>0</v>
      </c>
      <c r="K112" s="42"/>
      <c r="L112" s="211"/>
      <c r="M112" s="212"/>
      <c r="N112" s="213" t="s">
        <v>41</v>
      </c>
      <c r="O112" s="212"/>
      <c r="P112" s="212"/>
      <c r="Q112" s="212"/>
      <c r="R112" s="212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5" t="s">
        <v>156</v>
      </c>
      <c r="AZ112" s="212"/>
      <c r="BA112" s="212"/>
      <c r="BB112" s="212"/>
      <c r="BC112" s="212"/>
      <c r="BD112" s="212"/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15" t="s">
        <v>84</v>
      </c>
      <c r="BK112" s="212"/>
      <c r="BL112" s="212"/>
      <c r="BM112" s="212"/>
    </row>
    <row r="113" s="2" customForma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9.28" customHeight="1">
      <c r="A114" s="40"/>
      <c r="B114" s="41"/>
      <c r="C114" s="150" t="s">
        <v>129</v>
      </c>
      <c r="D114" s="151"/>
      <c r="E114" s="151"/>
      <c r="F114" s="151"/>
      <c r="G114" s="151"/>
      <c r="H114" s="151"/>
      <c r="I114" s="151"/>
      <c r="J114" s="152">
        <f>ROUND(J96+J106,2)</f>
        <v>0</v>
      </c>
      <c r="K114" s="15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9" s="2" customFormat="1" ht="6.96" customHeight="1">
      <c r="A119" s="40"/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4.96" customHeight="1">
      <c r="A120" s="40"/>
      <c r="B120" s="41"/>
      <c r="C120" s="23" t="s">
        <v>157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2" t="s">
        <v>16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6.25" customHeight="1">
      <c r="A123" s="40"/>
      <c r="B123" s="41"/>
      <c r="C123" s="42"/>
      <c r="D123" s="42"/>
      <c r="E123" s="193" t="str">
        <f>E7</f>
        <v>100424 - Nové učebny a vstup Střední zdravotnické školy a VOŠ Cheb-úprava 2907 (zadání)</v>
      </c>
      <c r="F123" s="32"/>
      <c r="G123" s="32"/>
      <c r="H123" s="3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2" t="s">
        <v>131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E9</f>
        <v>SO13 - NTL vnitřní plynovod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2" t="s">
        <v>20</v>
      </c>
      <c r="D127" s="42"/>
      <c r="E127" s="42"/>
      <c r="F127" s="27" t="str">
        <f>F12</f>
        <v xml:space="preserve"> </v>
      </c>
      <c r="G127" s="42"/>
      <c r="H127" s="42"/>
      <c r="I127" s="32" t="s">
        <v>22</v>
      </c>
      <c r="J127" s="81" t="str">
        <f>IF(J12="","",J12)</f>
        <v>31. 7. 2024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2" t="s">
        <v>24</v>
      </c>
      <c r="D129" s="42"/>
      <c r="E129" s="42"/>
      <c r="F129" s="27" t="str">
        <f>E15</f>
        <v xml:space="preserve"> </v>
      </c>
      <c r="G129" s="42"/>
      <c r="H129" s="42"/>
      <c r="I129" s="32" t="s">
        <v>29</v>
      </c>
      <c r="J129" s="36" t="str">
        <f>E21</f>
        <v xml:space="preserve"> 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2" t="s">
        <v>27</v>
      </c>
      <c r="D130" s="42"/>
      <c r="E130" s="42"/>
      <c r="F130" s="27" t="str">
        <f>IF(E18="","",E18)</f>
        <v>Vyplň údaj</v>
      </c>
      <c r="G130" s="42"/>
      <c r="H130" s="42"/>
      <c r="I130" s="32" t="s">
        <v>31</v>
      </c>
      <c r="J130" s="36" t="str">
        <f>E24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17"/>
      <c r="B132" s="218"/>
      <c r="C132" s="219" t="s">
        <v>158</v>
      </c>
      <c r="D132" s="220" t="s">
        <v>60</v>
      </c>
      <c r="E132" s="220" t="s">
        <v>56</v>
      </c>
      <c r="F132" s="220" t="s">
        <v>57</v>
      </c>
      <c r="G132" s="220" t="s">
        <v>159</v>
      </c>
      <c r="H132" s="220" t="s">
        <v>160</v>
      </c>
      <c r="I132" s="220" t="s">
        <v>161</v>
      </c>
      <c r="J132" s="221" t="s">
        <v>136</v>
      </c>
      <c r="K132" s="222" t="s">
        <v>162</v>
      </c>
      <c r="L132" s="223"/>
      <c r="M132" s="102" t="s">
        <v>1</v>
      </c>
      <c r="N132" s="103" t="s">
        <v>39</v>
      </c>
      <c r="O132" s="103" t="s">
        <v>163</v>
      </c>
      <c r="P132" s="103" t="s">
        <v>164</v>
      </c>
      <c r="Q132" s="103" t="s">
        <v>165</v>
      </c>
      <c r="R132" s="103" t="s">
        <v>166</v>
      </c>
      <c r="S132" s="103" t="s">
        <v>167</v>
      </c>
      <c r="T132" s="104" t="s">
        <v>168</v>
      </c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</row>
    <row r="133" s="2" customFormat="1" ht="22.8" customHeight="1">
      <c r="A133" s="40"/>
      <c r="B133" s="41"/>
      <c r="C133" s="109" t="s">
        <v>169</v>
      </c>
      <c r="D133" s="42"/>
      <c r="E133" s="42"/>
      <c r="F133" s="42"/>
      <c r="G133" s="42"/>
      <c r="H133" s="42"/>
      <c r="I133" s="42"/>
      <c r="J133" s="224">
        <f>BK133</f>
        <v>0</v>
      </c>
      <c r="K133" s="42"/>
      <c r="L133" s="43"/>
      <c r="M133" s="105"/>
      <c r="N133" s="225"/>
      <c r="O133" s="106"/>
      <c r="P133" s="226">
        <f>P134+P137+P155</f>
        <v>0</v>
      </c>
      <c r="Q133" s="106"/>
      <c r="R133" s="226">
        <f>R134+R137+R155</f>
        <v>0</v>
      </c>
      <c r="S133" s="106"/>
      <c r="T133" s="227">
        <f>T134+T137+T155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7" t="s">
        <v>74</v>
      </c>
      <c r="AU133" s="17" t="s">
        <v>138</v>
      </c>
      <c r="BK133" s="228">
        <f>BK134+BK137+BK155</f>
        <v>0</v>
      </c>
    </row>
    <row r="134" s="12" customFormat="1" ht="25.92" customHeight="1">
      <c r="A134" s="12"/>
      <c r="B134" s="229"/>
      <c r="C134" s="230"/>
      <c r="D134" s="231" t="s">
        <v>74</v>
      </c>
      <c r="E134" s="232" t="s">
        <v>170</v>
      </c>
      <c r="F134" s="232" t="s">
        <v>171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P135</f>
        <v>0</v>
      </c>
      <c r="Q134" s="237"/>
      <c r="R134" s="238">
        <f>R135</f>
        <v>0</v>
      </c>
      <c r="S134" s="237"/>
      <c r="T134" s="239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82</v>
      </c>
      <c r="AT134" s="241" t="s">
        <v>74</v>
      </c>
      <c r="AU134" s="241" t="s">
        <v>75</v>
      </c>
      <c r="AY134" s="240" t="s">
        <v>172</v>
      </c>
      <c r="BK134" s="242">
        <f>BK135</f>
        <v>0</v>
      </c>
    </row>
    <row r="135" s="12" customFormat="1" ht="22.8" customHeight="1">
      <c r="A135" s="12"/>
      <c r="B135" s="229"/>
      <c r="C135" s="230"/>
      <c r="D135" s="231" t="s">
        <v>74</v>
      </c>
      <c r="E135" s="243" t="s">
        <v>186</v>
      </c>
      <c r="F135" s="243" t="s">
        <v>1768</v>
      </c>
      <c r="G135" s="230"/>
      <c r="H135" s="230"/>
      <c r="I135" s="233"/>
      <c r="J135" s="24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82</v>
      </c>
      <c r="AT135" s="241" t="s">
        <v>74</v>
      </c>
      <c r="AU135" s="241" t="s">
        <v>82</v>
      </c>
      <c r="AY135" s="240" t="s">
        <v>172</v>
      </c>
      <c r="BK135" s="242">
        <f>BK136</f>
        <v>0</v>
      </c>
    </row>
    <row r="136" s="2" customFormat="1" ht="24.15" customHeight="1">
      <c r="A136" s="40"/>
      <c r="B136" s="41"/>
      <c r="C136" s="245" t="s">
        <v>186</v>
      </c>
      <c r="D136" s="245" t="s">
        <v>175</v>
      </c>
      <c r="E136" s="246" t="s">
        <v>1769</v>
      </c>
      <c r="F136" s="247" t="s">
        <v>1770</v>
      </c>
      <c r="G136" s="248" t="s">
        <v>178</v>
      </c>
      <c r="H136" s="249">
        <v>3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40</v>
      </c>
      <c r="O136" s="93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57" t="s">
        <v>179</v>
      </c>
      <c r="AT136" s="257" t="s">
        <v>175</v>
      </c>
      <c r="AU136" s="257" t="s">
        <v>84</v>
      </c>
      <c r="AY136" s="17" t="s">
        <v>172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82</v>
      </c>
      <c r="BK136" s="145">
        <f>ROUND(I136*H136,2)</f>
        <v>0</v>
      </c>
      <c r="BL136" s="17" t="s">
        <v>179</v>
      </c>
      <c r="BM136" s="257" t="s">
        <v>84</v>
      </c>
    </row>
    <row r="137" s="12" customFormat="1" ht="25.92" customHeight="1">
      <c r="A137" s="12"/>
      <c r="B137" s="229"/>
      <c r="C137" s="230"/>
      <c r="D137" s="231" t="s">
        <v>74</v>
      </c>
      <c r="E137" s="232" t="s">
        <v>193</v>
      </c>
      <c r="F137" s="232" t="s">
        <v>194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P138+P148</f>
        <v>0</v>
      </c>
      <c r="Q137" s="237"/>
      <c r="R137" s="238">
        <f>R138+R148</f>
        <v>0</v>
      </c>
      <c r="S137" s="237"/>
      <c r="T137" s="239">
        <f>T138+T148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84</v>
      </c>
      <c r="AT137" s="241" t="s">
        <v>74</v>
      </c>
      <c r="AU137" s="241" t="s">
        <v>75</v>
      </c>
      <c r="AY137" s="240" t="s">
        <v>172</v>
      </c>
      <c r="BK137" s="242">
        <f>BK138+BK148</f>
        <v>0</v>
      </c>
    </row>
    <row r="138" s="12" customFormat="1" ht="22.8" customHeight="1">
      <c r="A138" s="12"/>
      <c r="B138" s="229"/>
      <c r="C138" s="230"/>
      <c r="D138" s="231" t="s">
        <v>74</v>
      </c>
      <c r="E138" s="243" t="s">
        <v>1771</v>
      </c>
      <c r="F138" s="243" t="s">
        <v>1772</v>
      </c>
      <c r="G138" s="230"/>
      <c r="H138" s="230"/>
      <c r="I138" s="233"/>
      <c r="J138" s="244">
        <f>BK138</f>
        <v>0</v>
      </c>
      <c r="K138" s="230"/>
      <c r="L138" s="235"/>
      <c r="M138" s="236"/>
      <c r="N138" s="237"/>
      <c r="O138" s="237"/>
      <c r="P138" s="238">
        <f>SUM(P139:P147)</f>
        <v>0</v>
      </c>
      <c r="Q138" s="237"/>
      <c r="R138" s="238">
        <f>SUM(R139:R147)</f>
        <v>0</v>
      </c>
      <c r="S138" s="237"/>
      <c r="T138" s="239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84</v>
      </c>
      <c r="AT138" s="241" t="s">
        <v>74</v>
      </c>
      <c r="AU138" s="241" t="s">
        <v>82</v>
      </c>
      <c r="AY138" s="240" t="s">
        <v>172</v>
      </c>
      <c r="BK138" s="242">
        <f>SUM(BK139:BK147)</f>
        <v>0</v>
      </c>
    </row>
    <row r="139" s="2" customFormat="1" ht="24.15" customHeight="1">
      <c r="A139" s="40"/>
      <c r="B139" s="41"/>
      <c r="C139" s="245" t="s">
        <v>82</v>
      </c>
      <c r="D139" s="245" t="s">
        <v>175</v>
      </c>
      <c r="E139" s="246" t="s">
        <v>1773</v>
      </c>
      <c r="F139" s="247" t="s">
        <v>1774</v>
      </c>
      <c r="G139" s="248" t="s">
        <v>273</v>
      </c>
      <c r="H139" s="249">
        <v>85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40</v>
      </c>
      <c r="O139" s="93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7" t="s">
        <v>200</v>
      </c>
      <c r="AT139" s="257" t="s">
        <v>175</v>
      </c>
      <c r="AU139" s="257" t="s">
        <v>84</v>
      </c>
      <c r="AY139" s="17" t="s">
        <v>172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82</v>
      </c>
      <c r="BK139" s="145">
        <f>ROUND(I139*H139,2)</f>
        <v>0</v>
      </c>
      <c r="BL139" s="17" t="s">
        <v>200</v>
      </c>
      <c r="BM139" s="257" t="s">
        <v>179</v>
      </c>
    </row>
    <row r="140" s="2" customFormat="1" ht="24.15" customHeight="1">
      <c r="A140" s="40"/>
      <c r="B140" s="41"/>
      <c r="C140" s="245" t="s">
        <v>84</v>
      </c>
      <c r="D140" s="245" t="s">
        <v>175</v>
      </c>
      <c r="E140" s="246" t="s">
        <v>1775</v>
      </c>
      <c r="F140" s="247" t="s">
        <v>1776</v>
      </c>
      <c r="G140" s="248" t="s">
        <v>273</v>
      </c>
      <c r="H140" s="249">
        <v>20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40</v>
      </c>
      <c r="O140" s="93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57" t="s">
        <v>200</v>
      </c>
      <c r="AT140" s="257" t="s">
        <v>175</v>
      </c>
      <c r="AU140" s="257" t="s">
        <v>84</v>
      </c>
      <c r="AY140" s="17" t="s">
        <v>172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82</v>
      </c>
      <c r="BK140" s="145">
        <f>ROUND(I140*H140,2)</f>
        <v>0</v>
      </c>
      <c r="BL140" s="17" t="s">
        <v>200</v>
      </c>
      <c r="BM140" s="257" t="s">
        <v>191</v>
      </c>
    </row>
    <row r="141" s="2" customFormat="1" ht="24.15" customHeight="1">
      <c r="A141" s="40"/>
      <c r="B141" s="41"/>
      <c r="C141" s="245" t="s">
        <v>173</v>
      </c>
      <c r="D141" s="245" t="s">
        <v>175</v>
      </c>
      <c r="E141" s="246" t="s">
        <v>1777</v>
      </c>
      <c r="F141" s="247" t="s">
        <v>1778</v>
      </c>
      <c r="G141" s="248" t="s">
        <v>273</v>
      </c>
      <c r="H141" s="249">
        <v>2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40</v>
      </c>
      <c r="O141" s="93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57" t="s">
        <v>200</v>
      </c>
      <c r="AT141" s="257" t="s">
        <v>175</v>
      </c>
      <c r="AU141" s="257" t="s">
        <v>84</v>
      </c>
      <c r="AY141" s="17" t="s">
        <v>172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82</v>
      </c>
      <c r="BK141" s="145">
        <f>ROUND(I141*H141,2)</f>
        <v>0</v>
      </c>
      <c r="BL141" s="17" t="s">
        <v>200</v>
      </c>
      <c r="BM141" s="257" t="s">
        <v>201</v>
      </c>
    </row>
    <row r="142" s="2" customFormat="1" ht="24.15" customHeight="1">
      <c r="A142" s="40"/>
      <c r="B142" s="41"/>
      <c r="C142" s="245" t="s">
        <v>357</v>
      </c>
      <c r="D142" s="245" t="s">
        <v>175</v>
      </c>
      <c r="E142" s="246" t="s">
        <v>1779</v>
      </c>
      <c r="F142" s="247" t="s">
        <v>1780</v>
      </c>
      <c r="G142" s="248" t="s">
        <v>273</v>
      </c>
      <c r="H142" s="249">
        <v>3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40</v>
      </c>
      <c r="O142" s="93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7" t="s">
        <v>200</v>
      </c>
      <c r="AT142" s="257" t="s">
        <v>175</v>
      </c>
      <c r="AU142" s="257" t="s">
        <v>84</v>
      </c>
      <c r="AY142" s="17" t="s">
        <v>172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82</v>
      </c>
      <c r="BK142" s="145">
        <f>ROUND(I142*H142,2)</f>
        <v>0</v>
      </c>
      <c r="BL142" s="17" t="s">
        <v>200</v>
      </c>
      <c r="BM142" s="257" t="s">
        <v>206</v>
      </c>
    </row>
    <row r="143" s="2" customFormat="1" ht="24.15" customHeight="1">
      <c r="A143" s="40"/>
      <c r="B143" s="41"/>
      <c r="C143" s="245" t="s">
        <v>191</v>
      </c>
      <c r="D143" s="245" t="s">
        <v>175</v>
      </c>
      <c r="E143" s="246" t="s">
        <v>1781</v>
      </c>
      <c r="F143" s="247" t="s">
        <v>1782</v>
      </c>
      <c r="G143" s="248" t="s">
        <v>273</v>
      </c>
      <c r="H143" s="249">
        <v>21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40</v>
      </c>
      <c r="O143" s="93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57" t="s">
        <v>200</v>
      </c>
      <c r="AT143" s="257" t="s">
        <v>175</v>
      </c>
      <c r="AU143" s="257" t="s">
        <v>84</v>
      </c>
      <c r="AY143" s="17" t="s">
        <v>172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82</v>
      </c>
      <c r="BK143" s="145">
        <f>ROUND(I143*H143,2)</f>
        <v>0</v>
      </c>
      <c r="BL143" s="17" t="s">
        <v>200</v>
      </c>
      <c r="BM143" s="257" t="s">
        <v>8</v>
      </c>
    </row>
    <row r="144" s="2" customFormat="1" ht="33" customHeight="1">
      <c r="A144" s="40"/>
      <c r="B144" s="41"/>
      <c r="C144" s="245" t="s">
        <v>201</v>
      </c>
      <c r="D144" s="245" t="s">
        <v>175</v>
      </c>
      <c r="E144" s="246" t="s">
        <v>1783</v>
      </c>
      <c r="F144" s="247" t="s">
        <v>1784</v>
      </c>
      <c r="G144" s="248" t="s">
        <v>178</v>
      </c>
      <c r="H144" s="249">
        <v>1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40</v>
      </c>
      <c r="O144" s="93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57" t="s">
        <v>200</v>
      </c>
      <c r="AT144" s="257" t="s">
        <v>175</v>
      </c>
      <c r="AU144" s="257" t="s">
        <v>84</v>
      </c>
      <c r="AY144" s="17" t="s">
        <v>172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82</v>
      </c>
      <c r="BK144" s="145">
        <f>ROUND(I144*H144,2)</f>
        <v>0</v>
      </c>
      <c r="BL144" s="17" t="s">
        <v>200</v>
      </c>
      <c r="BM144" s="257" t="s">
        <v>216</v>
      </c>
    </row>
    <row r="145" s="2" customFormat="1" ht="24.15" customHeight="1">
      <c r="A145" s="40"/>
      <c r="B145" s="41"/>
      <c r="C145" s="245" t="s">
        <v>206</v>
      </c>
      <c r="D145" s="245" t="s">
        <v>175</v>
      </c>
      <c r="E145" s="246" t="s">
        <v>1785</v>
      </c>
      <c r="F145" s="247" t="s">
        <v>1786</v>
      </c>
      <c r="G145" s="248" t="s">
        <v>178</v>
      </c>
      <c r="H145" s="249">
        <v>1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40</v>
      </c>
      <c r="O145" s="93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7" t="s">
        <v>200</v>
      </c>
      <c r="AT145" s="257" t="s">
        <v>175</v>
      </c>
      <c r="AU145" s="257" t="s">
        <v>84</v>
      </c>
      <c r="AY145" s="17" t="s">
        <v>172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82</v>
      </c>
      <c r="BK145" s="145">
        <f>ROUND(I145*H145,2)</f>
        <v>0</v>
      </c>
      <c r="BL145" s="17" t="s">
        <v>200</v>
      </c>
      <c r="BM145" s="257" t="s">
        <v>200</v>
      </c>
    </row>
    <row r="146" s="2" customFormat="1" ht="24.15" customHeight="1">
      <c r="A146" s="40"/>
      <c r="B146" s="41"/>
      <c r="C146" s="245" t="s">
        <v>258</v>
      </c>
      <c r="D146" s="245" t="s">
        <v>175</v>
      </c>
      <c r="E146" s="246" t="s">
        <v>1787</v>
      </c>
      <c r="F146" s="247" t="s">
        <v>1788</v>
      </c>
      <c r="G146" s="248" t="s">
        <v>178</v>
      </c>
      <c r="H146" s="249">
        <v>3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40</v>
      </c>
      <c r="O146" s="93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57" t="s">
        <v>200</v>
      </c>
      <c r="AT146" s="257" t="s">
        <v>175</v>
      </c>
      <c r="AU146" s="257" t="s">
        <v>84</v>
      </c>
      <c r="AY146" s="17" t="s">
        <v>172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82</v>
      </c>
      <c r="BK146" s="145">
        <f>ROUND(I146*H146,2)</f>
        <v>0</v>
      </c>
      <c r="BL146" s="17" t="s">
        <v>200</v>
      </c>
      <c r="BM146" s="257" t="s">
        <v>224</v>
      </c>
    </row>
    <row r="147" s="2" customFormat="1" ht="16.5" customHeight="1">
      <c r="A147" s="40"/>
      <c r="B147" s="41"/>
      <c r="C147" s="281" t="s">
        <v>8</v>
      </c>
      <c r="D147" s="281" t="s">
        <v>207</v>
      </c>
      <c r="E147" s="282" t="s">
        <v>1789</v>
      </c>
      <c r="F147" s="283" t="s">
        <v>1790</v>
      </c>
      <c r="G147" s="284" t="s">
        <v>273</v>
      </c>
      <c r="H147" s="285">
        <v>1.8</v>
      </c>
      <c r="I147" s="286"/>
      <c r="J147" s="287">
        <f>ROUND(I147*H147,2)</f>
        <v>0</v>
      </c>
      <c r="K147" s="288"/>
      <c r="L147" s="289"/>
      <c r="M147" s="290" t="s">
        <v>1</v>
      </c>
      <c r="N147" s="291" t="s">
        <v>40</v>
      </c>
      <c r="O147" s="93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7" t="s">
        <v>210</v>
      </c>
      <c r="AT147" s="257" t="s">
        <v>207</v>
      </c>
      <c r="AU147" s="257" t="s">
        <v>84</v>
      </c>
      <c r="AY147" s="17" t="s">
        <v>172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82</v>
      </c>
      <c r="BK147" s="145">
        <f>ROUND(I147*H147,2)</f>
        <v>0</v>
      </c>
      <c r="BL147" s="17" t="s">
        <v>200</v>
      </c>
      <c r="BM147" s="257" t="s">
        <v>226</v>
      </c>
    </row>
    <row r="148" s="12" customFormat="1" ht="22.8" customHeight="1">
      <c r="A148" s="12"/>
      <c r="B148" s="229"/>
      <c r="C148" s="230"/>
      <c r="D148" s="231" t="s">
        <v>74</v>
      </c>
      <c r="E148" s="243" t="s">
        <v>1791</v>
      </c>
      <c r="F148" s="243" t="s">
        <v>1792</v>
      </c>
      <c r="G148" s="230"/>
      <c r="H148" s="230"/>
      <c r="I148" s="233"/>
      <c r="J148" s="244">
        <f>BK148</f>
        <v>0</v>
      </c>
      <c r="K148" s="230"/>
      <c r="L148" s="235"/>
      <c r="M148" s="236"/>
      <c r="N148" s="237"/>
      <c r="O148" s="237"/>
      <c r="P148" s="238">
        <f>SUM(P149:P154)</f>
        <v>0</v>
      </c>
      <c r="Q148" s="237"/>
      <c r="R148" s="238">
        <f>SUM(R149:R154)</f>
        <v>0</v>
      </c>
      <c r="S148" s="237"/>
      <c r="T148" s="239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84</v>
      </c>
      <c r="AT148" s="241" t="s">
        <v>74</v>
      </c>
      <c r="AU148" s="241" t="s">
        <v>82</v>
      </c>
      <c r="AY148" s="240" t="s">
        <v>172</v>
      </c>
      <c r="BK148" s="242">
        <f>SUM(BK149:BK154)</f>
        <v>0</v>
      </c>
    </row>
    <row r="149" s="2" customFormat="1" ht="24.15" customHeight="1">
      <c r="A149" s="40"/>
      <c r="B149" s="41"/>
      <c r="C149" s="245" t="s">
        <v>263</v>
      </c>
      <c r="D149" s="245" t="s">
        <v>175</v>
      </c>
      <c r="E149" s="246" t="s">
        <v>1793</v>
      </c>
      <c r="F149" s="247" t="s">
        <v>1794</v>
      </c>
      <c r="G149" s="248" t="s">
        <v>184</v>
      </c>
      <c r="H149" s="249">
        <v>5.2000000000000002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40</v>
      </c>
      <c r="O149" s="93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7" t="s">
        <v>200</v>
      </c>
      <c r="AT149" s="257" t="s">
        <v>175</v>
      </c>
      <c r="AU149" s="257" t="s">
        <v>84</v>
      </c>
      <c r="AY149" s="17" t="s">
        <v>172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82</v>
      </c>
      <c r="BK149" s="145">
        <f>ROUND(I149*H149,2)</f>
        <v>0</v>
      </c>
      <c r="BL149" s="17" t="s">
        <v>200</v>
      </c>
      <c r="BM149" s="257" t="s">
        <v>230</v>
      </c>
    </row>
    <row r="150" s="13" customFormat="1">
      <c r="A150" s="13"/>
      <c r="B150" s="258"/>
      <c r="C150" s="259"/>
      <c r="D150" s="260" t="s">
        <v>180</v>
      </c>
      <c r="E150" s="261" t="s">
        <v>1</v>
      </c>
      <c r="F150" s="262" t="s">
        <v>1795</v>
      </c>
      <c r="G150" s="259"/>
      <c r="H150" s="263">
        <v>5.2000000000000002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180</v>
      </c>
      <c r="AU150" s="269" t="s">
        <v>84</v>
      </c>
      <c r="AV150" s="13" t="s">
        <v>84</v>
      </c>
      <c r="AW150" s="13" t="s">
        <v>30</v>
      </c>
      <c r="AX150" s="13" t="s">
        <v>75</v>
      </c>
      <c r="AY150" s="269" t="s">
        <v>172</v>
      </c>
    </row>
    <row r="151" s="14" customFormat="1">
      <c r="A151" s="14"/>
      <c r="B151" s="270"/>
      <c r="C151" s="271"/>
      <c r="D151" s="260" t="s">
        <v>180</v>
      </c>
      <c r="E151" s="272" t="s">
        <v>1</v>
      </c>
      <c r="F151" s="273" t="s">
        <v>181</v>
      </c>
      <c r="G151" s="271"/>
      <c r="H151" s="274">
        <v>5.2000000000000002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180</v>
      </c>
      <c r="AU151" s="280" t="s">
        <v>84</v>
      </c>
      <c r="AV151" s="14" t="s">
        <v>179</v>
      </c>
      <c r="AW151" s="14" t="s">
        <v>30</v>
      </c>
      <c r="AX151" s="14" t="s">
        <v>82</v>
      </c>
      <c r="AY151" s="280" t="s">
        <v>172</v>
      </c>
    </row>
    <row r="152" s="2" customFormat="1" ht="24.15" customHeight="1">
      <c r="A152" s="40"/>
      <c r="B152" s="41"/>
      <c r="C152" s="281" t="s">
        <v>216</v>
      </c>
      <c r="D152" s="281" t="s">
        <v>207</v>
      </c>
      <c r="E152" s="282" t="s">
        <v>1796</v>
      </c>
      <c r="F152" s="283" t="s">
        <v>1797</v>
      </c>
      <c r="G152" s="284" t="s">
        <v>1033</v>
      </c>
      <c r="H152" s="285">
        <v>3.427</v>
      </c>
      <c r="I152" s="286"/>
      <c r="J152" s="287">
        <f>ROUND(I152*H152,2)</f>
        <v>0</v>
      </c>
      <c r="K152" s="288"/>
      <c r="L152" s="289"/>
      <c r="M152" s="290" t="s">
        <v>1</v>
      </c>
      <c r="N152" s="291" t="s">
        <v>40</v>
      </c>
      <c r="O152" s="93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57" t="s">
        <v>210</v>
      </c>
      <c r="AT152" s="257" t="s">
        <v>207</v>
      </c>
      <c r="AU152" s="257" t="s">
        <v>84</v>
      </c>
      <c r="AY152" s="17" t="s">
        <v>172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82</v>
      </c>
      <c r="BK152" s="145">
        <f>ROUND(I152*H152,2)</f>
        <v>0</v>
      </c>
      <c r="BL152" s="17" t="s">
        <v>200</v>
      </c>
      <c r="BM152" s="257" t="s">
        <v>236</v>
      </c>
    </row>
    <row r="153" s="13" customFormat="1">
      <c r="A153" s="13"/>
      <c r="B153" s="258"/>
      <c r="C153" s="259"/>
      <c r="D153" s="260" t="s">
        <v>180</v>
      </c>
      <c r="E153" s="261" t="s">
        <v>1</v>
      </c>
      <c r="F153" s="262" t="s">
        <v>1798</v>
      </c>
      <c r="G153" s="259"/>
      <c r="H153" s="263">
        <v>3.427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180</v>
      </c>
      <c r="AU153" s="269" t="s">
        <v>84</v>
      </c>
      <c r="AV153" s="13" t="s">
        <v>84</v>
      </c>
      <c r="AW153" s="13" t="s">
        <v>30</v>
      </c>
      <c r="AX153" s="13" t="s">
        <v>75</v>
      </c>
      <c r="AY153" s="269" t="s">
        <v>172</v>
      </c>
    </row>
    <row r="154" s="14" customFormat="1">
      <c r="A154" s="14"/>
      <c r="B154" s="270"/>
      <c r="C154" s="271"/>
      <c r="D154" s="260" t="s">
        <v>180</v>
      </c>
      <c r="E154" s="272" t="s">
        <v>1</v>
      </c>
      <c r="F154" s="273" t="s">
        <v>181</v>
      </c>
      <c r="G154" s="271"/>
      <c r="H154" s="274">
        <v>3.427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180</v>
      </c>
      <c r="AU154" s="280" t="s">
        <v>84</v>
      </c>
      <c r="AV154" s="14" t="s">
        <v>179</v>
      </c>
      <c r="AW154" s="14" t="s">
        <v>30</v>
      </c>
      <c r="AX154" s="14" t="s">
        <v>82</v>
      </c>
      <c r="AY154" s="280" t="s">
        <v>172</v>
      </c>
    </row>
    <row r="155" s="12" customFormat="1" ht="25.92" customHeight="1">
      <c r="A155" s="12"/>
      <c r="B155" s="229"/>
      <c r="C155" s="230"/>
      <c r="D155" s="231" t="s">
        <v>74</v>
      </c>
      <c r="E155" s="232" t="s">
        <v>207</v>
      </c>
      <c r="F155" s="232" t="s">
        <v>1799</v>
      </c>
      <c r="G155" s="230"/>
      <c r="H155" s="230"/>
      <c r="I155" s="233"/>
      <c r="J155" s="234">
        <f>BK155</f>
        <v>0</v>
      </c>
      <c r="K155" s="230"/>
      <c r="L155" s="235"/>
      <c r="M155" s="236"/>
      <c r="N155" s="237"/>
      <c r="O155" s="237"/>
      <c r="P155" s="238">
        <f>P156</f>
        <v>0</v>
      </c>
      <c r="Q155" s="237"/>
      <c r="R155" s="238">
        <f>R156</f>
        <v>0</v>
      </c>
      <c r="S155" s="237"/>
      <c r="T155" s="239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0" t="s">
        <v>173</v>
      </c>
      <c r="AT155" s="241" t="s">
        <v>74</v>
      </c>
      <c r="AU155" s="241" t="s">
        <v>75</v>
      </c>
      <c r="AY155" s="240" t="s">
        <v>172</v>
      </c>
      <c r="BK155" s="242">
        <f>BK156</f>
        <v>0</v>
      </c>
    </row>
    <row r="156" s="12" customFormat="1" ht="22.8" customHeight="1">
      <c r="A156" s="12"/>
      <c r="B156" s="229"/>
      <c r="C156" s="230"/>
      <c r="D156" s="231" t="s">
        <v>74</v>
      </c>
      <c r="E156" s="243" t="s">
        <v>1800</v>
      </c>
      <c r="F156" s="243" t="s">
        <v>1801</v>
      </c>
      <c r="G156" s="230"/>
      <c r="H156" s="230"/>
      <c r="I156" s="233"/>
      <c r="J156" s="244">
        <f>BK156</f>
        <v>0</v>
      </c>
      <c r="K156" s="230"/>
      <c r="L156" s="235"/>
      <c r="M156" s="236"/>
      <c r="N156" s="237"/>
      <c r="O156" s="237"/>
      <c r="P156" s="238">
        <f>SUM(P157:P160)</f>
        <v>0</v>
      </c>
      <c r="Q156" s="237"/>
      <c r="R156" s="238">
        <f>SUM(R157:R160)</f>
        <v>0</v>
      </c>
      <c r="S156" s="237"/>
      <c r="T156" s="239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40" t="s">
        <v>173</v>
      </c>
      <c r="AT156" s="241" t="s">
        <v>74</v>
      </c>
      <c r="AU156" s="241" t="s">
        <v>82</v>
      </c>
      <c r="AY156" s="240" t="s">
        <v>172</v>
      </c>
      <c r="BK156" s="242">
        <f>SUM(BK157:BK160)</f>
        <v>0</v>
      </c>
    </row>
    <row r="157" s="2" customFormat="1" ht="24.15" customHeight="1">
      <c r="A157" s="40"/>
      <c r="B157" s="41"/>
      <c r="C157" s="245" t="s">
        <v>200</v>
      </c>
      <c r="D157" s="245" t="s">
        <v>175</v>
      </c>
      <c r="E157" s="246" t="s">
        <v>1802</v>
      </c>
      <c r="F157" s="247" t="s">
        <v>1803</v>
      </c>
      <c r="G157" s="248" t="s">
        <v>178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40</v>
      </c>
      <c r="O157" s="93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57" t="s">
        <v>313</v>
      </c>
      <c r="AT157" s="257" t="s">
        <v>175</v>
      </c>
      <c r="AU157" s="257" t="s">
        <v>84</v>
      </c>
      <c r="AY157" s="17" t="s">
        <v>172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82</v>
      </c>
      <c r="BK157" s="145">
        <f>ROUND(I157*H157,2)</f>
        <v>0</v>
      </c>
      <c r="BL157" s="17" t="s">
        <v>313</v>
      </c>
      <c r="BM157" s="257" t="s">
        <v>240</v>
      </c>
    </row>
    <row r="158" s="2" customFormat="1" ht="24.15" customHeight="1">
      <c r="A158" s="40"/>
      <c r="B158" s="41"/>
      <c r="C158" s="245" t="s">
        <v>276</v>
      </c>
      <c r="D158" s="245" t="s">
        <v>175</v>
      </c>
      <c r="E158" s="246" t="s">
        <v>1804</v>
      </c>
      <c r="F158" s="247" t="s">
        <v>1805</v>
      </c>
      <c r="G158" s="248" t="s">
        <v>178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40</v>
      </c>
      <c r="O158" s="93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57" t="s">
        <v>313</v>
      </c>
      <c r="AT158" s="257" t="s">
        <v>175</v>
      </c>
      <c r="AU158" s="257" t="s">
        <v>84</v>
      </c>
      <c r="AY158" s="17" t="s">
        <v>172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82</v>
      </c>
      <c r="BK158" s="145">
        <f>ROUND(I158*H158,2)</f>
        <v>0</v>
      </c>
      <c r="BL158" s="17" t="s">
        <v>313</v>
      </c>
      <c r="BM158" s="257" t="s">
        <v>213</v>
      </c>
    </row>
    <row r="159" s="2" customFormat="1" ht="33" customHeight="1">
      <c r="A159" s="40"/>
      <c r="B159" s="41"/>
      <c r="C159" s="245" t="s">
        <v>268</v>
      </c>
      <c r="D159" s="245" t="s">
        <v>175</v>
      </c>
      <c r="E159" s="246" t="s">
        <v>1806</v>
      </c>
      <c r="F159" s="247" t="s">
        <v>1807</v>
      </c>
      <c r="G159" s="248" t="s">
        <v>1234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40</v>
      </c>
      <c r="O159" s="93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7" t="s">
        <v>313</v>
      </c>
      <c r="AT159" s="257" t="s">
        <v>175</v>
      </c>
      <c r="AU159" s="257" t="s">
        <v>84</v>
      </c>
      <c r="AY159" s="17" t="s">
        <v>172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82</v>
      </c>
      <c r="BK159" s="145">
        <f>ROUND(I159*H159,2)</f>
        <v>0</v>
      </c>
      <c r="BL159" s="17" t="s">
        <v>313</v>
      </c>
      <c r="BM159" s="257" t="s">
        <v>247</v>
      </c>
    </row>
    <row r="160" s="2" customFormat="1" ht="24.15" customHeight="1">
      <c r="A160" s="40"/>
      <c r="B160" s="41"/>
      <c r="C160" s="245" t="s">
        <v>224</v>
      </c>
      <c r="D160" s="245" t="s">
        <v>175</v>
      </c>
      <c r="E160" s="246" t="s">
        <v>1808</v>
      </c>
      <c r="F160" s="247" t="s">
        <v>1809</v>
      </c>
      <c r="G160" s="248" t="s">
        <v>1234</v>
      </c>
      <c r="H160" s="249">
        <v>1</v>
      </c>
      <c r="I160" s="250"/>
      <c r="J160" s="251">
        <f>ROUND(I160*H160,2)</f>
        <v>0</v>
      </c>
      <c r="K160" s="252"/>
      <c r="L160" s="43"/>
      <c r="M160" s="309" t="s">
        <v>1</v>
      </c>
      <c r="N160" s="310" t="s">
        <v>40</v>
      </c>
      <c r="O160" s="311"/>
      <c r="P160" s="312">
        <f>O160*H160</f>
        <v>0</v>
      </c>
      <c r="Q160" s="312">
        <v>0</v>
      </c>
      <c r="R160" s="312">
        <f>Q160*H160</f>
        <v>0</v>
      </c>
      <c r="S160" s="312">
        <v>0</v>
      </c>
      <c r="T160" s="313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57" t="s">
        <v>313</v>
      </c>
      <c r="AT160" s="257" t="s">
        <v>175</v>
      </c>
      <c r="AU160" s="257" t="s">
        <v>84</v>
      </c>
      <c r="AY160" s="17" t="s">
        <v>172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82</v>
      </c>
      <c r="BK160" s="145">
        <f>ROUND(I160*H160,2)</f>
        <v>0</v>
      </c>
      <c r="BL160" s="17" t="s">
        <v>313</v>
      </c>
      <c r="BM160" s="257" t="s">
        <v>210</v>
      </c>
    </row>
    <row r="161" s="2" customFormat="1" ht="6.96" customHeight="1">
      <c r="A161" s="40"/>
      <c r="B161" s="68"/>
      <c r="C161" s="69"/>
      <c r="D161" s="69"/>
      <c r="E161" s="69"/>
      <c r="F161" s="69"/>
      <c r="G161" s="69"/>
      <c r="H161" s="69"/>
      <c r="I161" s="69"/>
      <c r="J161" s="69"/>
      <c r="K161" s="69"/>
      <c r="L161" s="43"/>
      <c r="M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</sheetData>
  <sheetProtection sheet="1" autoFilter="0" formatColumns="0" formatRows="0" objects="1" scenarios="1" spinCount="100000" saltValue="pHBbXg7d59ANcX5E48NBuobiVm5E21pnSKDp5z7rYsx5ZBxg95JT1SeqVCidchINqa1a1gYys60hZrUnZt6EqQ==" hashValue="vYTaPaZv1hnVDGe5c7jyQ/PWT2/997B/07dDCgAi9TV8pJeOjrm3belb1nKV15PESI4sPPGcA0Uuw/nPPwuSzA==" algorithmName="SHA-512" password="CC35"/>
  <autoFilter ref="C132:K160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120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84</v>
      </c>
    </row>
    <row r="4" s="1" customFormat="1" ht="24.96" customHeight="1">
      <c r="B4" s="20"/>
      <c r="D4" s="155" t="s">
        <v>130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26.25" customHeight="1">
      <c r="B7" s="20"/>
      <c r="E7" s="158" t="str">
        <f>'Rekapitulace stavby'!K6</f>
        <v>100424 - Nové učebny a vstup Střední zdravotnické školy a VOŠ Cheb-úprava 2907 (zadání)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3"/>
      <c r="C9" s="40"/>
      <c r="D9" s="40"/>
      <c r="E9" s="159" t="s">
        <v>1810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31. 7. 2024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tr">
        <f>IF('Rekapitulace stavby'!AN10="","",'Rekapitulace stavby'!AN10)</f>
        <v/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tr">
        <f>IF('Rekapitulace stavby'!E11="","",'Rekapitulace stavby'!E11)</f>
        <v xml:space="preserve"> </v>
      </c>
      <c r="F15" s="40"/>
      <c r="G15" s="40"/>
      <c r="H15" s="40"/>
      <c r="I15" s="157" t="s">
        <v>26</v>
      </c>
      <c r="J15" s="160" t="str">
        <f>IF('Rekapitulace stavby'!AN11="","",'Rekapitulace stavby'!AN11)</f>
        <v/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27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26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29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26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31</v>
      </c>
      <c r="E23" s="40"/>
      <c r="F23" s="40"/>
      <c r="G23" s="40"/>
      <c r="H23" s="40"/>
      <c r="I23" s="157" t="s">
        <v>25</v>
      </c>
      <c r="J23" s="160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tr">
        <f>IF('Rekapitulace stavby'!E20="","",'Rekapitulace stavby'!E20)</f>
        <v xml:space="preserve"> </v>
      </c>
      <c r="F24" s="40"/>
      <c r="G24" s="40"/>
      <c r="H24" s="40"/>
      <c r="I24" s="157" t="s">
        <v>26</v>
      </c>
      <c r="J24" s="160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32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133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124</v>
      </c>
      <c r="E31" s="40"/>
      <c r="F31" s="40"/>
      <c r="G31" s="40"/>
      <c r="H31" s="40"/>
      <c r="I31" s="40"/>
      <c r="J31" s="167">
        <f>J107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35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37</v>
      </c>
      <c r="G34" s="40"/>
      <c r="H34" s="40"/>
      <c r="I34" s="171" t="s">
        <v>36</v>
      </c>
      <c r="J34" s="171" t="s">
        <v>38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39</v>
      </c>
      <c r="E35" s="157" t="s">
        <v>40</v>
      </c>
      <c r="F35" s="173">
        <f>ROUND((SUM(BE107:BE114) + SUM(BE134:BE156)),  2)</f>
        <v>0</v>
      </c>
      <c r="G35" s="40"/>
      <c r="H35" s="40"/>
      <c r="I35" s="174">
        <v>0.20999999999999999</v>
      </c>
      <c r="J35" s="173">
        <f>ROUND(((SUM(BE107:BE114) + SUM(BE134:BE156))*I35),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41</v>
      </c>
      <c r="F36" s="173">
        <f>ROUND((SUM(BF107:BF114) + SUM(BF134:BF156)),  2)</f>
        <v>0</v>
      </c>
      <c r="G36" s="40"/>
      <c r="H36" s="40"/>
      <c r="I36" s="174">
        <v>0.12</v>
      </c>
      <c r="J36" s="173">
        <f>ROUND(((SUM(BF107:BF114) + SUM(BF134:BF156))*I36),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42</v>
      </c>
      <c r="F37" s="173">
        <f>ROUND((SUM(BG107:BG114) + SUM(BG134:BG156)),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43</v>
      </c>
      <c r="F38" s="173">
        <f>ROUND((SUM(BH107:BH114) + SUM(BH134:BH156)),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44</v>
      </c>
      <c r="F39" s="173">
        <f>ROUND((SUM(BI107:BI114) + SUM(BI134:BI156)),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48</v>
      </c>
      <c r="E50" s="183"/>
      <c r="F50" s="183"/>
      <c r="G50" s="182" t="s">
        <v>49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50</v>
      </c>
      <c r="E61" s="185"/>
      <c r="F61" s="186" t="s">
        <v>51</v>
      </c>
      <c r="G61" s="184" t="s">
        <v>50</v>
      </c>
      <c r="H61" s="185"/>
      <c r="I61" s="185"/>
      <c r="J61" s="187" t="s">
        <v>51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52</v>
      </c>
      <c r="E65" s="188"/>
      <c r="F65" s="188"/>
      <c r="G65" s="182" t="s">
        <v>53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50</v>
      </c>
      <c r="E76" s="185"/>
      <c r="F76" s="186" t="s">
        <v>51</v>
      </c>
      <c r="G76" s="184" t="s">
        <v>50</v>
      </c>
      <c r="H76" s="185"/>
      <c r="I76" s="185"/>
      <c r="J76" s="187" t="s">
        <v>51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134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6.25" customHeight="1">
      <c r="A85" s="40"/>
      <c r="B85" s="41"/>
      <c r="C85" s="42"/>
      <c r="D85" s="42"/>
      <c r="E85" s="193" t="str">
        <f>E7</f>
        <v>100424 - Nové učebny a vstup Střední zdravotnické školy a VOŠ Cheb-úprava 2907 (zadání)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SO14 - VRN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 xml:space="preserve"> </v>
      </c>
      <c r="G89" s="42"/>
      <c r="H89" s="42"/>
      <c r="I89" s="32" t="s">
        <v>22</v>
      </c>
      <c r="J89" s="81" t="str">
        <f>IF(J12="","",J12)</f>
        <v>31. 7. 2024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 xml:space="preserve"> </v>
      </c>
      <c r="G91" s="42"/>
      <c r="H91" s="42"/>
      <c r="I91" s="32" t="s">
        <v>29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27</v>
      </c>
      <c r="D92" s="42"/>
      <c r="E92" s="42"/>
      <c r="F92" s="27" t="str">
        <f>IF(E18="","",E18)</f>
        <v>Vyplň údaj</v>
      </c>
      <c r="G92" s="42"/>
      <c r="H92" s="42"/>
      <c r="I92" s="32" t="s">
        <v>31</v>
      </c>
      <c r="J92" s="36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135</v>
      </c>
      <c r="D94" s="151"/>
      <c r="E94" s="151"/>
      <c r="F94" s="151"/>
      <c r="G94" s="151"/>
      <c r="H94" s="151"/>
      <c r="I94" s="151"/>
      <c r="J94" s="195" t="s">
        <v>136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137</v>
      </c>
      <c r="D96" s="42"/>
      <c r="E96" s="42"/>
      <c r="F96" s="42"/>
      <c r="G96" s="42"/>
      <c r="H96" s="42"/>
      <c r="I96" s="42"/>
      <c r="J96" s="112">
        <f>J134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138</v>
      </c>
    </row>
    <row r="97" s="9" customFormat="1" ht="24.96" customHeight="1">
      <c r="A97" s="9"/>
      <c r="B97" s="197"/>
      <c r="C97" s="198"/>
      <c r="D97" s="199" t="s">
        <v>1811</v>
      </c>
      <c r="E97" s="200"/>
      <c r="F97" s="200"/>
      <c r="G97" s="200"/>
      <c r="H97" s="200"/>
      <c r="I97" s="200"/>
      <c r="J97" s="201">
        <f>J135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1812</v>
      </c>
      <c r="E98" s="206"/>
      <c r="F98" s="206"/>
      <c r="G98" s="206"/>
      <c r="H98" s="206"/>
      <c r="I98" s="206"/>
      <c r="J98" s="207">
        <f>J136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1813</v>
      </c>
      <c r="E99" s="206"/>
      <c r="F99" s="206"/>
      <c r="G99" s="206"/>
      <c r="H99" s="206"/>
      <c r="I99" s="206"/>
      <c r="J99" s="207">
        <f>J138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1814</v>
      </c>
      <c r="E100" s="206"/>
      <c r="F100" s="206"/>
      <c r="G100" s="206"/>
      <c r="H100" s="206"/>
      <c r="I100" s="206"/>
      <c r="J100" s="207">
        <f>J140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1815</v>
      </c>
      <c r="E101" s="206"/>
      <c r="F101" s="206"/>
      <c r="G101" s="206"/>
      <c r="H101" s="206"/>
      <c r="I101" s="206"/>
      <c r="J101" s="207">
        <f>J146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3"/>
      <c r="C102" s="204"/>
      <c r="D102" s="205" t="s">
        <v>1816</v>
      </c>
      <c r="E102" s="206"/>
      <c r="F102" s="206"/>
      <c r="G102" s="206"/>
      <c r="H102" s="206"/>
      <c r="I102" s="206"/>
      <c r="J102" s="207">
        <f>J150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3"/>
      <c r="C103" s="204"/>
      <c r="D103" s="205" t="s">
        <v>1817</v>
      </c>
      <c r="E103" s="206"/>
      <c r="F103" s="206"/>
      <c r="G103" s="206"/>
      <c r="H103" s="206"/>
      <c r="I103" s="206"/>
      <c r="J103" s="207">
        <f>J152</f>
        <v>0</v>
      </c>
      <c r="K103" s="204"/>
      <c r="L103" s="20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3"/>
      <c r="C104" s="204"/>
      <c r="D104" s="205" t="s">
        <v>1818</v>
      </c>
      <c r="E104" s="206"/>
      <c r="F104" s="206"/>
      <c r="G104" s="206"/>
      <c r="H104" s="206"/>
      <c r="I104" s="206"/>
      <c r="J104" s="207">
        <f>J154</f>
        <v>0</v>
      </c>
      <c r="K104" s="204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9.28" customHeight="1">
      <c r="A107" s="40"/>
      <c r="B107" s="41"/>
      <c r="C107" s="196" t="s">
        <v>149</v>
      </c>
      <c r="D107" s="42"/>
      <c r="E107" s="42"/>
      <c r="F107" s="42"/>
      <c r="G107" s="42"/>
      <c r="H107" s="42"/>
      <c r="I107" s="42"/>
      <c r="J107" s="209">
        <f>ROUND(J108 + J109 + J110 + J111 + J112 + J113,2)</f>
        <v>0</v>
      </c>
      <c r="K107" s="42"/>
      <c r="L107" s="65"/>
      <c r="N107" s="210" t="s">
        <v>39</v>
      </c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8" customHeight="1">
      <c r="A108" s="40"/>
      <c r="B108" s="41"/>
      <c r="C108" s="42"/>
      <c r="D108" s="146" t="s">
        <v>150</v>
      </c>
      <c r="E108" s="139"/>
      <c r="F108" s="139"/>
      <c r="G108" s="42"/>
      <c r="H108" s="42"/>
      <c r="I108" s="42"/>
      <c r="J108" s="140">
        <v>0</v>
      </c>
      <c r="K108" s="42"/>
      <c r="L108" s="211"/>
      <c r="M108" s="212"/>
      <c r="N108" s="213" t="s">
        <v>40</v>
      </c>
      <c r="O108" s="212"/>
      <c r="P108" s="212"/>
      <c r="Q108" s="212"/>
      <c r="R108" s="212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5" t="s">
        <v>119</v>
      </c>
      <c r="AZ108" s="212"/>
      <c r="BA108" s="212"/>
      <c r="BB108" s="212"/>
      <c r="BC108" s="212"/>
      <c r="BD108" s="212"/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15" t="s">
        <v>82</v>
      </c>
      <c r="BK108" s="212"/>
      <c r="BL108" s="212"/>
      <c r="BM108" s="212"/>
    </row>
    <row r="109" s="2" customFormat="1" ht="18" customHeight="1">
      <c r="A109" s="40"/>
      <c r="B109" s="41"/>
      <c r="C109" s="42"/>
      <c r="D109" s="146" t="s">
        <v>151</v>
      </c>
      <c r="E109" s="139"/>
      <c r="F109" s="139"/>
      <c r="G109" s="42"/>
      <c r="H109" s="42"/>
      <c r="I109" s="42"/>
      <c r="J109" s="140">
        <v>0</v>
      </c>
      <c r="K109" s="42"/>
      <c r="L109" s="211"/>
      <c r="M109" s="212"/>
      <c r="N109" s="213" t="s">
        <v>40</v>
      </c>
      <c r="O109" s="212"/>
      <c r="P109" s="212"/>
      <c r="Q109" s="212"/>
      <c r="R109" s="212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5" t="s">
        <v>119</v>
      </c>
      <c r="AZ109" s="212"/>
      <c r="BA109" s="212"/>
      <c r="BB109" s="212"/>
      <c r="BC109" s="212"/>
      <c r="BD109" s="212"/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15" t="s">
        <v>82</v>
      </c>
      <c r="BK109" s="212"/>
      <c r="BL109" s="212"/>
      <c r="BM109" s="212"/>
    </row>
    <row r="110" s="2" customFormat="1" ht="18" customHeight="1">
      <c r="A110" s="40"/>
      <c r="B110" s="41"/>
      <c r="C110" s="42"/>
      <c r="D110" s="146" t="s">
        <v>152</v>
      </c>
      <c r="E110" s="139"/>
      <c r="F110" s="139"/>
      <c r="G110" s="42"/>
      <c r="H110" s="42"/>
      <c r="I110" s="42"/>
      <c r="J110" s="140">
        <v>0</v>
      </c>
      <c r="K110" s="42"/>
      <c r="L110" s="211"/>
      <c r="M110" s="212"/>
      <c r="N110" s="213" t="s">
        <v>40</v>
      </c>
      <c r="O110" s="212"/>
      <c r="P110" s="212"/>
      <c r="Q110" s="212"/>
      <c r="R110" s="212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5" t="s">
        <v>119</v>
      </c>
      <c r="AZ110" s="212"/>
      <c r="BA110" s="212"/>
      <c r="BB110" s="212"/>
      <c r="BC110" s="212"/>
      <c r="BD110" s="212"/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15" t="s">
        <v>82</v>
      </c>
      <c r="BK110" s="212"/>
      <c r="BL110" s="212"/>
      <c r="BM110" s="212"/>
    </row>
    <row r="111" s="2" customFormat="1" ht="18" customHeight="1">
      <c r="A111" s="40"/>
      <c r="B111" s="41"/>
      <c r="C111" s="42"/>
      <c r="D111" s="146" t="s">
        <v>153</v>
      </c>
      <c r="E111" s="139"/>
      <c r="F111" s="139"/>
      <c r="G111" s="42"/>
      <c r="H111" s="42"/>
      <c r="I111" s="42"/>
      <c r="J111" s="140">
        <v>0</v>
      </c>
      <c r="K111" s="42"/>
      <c r="L111" s="211"/>
      <c r="M111" s="212"/>
      <c r="N111" s="213" t="s">
        <v>40</v>
      </c>
      <c r="O111" s="212"/>
      <c r="P111" s="212"/>
      <c r="Q111" s="212"/>
      <c r="R111" s="212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5" t="s">
        <v>119</v>
      </c>
      <c r="AZ111" s="212"/>
      <c r="BA111" s="212"/>
      <c r="BB111" s="212"/>
      <c r="BC111" s="212"/>
      <c r="BD111" s="212"/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15" t="s">
        <v>82</v>
      </c>
      <c r="BK111" s="212"/>
      <c r="BL111" s="212"/>
      <c r="BM111" s="212"/>
    </row>
    <row r="112" s="2" customFormat="1" ht="18" customHeight="1">
      <c r="A112" s="40"/>
      <c r="B112" s="41"/>
      <c r="C112" s="42"/>
      <c r="D112" s="146" t="s">
        <v>154</v>
      </c>
      <c r="E112" s="139"/>
      <c r="F112" s="139"/>
      <c r="G112" s="42"/>
      <c r="H112" s="42"/>
      <c r="I112" s="42"/>
      <c r="J112" s="140">
        <v>0</v>
      </c>
      <c r="K112" s="42"/>
      <c r="L112" s="211"/>
      <c r="M112" s="212"/>
      <c r="N112" s="213" t="s">
        <v>40</v>
      </c>
      <c r="O112" s="212"/>
      <c r="P112" s="212"/>
      <c r="Q112" s="212"/>
      <c r="R112" s="212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5" t="s">
        <v>119</v>
      </c>
      <c r="AZ112" s="212"/>
      <c r="BA112" s="212"/>
      <c r="BB112" s="212"/>
      <c r="BC112" s="212"/>
      <c r="BD112" s="212"/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15" t="s">
        <v>82</v>
      </c>
      <c r="BK112" s="212"/>
      <c r="BL112" s="212"/>
      <c r="BM112" s="212"/>
    </row>
    <row r="113" s="2" customFormat="1" ht="18" customHeight="1">
      <c r="A113" s="40"/>
      <c r="B113" s="41"/>
      <c r="C113" s="42"/>
      <c r="D113" s="139" t="s">
        <v>155</v>
      </c>
      <c r="E113" s="42"/>
      <c r="F113" s="42"/>
      <c r="G113" s="42"/>
      <c r="H113" s="42"/>
      <c r="I113" s="42"/>
      <c r="J113" s="140">
        <f>ROUND(J30*T113,2)</f>
        <v>0</v>
      </c>
      <c r="K113" s="42"/>
      <c r="L113" s="211"/>
      <c r="M113" s="212"/>
      <c r="N113" s="213" t="s">
        <v>41</v>
      </c>
      <c r="O113" s="212"/>
      <c r="P113" s="212"/>
      <c r="Q113" s="212"/>
      <c r="R113" s="212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5" t="s">
        <v>156</v>
      </c>
      <c r="AZ113" s="212"/>
      <c r="BA113" s="212"/>
      <c r="BB113" s="212"/>
      <c r="BC113" s="212"/>
      <c r="BD113" s="212"/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15" t="s">
        <v>84</v>
      </c>
      <c r="BK113" s="212"/>
      <c r="BL113" s="212"/>
      <c r="BM113" s="212"/>
    </row>
    <row r="114" s="2" customForma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9.28" customHeight="1">
      <c r="A115" s="40"/>
      <c r="B115" s="41"/>
      <c r="C115" s="150" t="s">
        <v>129</v>
      </c>
      <c r="D115" s="151"/>
      <c r="E115" s="151"/>
      <c r="F115" s="151"/>
      <c r="G115" s="151"/>
      <c r="H115" s="151"/>
      <c r="I115" s="151"/>
      <c r="J115" s="152">
        <f>ROUND(J96+J107,2)</f>
        <v>0</v>
      </c>
      <c r="K115" s="15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3" t="s">
        <v>157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2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6.25" customHeight="1">
      <c r="A124" s="40"/>
      <c r="B124" s="41"/>
      <c r="C124" s="42"/>
      <c r="D124" s="42"/>
      <c r="E124" s="193" t="str">
        <f>E7</f>
        <v>100424 - Nové učebny a vstup Střední zdravotnické školy a VOŠ Cheb-úprava 2907 (zadání)</v>
      </c>
      <c r="F124" s="32"/>
      <c r="G124" s="32"/>
      <c r="H124" s="3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2" t="s">
        <v>131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E9</f>
        <v>SO14 - VRN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2" t="s">
        <v>20</v>
      </c>
      <c r="D128" s="42"/>
      <c r="E128" s="42"/>
      <c r="F128" s="27" t="str">
        <f>F12</f>
        <v xml:space="preserve"> </v>
      </c>
      <c r="G128" s="42"/>
      <c r="H128" s="42"/>
      <c r="I128" s="32" t="s">
        <v>22</v>
      </c>
      <c r="J128" s="81" t="str">
        <f>IF(J12="","",J12)</f>
        <v>31. 7. 2024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2" t="s">
        <v>24</v>
      </c>
      <c r="D130" s="42"/>
      <c r="E130" s="42"/>
      <c r="F130" s="27" t="str">
        <f>E15</f>
        <v xml:space="preserve"> </v>
      </c>
      <c r="G130" s="42"/>
      <c r="H130" s="42"/>
      <c r="I130" s="32" t="s">
        <v>29</v>
      </c>
      <c r="J130" s="36" t="str">
        <f>E21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2" t="s">
        <v>27</v>
      </c>
      <c r="D131" s="42"/>
      <c r="E131" s="42"/>
      <c r="F131" s="27" t="str">
        <f>IF(E18="","",E18)</f>
        <v>Vyplň údaj</v>
      </c>
      <c r="G131" s="42"/>
      <c r="H131" s="42"/>
      <c r="I131" s="32" t="s">
        <v>31</v>
      </c>
      <c r="J131" s="36" t="str">
        <f>E24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17"/>
      <c r="B133" s="218"/>
      <c r="C133" s="219" t="s">
        <v>158</v>
      </c>
      <c r="D133" s="220" t="s">
        <v>60</v>
      </c>
      <c r="E133" s="220" t="s">
        <v>56</v>
      </c>
      <c r="F133" s="220" t="s">
        <v>57</v>
      </c>
      <c r="G133" s="220" t="s">
        <v>159</v>
      </c>
      <c r="H133" s="220" t="s">
        <v>160</v>
      </c>
      <c r="I133" s="220" t="s">
        <v>161</v>
      </c>
      <c r="J133" s="221" t="s">
        <v>136</v>
      </c>
      <c r="K133" s="222" t="s">
        <v>162</v>
      </c>
      <c r="L133" s="223"/>
      <c r="M133" s="102" t="s">
        <v>1</v>
      </c>
      <c r="N133" s="103" t="s">
        <v>39</v>
      </c>
      <c r="O133" s="103" t="s">
        <v>163</v>
      </c>
      <c r="P133" s="103" t="s">
        <v>164</v>
      </c>
      <c r="Q133" s="103" t="s">
        <v>165</v>
      </c>
      <c r="R133" s="103" t="s">
        <v>166</v>
      </c>
      <c r="S133" s="103" t="s">
        <v>167</v>
      </c>
      <c r="T133" s="104" t="s">
        <v>168</v>
      </c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</row>
    <row r="134" s="2" customFormat="1" ht="22.8" customHeight="1">
      <c r="A134" s="40"/>
      <c r="B134" s="41"/>
      <c r="C134" s="109" t="s">
        <v>169</v>
      </c>
      <c r="D134" s="42"/>
      <c r="E134" s="42"/>
      <c r="F134" s="42"/>
      <c r="G134" s="42"/>
      <c r="H134" s="42"/>
      <c r="I134" s="42"/>
      <c r="J134" s="224">
        <f>BK134</f>
        <v>0</v>
      </c>
      <c r="K134" s="42"/>
      <c r="L134" s="43"/>
      <c r="M134" s="105"/>
      <c r="N134" s="225"/>
      <c r="O134" s="106"/>
      <c r="P134" s="226">
        <f>P135</f>
        <v>0</v>
      </c>
      <c r="Q134" s="106"/>
      <c r="R134" s="226">
        <f>R135</f>
        <v>0</v>
      </c>
      <c r="S134" s="106"/>
      <c r="T134" s="227">
        <f>T135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7" t="s">
        <v>74</v>
      </c>
      <c r="AU134" s="17" t="s">
        <v>138</v>
      </c>
      <c r="BK134" s="228">
        <f>BK135</f>
        <v>0</v>
      </c>
    </row>
    <row r="135" s="12" customFormat="1" ht="25.92" customHeight="1">
      <c r="A135" s="12"/>
      <c r="B135" s="229"/>
      <c r="C135" s="230"/>
      <c r="D135" s="231" t="s">
        <v>74</v>
      </c>
      <c r="E135" s="232" t="s">
        <v>119</v>
      </c>
      <c r="F135" s="232" t="s">
        <v>1819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P136+P138+P140+P146+P150+P152+P154</f>
        <v>0</v>
      </c>
      <c r="Q135" s="237"/>
      <c r="R135" s="238">
        <f>R136+R138+R140+R146+R150+R152+R154</f>
        <v>0</v>
      </c>
      <c r="S135" s="237"/>
      <c r="T135" s="239">
        <f>T136+T138+T140+T146+T150+T152+T154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352</v>
      </c>
      <c r="AT135" s="241" t="s">
        <v>74</v>
      </c>
      <c r="AU135" s="241" t="s">
        <v>75</v>
      </c>
      <c r="AY135" s="240" t="s">
        <v>172</v>
      </c>
      <c r="BK135" s="242">
        <f>BK136+BK138+BK140+BK146+BK150+BK152+BK154</f>
        <v>0</v>
      </c>
    </row>
    <row r="136" s="12" customFormat="1" ht="22.8" customHeight="1">
      <c r="A136" s="12"/>
      <c r="B136" s="229"/>
      <c r="C136" s="230"/>
      <c r="D136" s="231" t="s">
        <v>74</v>
      </c>
      <c r="E136" s="243" t="s">
        <v>1820</v>
      </c>
      <c r="F136" s="243" t="s">
        <v>1821</v>
      </c>
      <c r="G136" s="230"/>
      <c r="H136" s="230"/>
      <c r="I136" s="233"/>
      <c r="J136" s="244">
        <f>BK136</f>
        <v>0</v>
      </c>
      <c r="K136" s="230"/>
      <c r="L136" s="235"/>
      <c r="M136" s="236"/>
      <c r="N136" s="237"/>
      <c r="O136" s="237"/>
      <c r="P136" s="238">
        <f>P137</f>
        <v>0</v>
      </c>
      <c r="Q136" s="237"/>
      <c r="R136" s="238">
        <f>R137</f>
        <v>0</v>
      </c>
      <c r="S136" s="237"/>
      <c r="T136" s="239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0" t="s">
        <v>352</v>
      </c>
      <c r="AT136" s="241" t="s">
        <v>74</v>
      </c>
      <c r="AU136" s="241" t="s">
        <v>82</v>
      </c>
      <c r="AY136" s="240" t="s">
        <v>172</v>
      </c>
      <c r="BK136" s="242">
        <f>BK137</f>
        <v>0</v>
      </c>
    </row>
    <row r="137" s="2" customFormat="1" ht="16.5" customHeight="1">
      <c r="A137" s="40"/>
      <c r="B137" s="41"/>
      <c r="C137" s="245" t="s">
        <v>201</v>
      </c>
      <c r="D137" s="245" t="s">
        <v>175</v>
      </c>
      <c r="E137" s="246" t="s">
        <v>1822</v>
      </c>
      <c r="F137" s="247" t="s">
        <v>1823</v>
      </c>
      <c r="G137" s="248" t="s">
        <v>1824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40</v>
      </c>
      <c r="O137" s="93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57" t="s">
        <v>179</v>
      </c>
      <c r="AT137" s="257" t="s">
        <v>175</v>
      </c>
      <c r="AU137" s="257" t="s">
        <v>84</v>
      </c>
      <c r="AY137" s="17" t="s">
        <v>172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82</v>
      </c>
      <c r="BK137" s="145">
        <f>ROUND(I137*H137,2)</f>
        <v>0</v>
      </c>
      <c r="BL137" s="17" t="s">
        <v>179</v>
      </c>
      <c r="BM137" s="257" t="s">
        <v>84</v>
      </c>
    </row>
    <row r="138" s="12" customFormat="1" ht="22.8" customHeight="1">
      <c r="A138" s="12"/>
      <c r="B138" s="229"/>
      <c r="C138" s="230"/>
      <c r="D138" s="231" t="s">
        <v>74</v>
      </c>
      <c r="E138" s="243" t="s">
        <v>1825</v>
      </c>
      <c r="F138" s="243" t="s">
        <v>1826</v>
      </c>
      <c r="G138" s="230"/>
      <c r="H138" s="230"/>
      <c r="I138" s="233"/>
      <c r="J138" s="244">
        <f>BK138</f>
        <v>0</v>
      </c>
      <c r="K138" s="230"/>
      <c r="L138" s="235"/>
      <c r="M138" s="236"/>
      <c r="N138" s="237"/>
      <c r="O138" s="237"/>
      <c r="P138" s="238">
        <f>P139</f>
        <v>0</v>
      </c>
      <c r="Q138" s="237"/>
      <c r="R138" s="238">
        <f>R139</f>
        <v>0</v>
      </c>
      <c r="S138" s="237"/>
      <c r="T138" s="23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352</v>
      </c>
      <c r="AT138" s="241" t="s">
        <v>74</v>
      </c>
      <c r="AU138" s="241" t="s">
        <v>82</v>
      </c>
      <c r="AY138" s="240" t="s">
        <v>172</v>
      </c>
      <c r="BK138" s="242">
        <f>BK139</f>
        <v>0</v>
      </c>
    </row>
    <row r="139" s="2" customFormat="1" ht="16.5" customHeight="1">
      <c r="A139" s="40"/>
      <c r="B139" s="41"/>
      <c r="C139" s="245" t="s">
        <v>82</v>
      </c>
      <c r="D139" s="245" t="s">
        <v>175</v>
      </c>
      <c r="E139" s="246" t="s">
        <v>1827</v>
      </c>
      <c r="F139" s="247" t="s">
        <v>1826</v>
      </c>
      <c r="G139" s="248" t="s">
        <v>1824</v>
      </c>
      <c r="H139" s="249">
        <v>1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40</v>
      </c>
      <c r="O139" s="93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7" t="s">
        <v>179</v>
      </c>
      <c r="AT139" s="257" t="s">
        <v>175</v>
      </c>
      <c r="AU139" s="257" t="s">
        <v>84</v>
      </c>
      <c r="AY139" s="17" t="s">
        <v>172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82</v>
      </c>
      <c r="BK139" s="145">
        <f>ROUND(I139*H139,2)</f>
        <v>0</v>
      </c>
      <c r="BL139" s="17" t="s">
        <v>179</v>
      </c>
      <c r="BM139" s="257" t="s">
        <v>179</v>
      </c>
    </row>
    <row r="140" s="12" customFormat="1" ht="22.8" customHeight="1">
      <c r="A140" s="12"/>
      <c r="B140" s="229"/>
      <c r="C140" s="230"/>
      <c r="D140" s="231" t="s">
        <v>74</v>
      </c>
      <c r="E140" s="243" t="s">
        <v>1828</v>
      </c>
      <c r="F140" s="243" t="s">
        <v>150</v>
      </c>
      <c r="G140" s="230"/>
      <c r="H140" s="230"/>
      <c r="I140" s="233"/>
      <c r="J140" s="244">
        <f>BK140</f>
        <v>0</v>
      </c>
      <c r="K140" s="230"/>
      <c r="L140" s="235"/>
      <c r="M140" s="236"/>
      <c r="N140" s="237"/>
      <c r="O140" s="237"/>
      <c r="P140" s="238">
        <f>SUM(P141:P145)</f>
        <v>0</v>
      </c>
      <c r="Q140" s="237"/>
      <c r="R140" s="238">
        <f>SUM(R141:R145)</f>
        <v>0</v>
      </c>
      <c r="S140" s="237"/>
      <c r="T140" s="239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0" t="s">
        <v>352</v>
      </c>
      <c r="AT140" s="241" t="s">
        <v>74</v>
      </c>
      <c r="AU140" s="241" t="s">
        <v>82</v>
      </c>
      <c r="AY140" s="240" t="s">
        <v>172</v>
      </c>
      <c r="BK140" s="242">
        <f>SUM(BK141:BK145)</f>
        <v>0</v>
      </c>
    </row>
    <row r="141" s="2" customFormat="1" ht="16.5" customHeight="1">
      <c r="A141" s="40"/>
      <c r="B141" s="41"/>
      <c r="C141" s="245" t="s">
        <v>84</v>
      </c>
      <c r="D141" s="245" t="s">
        <v>175</v>
      </c>
      <c r="E141" s="246" t="s">
        <v>1829</v>
      </c>
      <c r="F141" s="247" t="s">
        <v>150</v>
      </c>
      <c r="G141" s="248" t="s">
        <v>1824</v>
      </c>
      <c r="H141" s="249">
        <v>1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40</v>
      </c>
      <c r="O141" s="93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57" t="s">
        <v>179</v>
      </c>
      <c r="AT141" s="257" t="s">
        <v>175</v>
      </c>
      <c r="AU141" s="257" t="s">
        <v>84</v>
      </c>
      <c r="AY141" s="17" t="s">
        <v>172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82</v>
      </c>
      <c r="BK141" s="145">
        <f>ROUND(I141*H141,2)</f>
        <v>0</v>
      </c>
      <c r="BL141" s="17" t="s">
        <v>179</v>
      </c>
      <c r="BM141" s="257" t="s">
        <v>191</v>
      </c>
    </row>
    <row r="142" s="2" customFormat="1" ht="16.5" customHeight="1">
      <c r="A142" s="40"/>
      <c r="B142" s="41"/>
      <c r="C142" s="245" t="s">
        <v>206</v>
      </c>
      <c r="D142" s="245" t="s">
        <v>175</v>
      </c>
      <c r="E142" s="246" t="s">
        <v>1830</v>
      </c>
      <c r="F142" s="247" t="s">
        <v>1831</v>
      </c>
      <c r="G142" s="248" t="s">
        <v>1824</v>
      </c>
      <c r="H142" s="249">
        <v>1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40</v>
      </c>
      <c r="O142" s="93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7" t="s">
        <v>179</v>
      </c>
      <c r="AT142" s="257" t="s">
        <v>175</v>
      </c>
      <c r="AU142" s="257" t="s">
        <v>84</v>
      </c>
      <c r="AY142" s="17" t="s">
        <v>172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82</v>
      </c>
      <c r="BK142" s="145">
        <f>ROUND(I142*H142,2)</f>
        <v>0</v>
      </c>
      <c r="BL142" s="17" t="s">
        <v>179</v>
      </c>
      <c r="BM142" s="257" t="s">
        <v>201</v>
      </c>
    </row>
    <row r="143" s="2" customFormat="1" ht="16.5" customHeight="1">
      <c r="A143" s="40"/>
      <c r="B143" s="41"/>
      <c r="C143" s="245" t="s">
        <v>186</v>
      </c>
      <c r="D143" s="245" t="s">
        <v>175</v>
      </c>
      <c r="E143" s="246" t="s">
        <v>1832</v>
      </c>
      <c r="F143" s="247" t="s">
        <v>1833</v>
      </c>
      <c r="G143" s="248" t="s">
        <v>1824</v>
      </c>
      <c r="H143" s="249">
        <v>1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40</v>
      </c>
      <c r="O143" s="93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57" t="s">
        <v>179</v>
      </c>
      <c r="AT143" s="257" t="s">
        <v>175</v>
      </c>
      <c r="AU143" s="257" t="s">
        <v>84</v>
      </c>
      <c r="AY143" s="17" t="s">
        <v>172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82</v>
      </c>
      <c r="BK143" s="145">
        <f>ROUND(I143*H143,2)</f>
        <v>0</v>
      </c>
      <c r="BL143" s="17" t="s">
        <v>179</v>
      </c>
      <c r="BM143" s="257" t="s">
        <v>206</v>
      </c>
    </row>
    <row r="144" s="2" customFormat="1" ht="16.5" customHeight="1">
      <c r="A144" s="40"/>
      <c r="B144" s="41"/>
      <c r="C144" s="245" t="s">
        <v>263</v>
      </c>
      <c r="D144" s="245" t="s">
        <v>175</v>
      </c>
      <c r="E144" s="246" t="s">
        <v>1834</v>
      </c>
      <c r="F144" s="247" t="s">
        <v>1835</v>
      </c>
      <c r="G144" s="248" t="s">
        <v>1824</v>
      </c>
      <c r="H144" s="249">
        <v>1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40</v>
      </c>
      <c r="O144" s="93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57" t="s">
        <v>179</v>
      </c>
      <c r="AT144" s="257" t="s">
        <v>175</v>
      </c>
      <c r="AU144" s="257" t="s">
        <v>84</v>
      </c>
      <c r="AY144" s="17" t="s">
        <v>172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82</v>
      </c>
      <c r="BK144" s="145">
        <f>ROUND(I144*H144,2)</f>
        <v>0</v>
      </c>
      <c r="BL144" s="17" t="s">
        <v>179</v>
      </c>
      <c r="BM144" s="257" t="s">
        <v>8</v>
      </c>
    </row>
    <row r="145" s="2" customFormat="1" ht="16.5" customHeight="1">
      <c r="A145" s="40"/>
      <c r="B145" s="41"/>
      <c r="C145" s="245" t="s">
        <v>8</v>
      </c>
      <c r="D145" s="245" t="s">
        <v>175</v>
      </c>
      <c r="E145" s="246" t="s">
        <v>1836</v>
      </c>
      <c r="F145" s="247" t="s">
        <v>1837</v>
      </c>
      <c r="G145" s="248" t="s">
        <v>1824</v>
      </c>
      <c r="H145" s="249">
        <v>1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40</v>
      </c>
      <c r="O145" s="93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7" t="s">
        <v>179</v>
      </c>
      <c r="AT145" s="257" t="s">
        <v>175</v>
      </c>
      <c r="AU145" s="257" t="s">
        <v>84</v>
      </c>
      <c r="AY145" s="17" t="s">
        <v>172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82</v>
      </c>
      <c r="BK145" s="145">
        <f>ROUND(I145*H145,2)</f>
        <v>0</v>
      </c>
      <c r="BL145" s="17" t="s">
        <v>179</v>
      </c>
      <c r="BM145" s="257" t="s">
        <v>216</v>
      </c>
    </row>
    <row r="146" s="12" customFormat="1" ht="22.8" customHeight="1">
      <c r="A146" s="12"/>
      <c r="B146" s="229"/>
      <c r="C146" s="230"/>
      <c r="D146" s="231" t="s">
        <v>74</v>
      </c>
      <c r="E146" s="243" t="s">
        <v>1838</v>
      </c>
      <c r="F146" s="243" t="s">
        <v>1839</v>
      </c>
      <c r="G146" s="230"/>
      <c r="H146" s="230"/>
      <c r="I146" s="233"/>
      <c r="J146" s="244">
        <f>BK146</f>
        <v>0</v>
      </c>
      <c r="K146" s="230"/>
      <c r="L146" s="235"/>
      <c r="M146" s="236"/>
      <c r="N146" s="237"/>
      <c r="O146" s="237"/>
      <c r="P146" s="238">
        <f>SUM(P147:P149)</f>
        <v>0</v>
      </c>
      <c r="Q146" s="237"/>
      <c r="R146" s="238">
        <f>SUM(R147:R149)</f>
        <v>0</v>
      </c>
      <c r="S146" s="237"/>
      <c r="T146" s="239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352</v>
      </c>
      <c r="AT146" s="241" t="s">
        <v>74</v>
      </c>
      <c r="AU146" s="241" t="s">
        <v>82</v>
      </c>
      <c r="AY146" s="240" t="s">
        <v>172</v>
      </c>
      <c r="BK146" s="242">
        <f>SUM(BK147:BK149)</f>
        <v>0</v>
      </c>
    </row>
    <row r="147" s="2" customFormat="1" ht="16.5" customHeight="1">
      <c r="A147" s="40"/>
      <c r="B147" s="41"/>
      <c r="C147" s="245" t="s">
        <v>173</v>
      </c>
      <c r="D147" s="245" t="s">
        <v>175</v>
      </c>
      <c r="E147" s="246" t="s">
        <v>1840</v>
      </c>
      <c r="F147" s="247" t="s">
        <v>1841</v>
      </c>
      <c r="G147" s="248" t="s">
        <v>1824</v>
      </c>
      <c r="H147" s="249">
        <v>1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40</v>
      </c>
      <c r="O147" s="93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57" t="s">
        <v>179</v>
      </c>
      <c r="AT147" s="257" t="s">
        <v>175</v>
      </c>
      <c r="AU147" s="257" t="s">
        <v>84</v>
      </c>
      <c r="AY147" s="17" t="s">
        <v>172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82</v>
      </c>
      <c r="BK147" s="145">
        <f>ROUND(I147*H147,2)</f>
        <v>0</v>
      </c>
      <c r="BL147" s="17" t="s">
        <v>179</v>
      </c>
      <c r="BM147" s="257" t="s">
        <v>200</v>
      </c>
    </row>
    <row r="148" s="2" customFormat="1" ht="16.5" customHeight="1">
      <c r="A148" s="40"/>
      <c r="B148" s="41"/>
      <c r="C148" s="245" t="s">
        <v>216</v>
      </c>
      <c r="D148" s="245" t="s">
        <v>175</v>
      </c>
      <c r="E148" s="246" t="s">
        <v>1842</v>
      </c>
      <c r="F148" s="247" t="s">
        <v>1843</v>
      </c>
      <c r="G148" s="248" t="s">
        <v>1824</v>
      </c>
      <c r="H148" s="249">
        <v>1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40</v>
      </c>
      <c r="O148" s="93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7" t="s">
        <v>179</v>
      </c>
      <c r="AT148" s="257" t="s">
        <v>175</v>
      </c>
      <c r="AU148" s="257" t="s">
        <v>84</v>
      </c>
      <c r="AY148" s="17" t="s">
        <v>172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82</v>
      </c>
      <c r="BK148" s="145">
        <f>ROUND(I148*H148,2)</f>
        <v>0</v>
      </c>
      <c r="BL148" s="17" t="s">
        <v>179</v>
      </c>
      <c r="BM148" s="257" t="s">
        <v>224</v>
      </c>
    </row>
    <row r="149" s="2" customFormat="1" ht="16.5" customHeight="1">
      <c r="A149" s="40"/>
      <c r="B149" s="41"/>
      <c r="C149" s="245" t="s">
        <v>179</v>
      </c>
      <c r="D149" s="245" t="s">
        <v>175</v>
      </c>
      <c r="E149" s="246" t="s">
        <v>1844</v>
      </c>
      <c r="F149" s="247" t="s">
        <v>1845</v>
      </c>
      <c r="G149" s="248" t="s">
        <v>1824</v>
      </c>
      <c r="H149" s="249">
        <v>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40</v>
      </c>
      <c r="O149" s="93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7" t="s">
        <v>179</v>
      </c>
      <c r="AT149" s="257" t="s">
        <v>175</v>
      </c>
      <c r="AU149" s="257" t="s">
        <v>84</v>
      </c>
      <c r="AY149" s="17" t="s">
        <v>172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82</v>
      </c>
      <c r="BK149" s="145">
        <f>ROUND(I149*H149,2)</f>
        <v>0</v>
      </c>
      <c r="BL149" s="17" t="s">
        <v>179</v>
      </c>
      <c r="BM149" s="257" t="s">
        <v>226</v>
      </c>
    </row>
    <row r="150" s="12" customFormat="1" ht="22.8" customHeight="1">
      <c r="A150" s="12"/>
      <c r="B150" s="229"/>
      <c r="C150" s="230"/>
      <c r="D150" s="231" t="s">
        <v>74</v>
      </c>
      <c r="E150" s="243" t="s">
        <v>1846</v>
      </c>
      <c r="F150" s="243" t="s">
        <v>152</v>
      </c>
      <c r="G150" s="230"/>
      <c r="H150" s="230"/>
      <c r="I150" s="233"/>
      <c r="J150" s="244">
        <f>BK150</f>
        <v>0</v>
      </c>
      <c r="K150" s="230"/>
      <c r="L150" s="235"/>
      <c r="M150" s="236"/>
      <c r="N150" s="237"/>
      <c r="O150" s="237"/>
      <c r="P150" s="238">
        <f>P151</f>
        <v>0</v>
      </c>
      <c r="Q150" s="237"/>
      <c r="R150" s="238">
        <f>R151</f>
        <v>0</v>
      </c>
      <c r="S150" s="237"/>
      <c r="T150" s="239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352</v>
      </c>
      <c r="AT150" s="241" t="s">
        <v>74</v>
      </c>
      <c r="AU150" s="241" t="s">
        <v>82</v>
      </c>
      <c r="AY150" s="240" t="s">
        <v>172</v>
      </c>
      <c r="BK150" s="242">
        <f>BK151</f>
        <v>0</v>
      </c>
    </row>
    <row r="151" s="2" customFormat="1" ht="16.5" customHeight="1">
      <c r="A151" s="40"/>
      <c r="B151" s="41"/>
      <c r="C151" s="245" t="s">
        <v>352</v>
      </c>
      <c r="D151" s="245" t="s">
        <v>175</v>
      </c>
      <c r="E151" s="246" t="s">
        <v>1847</v>
      </c>
      <c r="F151" s="247" t="s">
        <v>1848</v>
      </c>
      <c r="G151" s="248" t="s">
        <v>1824</v>
      </c>
      <c r="H151" s="249">
        <v>1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40</v>
      </c>
      <c r="O151" s="93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7" t="s">
        <v>179</v>
      </c>
      <c r="AT151" s="257" t="s">
        <v>175</v>
      </c>
      <c r="AU151" s="257" t="s">
        <v>84</v>
      </c>
      <c r="AY151" s="17" t="s">
        <v>172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82</v>
      </c>
      <c r="BK151" s="145">
        <f>ROUND(I151*H151,2)</f>
        <v>0</v>
      </c>
      <c r="BL151" s="17" t="s">
        <v>179</v>
      </c>
      <c r="BM151" s="257" t="s">
        <v>230</v>
      </c>
    </row>
    <row r="152" s="12" customFormat="1" ht="22.8" customHeight="1">
      <c r="A152" s="12"/>
      <c r="B152" s="229"/>
      <c r="C152" s="230"/>
      <c r="D152" s="231" t="s">
        <v>74</v>
      </c>
      <c r="E152" s="243" t="s">
        <v>1849</v>
      </c>
      <c r="F152" s="243" t="s">
        <v>153</v>
      </c>
      <c r="G152" s="230"/>
      <c r="H152" s="230"/>
      <c r="I152" s="233"/>
      <c r="J152" s="244">
        <f>BK152</f>
        <v>0</v>
      </c>
      <c r="K152" s="230"/>
      <c r="L152" s="235"/>
      <c r="M152" s="236"/>
      <c r="N152" s="237"/>
      <c r="O152" s="237"/>
      <c r="P152" s="238">
        <f>P153</f>
        <v>0</v>
      </c>
      <c r="Q152" s="237"/>
      <c r="R152" s="238">
        <f>R153</f>
        <v>0</v>
      </c>
      <c r="S152" s="237"/>
      <c r="T152" s="239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0" t="s">
        <v>352</v>
      </c>
      <c r="AT152" s="241" t="s">
        <v>74</v>
      </c>
      <c r="AU152" s="241" t="s">
        <v>82</v>
      </c>
      <c r="AY152" s="240" t="s">
        <v>172</v>
      </c>
      <c r="BK152" s="242">
        <f>BK153</f>
        <v>0</v>
      </c>
    </row>
    <row r="153" s="2" customFormat="1" ht="16.5" customHeight="1">
      <c r="A153" s="40"/>
      <c r="B153" s="41"/>
      <c r="C153" s="245" t="s">
        <v>191</v>
      </c>
      <c r="D153" s="245" t="s">
        <v>175</v>
      </c>
      <c r="E153" s="246" t="s">
        <v>1850</v>
      </c>
      <c r="F153" s="247" t="s">
        <v>1851</v>
      </c>
      <c r="G153" s="248" t="s">
        <v>1824</v>
      </c>
      <c r="H153" s="249">
        <v>1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40</v>
      </c>
      <c r="O153" s="93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57" t="s">
        <v>179</v>
      </c>
      <c r="AT153" s="257" t="s">
        <v>175</v>
      </c>
      <c r="AU153" s="257" t="s">
        <v>84</v>
      </c>
      <c r="AY153" s="17" t="s">
        <v>172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82</v>
      </c>
      <c r="BK153" s="145">
        <f>ROUND(I153*H153,2)</f>
        <v>0</v>
      </c>
      <c r="BL153" s="17" t="s">
        <v>179</v>
      </c>
      <c r="BM153" s="257" t="s">
        <v>236</v>
      </c>
    </row>
    <row r="154" s="12" customFormat="1" ht="22.8" customHeight="1">
      <c r="A154" s="12"/>
      <c r="B154" s="229"/>
      <c r="C154" s="230"/>
      <c r="D154" s="231" t="s">
        <v>74</v>
      </c>
      <c r="E154" s="243" t="s">
        <v>1852</v>
      </c>
      <c r="F154" s="243" t="s">
        <v>124</v>
      </c>
      <c r="G154" s="230"/>
      <c r="H154" s="230"/>
      <c r="I154" s="233"/>
      <c r="J154" s="244">
        <f>BK154</f>
        <v>0</v>
      </c>
      <c r="K154" s="230"/>
      <c r="L154" s="235"/>
      <c r="M154" s="236"/>
      <c r="N154" s="237"/>
      <c r="O154" s="237"/>
      <c r="P154" s="238">
        <f>SUM(P155:P156)</f>
        <v>0</v>
      </c>
      <c r="Q154" s="237"/>
      <c r="R154" s="238">
        <f>SUM(R155:R156)</f>
        <v>0</v>
      </c>
      <c r="S154" s="237"/>
      <c r="T154" s="239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40" t="s">
        <v>352</v>
      </c>
      <c r="AT154" s="241" t="s">
        <v>74</v>
      </c>
      <c r="AU154" s="241" t="s">
        <v>82</v>
      </c>
      <c r="AY154" s="240" t="s">
        <v>172</v>
      </c>
      <c r="BK154" s="242">
        <f>SUM(BK155:BK156)</f>
        <v>0</v>
      </c>
    </row>
    <row r="155" s="2" customFormat="1" ht="16.5" customHeight="1">
      <c r="A155" s="40"/>
      <c r="B155" s="41"/>
      <c r="C155" s="245" t="s">
        <v>268</v>
      </c>
      <c r="D155" s="245" t="s">
        <v>175</v>
      </c>
      <c r="E155" s="246" t="s">
        <v>1853</v>
      </c>
      <c r="F155" s="247" t="s">
        <v>1854</v>
      </c>
      <c r="G155" s="248" t="s">
        <v>1855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40</v>
      </c>
      <c r="O155" s="93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57" t="s">
        <v>179</v>
      </c>
      <c r="AT155" s="257" t="s">
        <v>175</v>
      </c>
      <c r="AU155" s="257" t="s">
        <v>84</v>
      </c>
      <c r="AY155" s="17" t="s">
        <v>172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82</v>
      </c>
      <c r="BK155" s="145">
        <f>ROUND(I155*H155,2)</f>
        <v>0</v>
      </c>
      <c r="BL155" s="17" t="s">
        <v>179</v>
      </c>
      <c r="BM155" s="257" t="s">
        <v>240</v>
      </c>
    </row>
    <row r="156" s="2" customFormat="1" ht="24.15" customHeight="1">
      <c r="A156" s="40"/>
      <c r="B156" s="41"/>
      <c r="C156" s="245" t="s">
        <v>200</v>
      </c>
      <c r="D156" s="245" t="s">
        <v>175</v>
      </c>
      <c r="E156" s="246" t="s">
        <v>1856</v>
      </c>
      <c r="F156" s="247" t="s">
        <v>1857</v>
      </c>
      <c r="G156" s="248" t="s">
        <v>1824</v>
      </c>
      <c r="H156" s="249">
        <v>1</v>
      </c>
      <c r="I156" s="250"/>
      <c r="J156" s="251">
        <f>ROUND(I156*H156,2)</f>
        <v>0</v>
      </c>
      <c r="K156" s="252"/>
      <c r="L156" s="43"/>
      <c r="M156" s="309" t="s">
        <v>1</v>
      </c>
      <c r="N156" s="310" t="s">
        <v>40</v>
      </c>
      <c r="O156" s="311"/>
      <c r="P156" s="312">
        <f>O156*H156</f>
        <v>0</v>
      </c>
      <c r="Q156" s="312">
        <v>0</v>
      </c>
      <c r="R156" s="312">
        <f>Q156*H156</f>
        <v>0</v>
      </c>
      <c r="S156" s="312">
        <v>0</v>
      </c>
      <c r="T156" s="313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57" t="s">
        <v>179</v>
      </c>
      <c r="AT156" s="257" t="s">
        <v>175</v>
      </c>
      <c r="AU156" s="257" t="s">
        <v>84</v>
      </c>
      <c r="AY156" s="17" t="s">
        <v>172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82</v>
      </c>
      <c r="BK156" s="145">
        <f>ROUND(I156*H156,2)</f>
        <v>0</v>
      </c>
      <c r="BL156" s="17" t="s">
        <v>179</v>
      </c>
      <c r="BM156" s="257" t="s">
        <v>213</v>
      </c>
    </row>
    <row r="157" s="2" customFormat="1" ht="6.96" customHeight="1">
      <c r="A157" s="40"/>
      <c r="B157" s="68"/>
      <c r="C157" s="69"/>
      <c r="D157" s="69"/>
      <c r="E157" s="69"/>
      <c r="F157" s="69"/>
      <c r="G157" s="69"/>
      <c r="H157" s="69"/>
      <c r="I157" s="69"/>
      <c r="J157" s="69"/>
      <c r="K157" s="69"/>
      <c r="L157" s="43"/>
      <c r="M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</sheetData>
  <sheetProtection sheet="1" autoFilter="0" formatColumns="0" formatRows="0" objects="1" scenarios="1" spinCount="100000" saltValue="Hvz/3YF5Nr3wdDMbd3IjVw4PFBdUNNFhZg77nmeJpg3CXiX27pyQ/wLaTfj0EPbpoqfXhLVLafkwh3kdxohDXA==" hashValue="is4f3xoOM+GU2ulzhxTmLEycXI4hi4wWW8XWOd7mLm7lZsJ0CUESqpgQhDUDQRuJS/K0EDYnCRIl8GpFykjTpg==" algorithmName="SHA-512" password="CC35"/>
  <autoFilter ref="C133:K156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Vladimír Rakyta</dc:creator>
  <cp:lastModifiedBy>Vladimír Rakyta</cp:lastModifiedBy>
  <dcterms:created xsi:type="dcterms:W3CDTF">2024-07-31T11:45:37Z</dcterms:created>
  <dcterms:modified xsi:type="dcterms:W3CDTF">2024-07-31T11:45:50Z</dcterms:modified>
</cp:coreProperties>
</file>