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cimlova\Desktop\"/>
    </mc:Choice>
  </mc:AlternateContent>
  <xr:revisionPtr revIDLastSave="0" documentId="8_{4624E795-FF67-4088-B0D4-8799CA8FF47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240227011 - Zabezpečení v..." sheetId="2" r:id="rId2"/>
    <sheet name="Pokyny pro vyplnění" sheetId="3" r:id="rId3"/>
  </sheets>
  <definedNames>
    <definedName name="_xlnm._FilterDatabase" localSheetId="1" hidden="1">'240227011 - Zabezpečení v...'!$C$85:$K$241</definedName>
    <definedName name="_xlnm.Print_Titles" localSheetId="1">'240227011 - Zabezpečení v...'!$85:$85</definedName>
    <definedName name="_xlnm.Print_Titles" localSheetId="0">'Rekapitulace stavby'!$52:$52</definedName>
    <definedName name="_xlnm.Print_Area" localSheetId="1">'240227011 - Zabezpečení v...'!$C$4:$J$39,'240227011 - Zabezpečení v...'!$C$45:$J$67,'240227011 - Zabezpečení v...'!$C$73:$K$241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</workbook>
</file>

<file path=xl/calcChain.xml><?xml version="1.0" encoding="utf-8"?>
<calcChain xmlns="http://schemas.openxmlformats.org/spreadsheetml/2006/main">
  <c r="J88" i="2" l="1"/>
  <c r="J37" i="2"/>
  <c r="J36" i="2"/>
  <c r="AY55" i="1" s="1"/>
  <c r="J35" i="2"/>
  <c r="AX55" i="1" s="1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J61" i="2"/>
  <c r="J82" i="2"/>
  <c r="F82" i="2"/>
  <c r="F80" i="2"/>
  <c r="E78" i="2"/>
  <c r="J54" i="2"/>
  <c r="F54" i="2"/>
  <c r="F52" i="2"/>
  <c r="E50" i="2"/>
  <c r="J24" i="2"/>
  <c r="E24" i="2"/>
  <c r="J83" i="2" s="1"/>
  <c r="J23" i="2"/>
  <c r="J18" i="2"/>
  <c r="E18" i="2"/>
  <c r="F83" i="2" s="1"/>
  <c r="J17" i="2"/>
  <c r="J12" i="2"/>
  <c r="J80" i="2"/>
  <c r="E7" i="2"/>
  <c r="E76" i="2" s="1"/>
  <c r="L50" i="1"/>
  <c r="AM50" i="1"/>
  <c r="AM49" i="1"/>
  <c r="L49" i="1"/>
  <c r="AM47" i="1"/>
  <c r="L47" i="1"/>
  <c r="L45" i="1"/>
  <c r="L44" i="1"/>
  <c r="BK189" i="2"/>
  <c r="J136" i="2"/>
  <c r="J91" i="2"/>
  <c r="BK215" i="2"/>
  <c r="J195" i="2"/>
  <c r="J150" i="2"/>
  <c r="J100" i="2"/>
  <c r="BK130" i="2"/>
  <c r="BK240" i="2"/>
  <c r="J221" i="2"/>
  <c r="BK199" i="2"/>
  <c r="BK154" i="2"/>
  <c r="BK131" i="2"/>
  <c r="BK91" i="2"/>
  <c r="J230" i="2"/>
  <c r="BK210" i="2"/>
  <c r="BK180" i="2"/>
  <c r="J144" i="2"/>
  <c r="J111" i="2"/>
  <c r="J179" i="2"/>
  <c r="J149" i="2"/>
  <c r="BK102" i="2"/>
  <c r="J183" i="2"/>
  <c r="J168" i="2"/>
  <c r="BK144" i="2"/>
  <c r="BK120" i="2"/>
  <c r="BK97" i="2"/>
  <c r="J199" i="2"/>
  <c r="BK175" i="2"/>
  <c r="J157" i="2"/>
  <c r="J134" i="2"/>
  <c r="J105" i="2"/>
  <c r="J202" i="2"/>
  <c r="BK160" i="2"/>
  <c r="J123" i="2"/>
  <c r="J234" i="2"/>
  <c r="J213" i="2"/>
  <c r="J185" i="2"/>
  <c r="J146" i="2"/>
  <c r="J159" i="2"/>
  <c r="BK96" i="2"/>
  <c r="J226" i="2"/>
  <c r="J210" i="2"/>
  <c r="BK159" i="2"/>
  <c r="BK122" i="2"/>
  <c r="F37" i="2"/>
  <c r="BK179" i="2"/>
  <c r="J158" i="2"/>
  <c r="BK95" i="2"/>
  <c r="BK225" i="2"/>
  <c r="J209" i="2"/>
  <c r="J176" i="2"/>
  <c r="J138" i="2"/>
  <c r="BK93" i="2"/>
  <c r="BK152" i="2"/>
  <c r="F36" i="2"/>
  <c r="BK192" i="2"/>
  <c r="BK169" i="2"/>
  <c r="J142" i="2"/>
  <c r="BK111" i="2"/>
  <c r="J95" i="2"/>
  <c r="J175" i="2"/>
  <c r="J143" i="2"/>
  <c r="BK236" i="2"/>
  <c r="BK219" i="2"/>
  <c r="J201" i="2"/>
  <c r="J165" i="2"/>
  <c r="BK118" i="2"/>
  <c r="BK173" i="2"/>
  <c r="BK136" i="2"/>
  <c r="J108" i="2"/>
  <c r="BK223" i="2"/>
  <c r="J206" i="2"/>
  <c r="BK185" i="2"/>
  <c r="BK150" i="2"/>
  <c r="J99" i="2"/>
  <c r="BK226" i="2"/>
  <c r="BK216" i="2"/>
  <c r="BK196" i="2"/>
  <c r="BK172" i="2"/>
  <c r="BK132" i="2"/>
  <c r="J94" i="2"/>
  <c r="BK162" i="2"/>
  <c r="BK134" i="2"/>
  <c r="J109" i="2"/>
  <c r="J192" i="2"/>
  <c r="J173" i="2"/>
  <c r="BK149" i="2"/>
  <c r="BK115" i="2"/>
  <c r="J189" i="2"/>
  <c r="J160" i="2"/>
  <c r="J145" i="2"/>
  <c r="J118" i="2"/>
  <c r="BK100" i="2"/>
  <c r="BK198" i="2"/>
  <c r="BK168" i="2"/>
  <c r="BK114" i="2"/>
  <c r="BK230" i="2"/>
  <c r="J204" i="2"/>
  <c r="BK155" i="2"/>
  <c r="J114" i="2"/>
  <c r="BK165" i="2"/>
  <c r="BK117" i="2"/>
  <c r="J93" i="2"/>
  <c r="BK228" i="2"/>
  <c r="BK213" i="2"/>
  <c r="J181" i="2"/>
  <c r="BK145" i="2"/>
  <c r="J103" i="2"/>
  <c r="J225" i="2"/>
  <c r="BK212" i="2"/>
  <c r="BK190" i="2"/>
  <c r="BK158" i="2"/>
  <c r="BK128" i="2"/>
  <c r="J97" i="2"/>
  <c r="J172" i="2"/>
  <c r="J131" i="2"/>
  <c r="J96" i="2"/>
  <c r="BK177" i="2"/>
  <c r="J155" i="2"/>
  <c r="J128" i="2"/>
  <c r="BK109" i="2"/>
  <c r="BK94" i="2"/>
  <c r="BK181" i="2"/>
  <c r="J151" i="2"/>
  <c r="J125" i="2"/>
  <c r="J196" i="2"/>
  <c r="BK151" i="2"/>
  <c r="BK99" i="2"/>
  <c r="J228" i="2"/>
  <c r="J212" i="2"/>
  <c r="J180" i="2"/>
  <c r="J132" i="2"/>
  <c r="BK184" i="2"/>
  <c r="J148" i="2"/>
  <c r="J102" i="2"/>
  <c r="J232" i="2"/>
  <c r="J216" i="2"/>
  <c r="J177" i="2"/>
  <c r="BK138" i="2"/>
  <c r="BK108" i="2"/>
  <c r="BK232" i="2"/>
  <c r="J219" i="2"/>
  <c r="BK201" i="2"/>
  <c r="J167" i="2"/>
  <c r="BK139" i="2"/>
  <c r="J106" i="2"/>
  <c r="J184" i="2"/>
  <c r="BK142" i="2"/>
  <c r="J117" i="2"/>
  <c r="BK187" i="2"/>
  <c r="J162" i="2"/>
  <c r="J139" i="2"/>
  <c r="BK105" i="2"/>
  <c r="J34" i="2"/>
  <c r="BK183" i="2"/>
  <c r="J130" i="2"/>
  <c r="J240" i="2"/>
  <c r="J218" i="2"/>
  <c r="J198" i="2"/>
  <c r="J126" i="2"/>
  <c r="J169" i="2"/>
  <c r="BK123" i="2"/>
  <c r="J238" i="2"/>
  <c r="BK218" i="2"/>
  <c r="BK195" i="2"/>
  <c r="BK167" i="2"/>
  <c r="BK112" i="2"/>
  <c r="J236" i="2"/>
  <c r="J215" i="2"/>
  <c r="BK204" i="2"/>
  <c r="BK176" i="2"/>
  <c r="J154" i="2"/>
  <c r="J120" i="2"/>
  <c r="AS54" i="1"/>
  <c r="BK157" i="2"/>
  <c r="BK125" i="2"/>
  <c r="F35" i="2"/>
  <c r="BK209" i="2"/>
  <c r="BK146" i="2"/>
  <c r="BK103" i="2"/>
  <c r="BK221" i="2"/>
  <c r="J171" i="2"/>
  <c r="BK106" i="2"/>
  <c r="BK143" i="2"/>
  <c r="J112" i="2"/>
  <c r="BK234" i="2"/>
  <c r="BK202" i="2"/>
  <c r="BK171" i="2"/>
  <c r="BK126" i="2"/>
  <c r="BK238" i="2"/>
  <c r="J223" i="2"/>
  <c r="BK206" i="2"/>
  <c r="J187" i="2"/>
  <c r="BK148" i="2"/>
  <c r="J115" i="2"/>
  <c r="J190" i="2"/>
  <c r="J152" i="2"/>
  <c r="J122" i="2"/>
  <c r="F34" i="2"/>
  <c r="T222" i="2" l="1"/>
  <c r="R90" i="2"/>
  <c r="T164" i="2"/>
  <c r="BK90" i="2"/>
  <c r="P164" i="2"/>
  <c r="T191" i="2"/>
  <c r="T90" i="2"/>
  <c r="T89" i="2"/>
  <c r="T87" i="2"/>
  <c r="T86" i="2" s="1"/>
  <c r="BK191" i="2"/>
  <c r="J191" i="2"/>
  <c r="J65" i="2" s="1"/>
  <c r="BK222" i="2"/>
  <c r="J222" i="2" s="1"/>
  <c r="J66" i="2" s="1"/>
  <c r="P90" i="2"/>
  <c r="P89" i="2" s="1"/>
  <c r="P87" i="2" s="1"/>
  <c r="P86" i="2" s="1"/>
  <c r="AU55" i="1" s="1"/>
  <c r="AU54" i="1" s="1"/>
  <c r="R164" i="2"/>
  <c r="P191" i="2"/>
  <c r="P222" i="2"/>
  <c r="BK164" i="2"/>
  <c r="J164" i="2"/>
  <c r="J64" i="2" s="1"/>
  <c r="R191" i="2"/>
  <c r="R222" i="2"/>
  <c r="BB55" i="1"/>
  <c r="BC55" i="1"/>
  <c r="BA55" i="1"/>
  <c r="E48" i="2"/>
  <c r="J52" i="2"/>
  <c r="F55" i="2"/>
  <c r="J55" i="2"/>
  <c r="BE91" i="2"/>
  <c r="BE93" i="2"/>
  <c r="BE94" i="2"/>
  <c r="BE95" i="2"/>
  <c r="BE96" i="2"/>
  <c r="BE97" i="2"/>
  <c r="BE99" i="2"/>
  <c r="BE100" i="2"/>
  <c r="BE102" i="2"/>
  <c r="BE103" i="2"/>
  <c r="BE105" i="2"/>
  <c r="BE106" i="2"/>
  <c r="BE108" i="2"/>
  <c r="BE109" i="2"/>
  <c r="BE111" i="2"/>
  <c r="BE112" i="2"/>
  <c r="BE114" i="2"/>
  <c r="BE115" i="2"/>
  <c r="BE117" i="2"/>
  <c r="BE118" i="2"/>
  <c r="BE120" i="2"/>
  <c r="BE122" i="2"/>
  <c r="BE123" i="2"/>
  <c r="BE125" i="2"/>
  <c r="BE126" i="2"/>
  <c r="BE128" i="2"/>
  <c r="BE130" i="2"/>
  <c r="BE131" i="2"/>
  <c r="BE132" i="2"/>
  <c r="BE134" i="2"/>
  <c r="BE136" i="2"/>
  <c r="BE138" i="2"/>
  <c r="BE139" i="2"/>
  <c r="BE142" i="2"/>
  <c r="BE143" i="2"/>
  <c r="BE144" i="2"/>
  <c r="BE145" i="2"/>
  <c r="BE146" i="2"/>
  <c r="BE148" i="2"/>
  <c r="BE149" i="2"/>
  <c r="BE150" i="2"/>
  <c r="BE151" i="2"/>
  <c r="BE152" i="2"/>
  <c r="BE154" i="2"/>
  <c r="BE155" i="2"/>
  <c r="BE157" i="2"/>
  <c r="BE158" i="2"/>
  <c r="BE159" i="2"/>
  <c r="BE160" i="2"/>
  <c r="BE162" i="2"/>
  <c r="BE165" i="2"/>
  <c r="BE167" i="2"/>
  <c r="BE168" i="2"/>
  <c r="BE169" i="2"/>
  <c r="BE171" i="2"/>
  <c r="BE172" i="2"/>
  <c r="BE173" i="2"/>
  <c r="BE175" i="2"/>
  <c r="BE176" i="2"/>
  <c r="BE177" i="2"/>
  <c r="BE179" i="2"/>
  <c r="BE180" i="2"/>
  <c r="BE181" i="2"/>
  <c r="BE183" i="2"/>
  <c r="BE184" i="2"/>
  <c r="BE185" i="2"/>
  <c r="BE187" i="2"/>
  <c r="BE189" i="2"/>
  <c r="BE190" i="2"/>
  <c r="BE192" i="2"/>
  <c r="BE195" i="2"/>
  <c r="BE196" i="2"/>
  <c r="BE198" i="2"/>
  <c r="BE199" i="2"/>
  <c r="BE201" i="2"/>
  <c r="BE202" i="2"/>
  <c r="BE204" i="2"/>
  <c r="BE206" i="2"/>
  <c r="BE209" i="2"/>
  <c r="BE210" i="2"/>
  <c r="BE212" i="2"/>
  <c r="BE213" i="2"/>
  <c r="BE215" i="2"/>
  <c r="BE216" i="2"/>
  <c r="BE218" i="2"/>
  <c r="BE219" i="2"/>
  <c r="BE221" i="2"/>
  <c r="BE223" i="2"/>
  <c r="BE225" i="2"/>
  <c r="BE226" i="2"/>
  <c r="BE228" i="2"/>
  <c r="BE230" i="2"/>
  <c r="BE232" i="2"/>
  <c r="BE234" i="2"/>
  <c r="BE236" i="2"/>
  <c r="BE238" i="2"/>
  <c r="BE240" i="2"/>
  <c r="AW55" i="1"/>
  <c r="BD55" i="1"/>
  <c r="BB54" i="1"/>
  <c r="W31" i="1" s="1"/>
  <c r="BC54" i="1"/>
  <c r="W32" i="1"/>
  <c r="BA54" i="1"/>
  <c r="W30" i="1"/>
  <c r="BD54" i="1"/>
  <c r="W33" i="1"/>
  <c r="BK89" i="2" l="1"/>
  <c r="J89" i="2"/>
  <c r="J62" i="2" s="1"/>
  <c r="R89" i="2"/>
  <c r="R87" i="2" s="1"/>
  <c r="R86" i="2" s="1"/>
  <c r="J90" i="2"/>
  <c r="J63" i="2"/>
  <c r="J33" i="2"/>
  <c r="AV55" i="1" s="1"/>
  <c r="AT55" i="1" s="1"/>
  <c r="AX54" i="1"/>
  <c r="F33" i="2"/>
  <c r="AZ55" i="1"/>
  <c r="AZ54" i="1" s="1"/>
  <c r="W29" i="1" s="1"/>
  <c r="AY54" i="1"/>
  <c r="AW54" i="1"/>
  <c r="AK30" i="1"/>
  <c r="BK87" i="2" l="1"/>
  <c r="J87" i="2"/>
  <c r="J60" i="2"/>
  <c r="AV54" i="1"/>
  <c r="AK29" i="1"/>
  <c r="BK86" i="2" l="1"/>
  <c r="J86" i="2"/>
  <c r="J30" i="2"/>
  <c r="AG55" i="1"/>
  <c r="AG54" i="1" s="1"/>
  <c r="AT54" i="1"/>
  <c r="AK26" i="1" l="1"/>
  <c r="AN54" i="1"/>
  <c r="J59" i="2"/>
  <c r="J39" i="2"/>
  <c r="AN55" i="1"/>
  <c r="AK35" i="1"/>
</calcChain>
</file>

<file path=xl/sharedStrings.xml><?xml version="1.0" encoding="utf-8"?>
<sst xmlns="http://schemas.openxmlformats.org/spreadsheetml/2006/main" count="2427" uniqueCount="754">
  <si>
    <t>Export Komplet</t>
  </si>
  <si>
    <t>VZ</t>
  </si>
  <si>
    <t>2.0</t>
  </si>
  <si>
    <t>ZAMOK</t>
  </si>
  <si>
    <t>False</t>
  </si>
  <si>
    <t>{5009a257-6305-4bfb-a303-36d02e1a3024}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</si>
  <si>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</si>
  <si>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</si>
  <si>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</si>
  <si>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</si>
  <si>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</si>
  <si>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</si>
  <si>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</si>
  <si>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</si>
  <si>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24022701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</si>
  <si>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</si>
  <si>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</si>
  <si>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SPŠ Ostrov — Zabezpečení vstupů do objektu</t>
  </si>
  <si>
    <t>KSO:</t>
  </si>
  <si>
    <t/>
  </si>
  <si>
    <t>CC-CZ:</t>
  </si>
  <si>
    <t>Místo:</t>
  </si>
  <si>
    <t>Klínovecká 1197, 363 01 Ostrov</t>
  </si>
  <si>
    <t>Datum:</t>
  </si>
  <si>
    <t>27. 2. 2024</t>
  </si>
  <si>
    <t>Zadavatel:</t>
  </si>
  <si>
    <t>IČ:</t>
  </si>
  <si>
    <t>70845425</t>
  </si>
  <si>
    <t>Střední průmyslová škola Ostrov, p. o.</t>
  </si>
  <si>
    <t>DIČ:</t>
  </si>
  <si>
    <t>Uchazeč:</t>
  </si>
  <si>
    <t>Vyplň údaj</t>
  </si>
  <si>
    <t>Projektant:</t>
  </si>
  <si>
    <t>25225049</t>
  </si>
  <si>
    <t>ICS - systémy s.ro.</t>
  </si>
  <si>
    <t>CZ25225049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</si>
  <si>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</si>
  <si>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</si>
  <si>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</si>
  <si>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</si>
  <si>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</si>
  <si>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</si>
  <si>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</si>
  <si>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</si>
  <si>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</si>
  <si>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</si>
  <si>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</si>
  <si>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</si>
  <si>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</si>
  <si>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</si>
  <si>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</si>
  <si>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</si>
  <si>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</si>
  <si>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</si>
  <si>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</si>
  <si>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</si>
  <si>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</si>
  <si>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</si>
  <si>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</si>
  <si>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</si>
  <si>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</si>
  <si>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</si>
  <si>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</si>
  <si>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</si>
  <si>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</si>
  <si>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</si>
  <si>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</si>
  <si>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</si>
  <si>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</si>
  <si>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</si>
  <si>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</si>
  <si>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</si>
  <si>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</si>
  <si>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</si>
  <si>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</si>
  <si>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</si>
  <si>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</si>
  <si>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</si>
  <si>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</si>
  <si>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</si>
  <si>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240227011</t>
  </si>
  <si>
    <t>Zabezpečení vstupů do Objektu SPŠ Ostrov</t>
  </si>
  <si>
    <t>STA</t>
  </si>
  <si>
    <t>1</t>
  </si>
  <si>
    <t>{87d338f0-bb5a-438a-b185-29ef2f1ce054}</t>
  </si>
  <si>
    <t>2</t>
  </si>
  <si>
    <t>KRYCÍ LIST SOUPISU PRACÍ</t>
  </si>
  <si>
    <t>Objekt:</t>
  </si>
  <si>
    <t>240227011 - Zabezpečení vstupů do Objektu SPŠ Ostrov</t>
  </si>
  <si>
    <t xml:space="preserve">Klínovecká 1197, 363 01 Ostrov 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</si>
  <si>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</si>
  <si>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</si>
  <si>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</si>
  <si>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</si>
  <si>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</si>
  <si>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</si>
  <si>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</si>
  <si>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  PZTS_ACS - Poplachový zabezpečovací a přístupový systém</t>
  </si>
  <si>
    <t xml:space="preserve">      VSS - Dohledový videosystém</t>
  </si>
  <si>
    <t xml:space="preserve">      TRASY - Trasy a kabeláže</t>
  </si>
  <si>
    <t xml:space="preserve">      MON - Montáže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</si>
  <si>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</si>
  <si>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</si>
  <si>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</si>
  <si>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</si>
  <si>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</si>
  <si>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</si>
  <si>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</si>
  <si>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</si>
  <si>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</si>
  <si>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</si>
  <si>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</si>
  <si>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</si>
  <si>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</si>
  <si>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</si>
  <si>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</si>
  <si>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</si>
  <si>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</si>
  <si>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</si>
  <si>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742</t>
  </si>
  <si>
    <t>Elektroinstalace - slaboproud</t>
  </si>
  <si>
    <t>PZTS_ACS</t>
  </si>
  <si>
    <t>Poplachový zabezpečovací a přístupový systém</t>
  </si>
  <si>
    <t>K</t>
  </si>
  <si>
    <t>742220003</t>
  </si>
  <si>
    <t>Montáž ústředny ACS pro 1000 uživatelů</t>
  </si>
  <si>
    <t>kus</t>
  </si>
  <si>
    <t>CS ÚRS 2024 01</t>
  </si>
  <si>
    <t>16</t>
  </si>
  <si>
    <t>3</t>
  </si>
  <si>
    <t>1065882349</t>
  </si>
  <si>
    <t>Online PSC</t>
  </si>
  <si>
    <t>https://podminky.urs.cz/item/CS_URS_2024_01/742220003</t>
  </si>
  <si>
    <t>M</t>
  </si>
  <si>
    <t>ADI.0033333.URS</t>
  </si>
  <si>
    <t>Ústředna ACS 512 uživatelů, 512 - 4096 zón, až 256 čteček</t>
  </si>
  <si>
    <t>32</t>
  </si>
  <si>
    <t>1142737166</t>
  </si>
  <si>
    <t>ADI.0033354.URS</t>
  </si>
  <si>
    <t>Licence - rozšíření o 512 uživatelů</t>
  </si>
  <si>
    <t>-1724023856</t>
  </si>
  <si>
    <t>4</t>
  </si>
  <si>
    <t>ADI.0033335.URS</t>
  </si>
  <si>
    <t>Kryt pro ústřednu nebo koncentátor</t>
  </si>
  <si>
    <t>-1317552433</t>
  </si>
  <si>
    <t>5</t>
  </si>
  <si>
    <t>ADI.0033435.URS</t>
  </si>
  <si>
    <t>Syst. napájecí zdroj do ústředny 12V DC/18Ah, AUX 1,5A</t>
  </si>
  <si>
    <t>886602736</t>
  </si>
  <si>
    <t>6</t>
  </si>
  <si>
    <t>742220071</t>
  </si>
  <si>
    <t>Montáž dveřního modulu pro připojení čteček v krytu</t>
  </si>
  <si>
    <t>-152619613</t>
  </si>
  <si>
    <t>https://podminky.urs.cz/item/CS_URS_2024_01/742220071</t>
  </si>
  <si>
    <t>7</t>
  </si>
  <si>
    <t>ADI.0033379.URS</t>
  </si>
  <si>
    <t>Dveřní modul max. 2 čtečky RS-485, 1 dveře, BUS2</t>
  </si>
  <si>
    <t>-2104111567</t>
  </si>
  <si>
    <t>8</t>
  </si>
  <si>
    <t>742220081</t>
  </si>
  <si>
    <t>Montáž čtečky bezkontaktních karet</t>
  </si>
  <si>
    <t>1000214076</t>
  </si>
  <si>
    <t>https://podminky.urs.cz/item/CS_URS_2024_01/742220081</t>
  </si>
  <si>
    <t>9</t>
  </si>
  <si>
    <t>ADI.0033542.URS</t>
  </si>
  <si>
    <t>Čtečka EM, bez klávesnice, RS-485</t>
  </si>
  <si>
    <t>2064079293</t>
  </si>
  <si>
    <t>10</t>
  </si>
  <si>
    <t>742220141</t>
  </si>
  <si>
    <t>Montáž klávesnice pro dodanou ústřednu</t>
  </si>
  <si>
    <t>2109826963</t>
  </si>
  <si>
    <t>https://podminky.urs.cz/item/CS_URS_2024_01/742220141</t>
  </si>
  <si>
    <t>11</t>
  </si>
  <si>
    <t>ADI.0033397.URS</t>
  </si>
  <si>
    <t>LCD/LED Klávesnice (komplet), bílá, 19 tlačítek</t>
  </si>
  <si>
    <t>-1809999435</t>
  </si>
  <si>
    <t>12</t>
  </si>
  <si>
    <t>742220161</t>
  </si>
  <si>
    <t>Montáž akumulátoru 12V</t>
  </si>
  <si>
    <t>-1690899927</t>
  </si>
  <si>
    <t>https://podminky.urs.cz/item/CS_URS_2024_01/742220161</t>
  </si>
  <si>
    <t>13</t>
  </si>
  <si>
    <t>ADI.0033194.URS</t>
  </si>
  <si>
    <t>Akumulátor 12V/17Ah se šroubovými svorkami M5 a životností až 5 let, VdS</t>
  </si>
  <si>
    <t>-768775818</t>
  </si>
  <si>
    <t>14</t>
  </si>
  <si>
    <t>742220211</t>
  </si>
  <si>
    <t>Montáž zálohového napájecího zdroje s dobíječem a akumulátorem</t>
  </si>
  <si>
    <t>-1402327083</t>
  </si>
  <si>
    <t>https://podminky.urs.cz/item/CS_URS_2024_01/742220211</t>
  </si>
  <si>
    <t>ADI.0033076.URS</t>
  </si>
  <si>
    <t>Spínaný zdroj v kov. krytu 13,8Vss/5A s výstupy, LED disp., prostor pro AKU 17Ah</t>
  </si>
  <si>
    <t>1459106860</t>
  </si>
  <si>
    <t>741320101</t>
  </si>
  <si>
    <t>Montáž jističů se zapojením vodičů jednopólových nn do 25 A bez krytu</t>
  </si>
  <si>
    <t>CS ÚRS 2023 01</t>
  </si>
  <si>
    <t>1276959263</t>
  </si>
  <si>
    <t>https://podminky.urs.cz/item/CS_URS_2023_01/741320101</t>
  </si>
  <si>
    <t>17</t>
  </si>
  <si>
    <t>35822115</t>
  </si>
  <si>
    <t>jistič 1-pólový 10 A vypínací charakteristika B vypínací schopnost 6 kA</t>
  </si>
  <si>
    <t>-839923527</t>
  </si>
  <si>
    <t>18</t>
  </si>
  <si>
    <t>742240022</t>
  </si>
  <si>
    <t>Montáž elektronické kontroly vstupu instalace přístupového softwaru k dodanému HW, multilicence</t>
  </si>
  <si>
    <t>759378676</t>
  </si>
  <si>
    <t>https://podminky.urs.cz/item/CS_URS_2024_01/742240022</t>
  </si>
  <si>
    <t>19</t>
  </si>
  <si>
    <t>ADI.0033617.URS</t>
  </si>
  <si>
    <t>Software do 1000 karet</t>
  </si>
  <si>
    <t>1632843725</t>
  </si>
  <si>
    <t>20</t>
  </si>
  <si>
    <t>SRV.001121.URS</t>
  </si>
  <si>
    <t>Server pro instalaci přístupového SW</t>
  </si>
  <si>
    <t>1021878449</t>
  </si>
  <si>
    <t>P</t>
  </si>
  <si>
    <t>Poznámka k položce:_x000D_
Server Intel Procesor 4.7 GHz, integrovaná grafická karta, RAM 16GB DDR4, HDD 2 TB 7200 ot/min, DVD, DisplayPort, 5× USB 3.2, 4× USB 2.0, typ skříně: Mini Tower, OS ve verzi Pro, Záruka NBD</t>
  </si>
  <si>
    <t>742240006</t>
  </si>
  <si>
    <t>Montáž elekronické kontroly vstupu klávesnicová čtečka USB k PC pro načítání karet do programu</t>
  </si>
  <si>
    <t>139383294</t>
  </si>
  <si>
    <t>https://podminky.urs.cz/item/CS_URS_2024_01/742240006</t>
  </si>
  <si>
    <t>22</t>
  </si>
  <si>
    <t>ADI.0033602.URS</t>
  </si>
  <si>
    <t>USB načítací stanice</t>
  </si>
  <si>
    <t>1712145845</t>
  </si>
  <si>
    <t>23</t>
  </si>
  <si>
    <t>742240003</t>
  </si>
  <si>
    <t>Montáž elekronické kontroly vstupu bezkontaktní čipová karta</t>
  </si>
  <si>
    <t>-1899430278</t>
  </si>
  <si>
    <t>https://podminky.urs.cz/item/CS_URS_2024_01/742240003</t>
  </si>
  <si>
    <t>24</t>
  </si>
  <si>
    <t>ADI.0033599.URS</t>
  </si>
  <si>
    <t>ID EM přívěšek bezkontaktní, tenký</t>
  </si>
  <si>
    <t>-1507601846</t>
  </si>
  <si>
    <t>25</t>
  </si>
  <si>
    <t>742320011</t>
  </si>
  <si>
    <t>Montáž elektricky ovládaných zámků elektromechanických samozamykacích s panikovou funkcí</t>
  </si>
  <si>
    <t>-1080226991</t>
  </si>
  <si>
    <t>https://podminky.urs.cz/item/CS_URS_2024_01/742320011</t>
  </si>
  <si>
    <t>26</t>
  </si>
  <si>
    <t>742320033</t>
  </si>
  <si>
    <t>Montáž elektricky ovládaných zámků ostatní prvky nerezové lišty k elektrickému zámku</t>
  </si>
  <si>
    <t>-1717091186</t>
  </si>
  <si>
    <t>https://podminky.urs.cz/item/CS_URS_2024_01/742320033</t>
  </si>
  <si>
    <t>27</t>
  </si>
  <si>
    <t>54916004</t>
  </si>
  <si>
    <t>lišta k zámku nerez</t>
  </si>
  <si>
    <t>-626977010</t>
  </si>
  <si>
    <t>28</t>
  </si>
  <si>
    <t>ADI.0035029.URS</t>
  </si>
  <si>
    <t>Elektromechanický hluboký samozamykací panikový zámek</t>
  </si>
  <si>
    <t>140534533</t>
  </si>
  <si>
    <t>29</t>
  </si>
  <si>
    <t>742220511</t>
  </si>
  <si>
    <t>Zkoušky a revize PZTS revize výchozí systému PZTS</t>
  </si>
  <si>
    <t>1452467131</t>
  </si>
  <si>
    <t>https://podminky.urs.cz/item/CS_URS_2024_01/742220511</t>
  </si>
  <si>
    <t>30</t>
  </si>
  <si>
    <t>742220401</t>
  </si>
  <si>
    <t xml:space="preserve">Nastavení a oživení ACS programování základních parametrů </t>
  </si>
  <si>
    <t>560408693</t>
  </si>
  <si>
    <t>https://podminky.urs.cz/item/CS_URS_2024_01/742220401</t>
  </si>
  <si>
    <t>31</t>
  </si>
  <si>
    <t>742240021</t>
  </si>
  <si>
    <t>Montáž elektronické kontroly vstupu implementace docházkového systému do personálního SW</t>
  </si>
  <si>
    <t>552581183</t>
  </si>
  <si>
    <t>https://podminky.urs.cz/item/CS_URS_2024_01/742240021</t>
  </si>
  <si>
    <t>ACS.742SW01</t>
  </si>
  <si>
    <t>Softwarový komunikační modul pro připojení na systém elektronické třídní knihy</t>
  </si>
  <si>
    <t>1847186517</t>
  </si>
  <si>
    <t>33</t>
  </si>
  <si>
    <t>742210231</t>
  </si>
  <si>
    <t>Montáž magnetu přídržného s tlačítkem</t>
  </si>
  <si>
    <t>2109196445</t>
  </si>
  <si>
    <t>https://podminky.urs.cz/item/CS_URS_2024_01/742210231</t>
  </si>
  <si>
    <t>Poznámka k položce:_x000D_
Dveře šatna výměna. Dveře tělocvična doplnění.</t>
  </si>
  <si>
    <t>34</t>
  </si>
  <si>
    <t>ADI.0035189.URS</t>
  </si>
  <si>
    <t>Dveřní elektromagnet 500kg,12/24V zvuková a optická signalizace</t>
  </si>
  <si>
    <t>-230589615</t>
  </si>
  <si>
    <t>35</t>
  </si>
  <si>
    <t>ADI.0035210.URS</t>
  </si>
  <si>
    <t>Podložka pro montáž kotvy elektromagnetu</t>
  </si>
  <si>
    <t>1079827011</t>
  </si>
  <si>
    <t>36</t>
  </si>
  <si>
    <t>ADI.0035206.URS</t>
  </si>
  <si>
    <t xml:space="preserve">Držák "Z" pro kotvu elektromagnetu </t>
  </si>
  <si>
    <t>-221536143</t>
  </si>
  <si>
    <t>37</t>
  </si>
  <si>
    <t>ADI.0035205.URS</t>
  </si>
  <si>
    <t>Držák "L" pro tělo elektromagnetu</t>
  </si>
  <si>
    <t>-868168800</t>
  </si>
  <si>
    <t>38</t>
  </si>
  <si>
    <t>742320011R</t>
  </si>
  <si>
    <t>Montáž zámků panikových a kování klika / koule</t>
  </si>
  <si>
    <t>282623709</t>
  </si>
  <si>
    <t>Poznámka k položce:_x000D_
Dveře tělocvična výměna stávajícího zámku.</t>
  </si>
  <si>
    <t>39</t>
  </si>
  <si>
    <t>ADI.0035102.URS</t>
  </si>
  <si>
    <t>Mechanický úzký samozamykací panikový zámek</t>
  </si>
  <si>
    <t>1116547105</t>
  </si>
  <si>
    <t>40</t>
  </si>
  <si>
    <t>2150200456</t>
  </si>
  <si>
    <t xml:space="preserve">Kování štítové bezpečnostní madlo/klika </t>
  </si>
  <si>
    <t>-1888025300</t>
  </si>
  <si>
    <t>41</t>
  </si>
  <si>
    <t>742220201R</t>
  </si>
  <si>
    <t>Montáž převodníku KOAX/Ethernet</t>
  </si>
  <si>
    <t>-285342065</t>
  </si>
  <si>
    <t>42</t>
  </si>
  <si>
    <t>ADI.0050914.URS</t>
  </si>
  <si>
    <t>Převodník pro přenos IP kamer po koaxiálním kabelu až na 1000m, 2ks (pár), ePoE</t>
  </si>
  <si>
    <t>873423141</t>
  </si>
  <si>
    <t>43</t>
  </si>
  <si>
    <t>742210305</t>
  </si>
  <si>
    <t>Montáž vstupně výstupního reléového prvku 5 a více kontaktů s krytem</t>
  </si>
  <si>
    <t>-1485060782</t>
  </si>
  <si>
    <t>https://podminky.urs.cz/item/CS_URS_2023_01/742210305</t>
  </si>
  <si>
    <t>44</t>
  </si>
  <si>
    <t>ADI.0079374.URS</t>
  </si>
  <si>
    <t>Koppler Alarmový (4/2)</t>
  </si>
  <si>
    <t>764745318</t>
  </si>
  <si>
    <t>45</t>
  </si>
  <si>
    <t>742210151</t>
  </si>
  <si>
    <t>Montáž hlásiče tlačítkového se sklíčkem</t>
  </si>
  <si>
    <t>-1423970827</t>
  </si>
  <si>
    <t>https://podminky.urs.cz/item/CS_URS_2023_01/742210151</t>
  </si>
  <si>
    <t>46</t>
  </si>
  <si>
    <t>ADI.0079323.URS</t>
  </si>
  <si>
    <t>Skříň tlačítkového hlásiče IQ8 červená</t>
  </si>
  <si>
    <t>1955060716</t>
  </si>
  <si>
    <t>47</t>
  </si>
  <si>
    <t>ADI.0079332.URS</t>
  </si>
  <si>
    <t>Elektronika tlačítka IQ8 s relé</t>
  </si>
  <si>
    <t>1501192769</t>
  </si>
  <si>
    <t>48</t>
  </si>
  <si>
    <t>ADI.0079337.URS</t>
  </si>
  <si>
    <t>Popisovaci folie pro hlasice std</t>
  </si>
  <si>
    <t>-1848994151</t>
  </si>
  <si>
    <t>49</t>
  </si>
  <si>
    <t>742210401</t>
  </si>
  <si>
    <t>Nastavení a oživení EPS programování základních parametrů ústředny</t>
  </si>
  <si>
    <t>-49186259</t>
  </si>
  <si>
    <t>https://podminky.urs.cz/item/CS_URS_2023_01/742210401</t>
  </si>
  <si>
    <t>50</t>
  </si>
  <si>
    <t>742210503R</t>
  </si>
  <si>
    <t>Funkční zkouška řešených výstupů EPS</t>
  </si>
  <si>
    <t>1645328087</t>
  </si>
  <si>
    <t>Poznámka k položce:_x000D_
Kontrola funkce magnetu šatny a magnetu tělocvična s vyhotovením protokolu.</t>
  </si>
  <si>
    <t>VSS</t>
  </si>
  <si>
    <t>Dohledový videosystém</t>
  </si>
  <si>
    <t>51</t>
  </si>
  <si>
    <t>742230001</t>
  </si>
  <si>
    <t>Montáž kamerového systému DVR nebo NAS, nahrávacího zařízení pro kamery</t>
  </si>
  <si>
    <t>410167644</t>
  </si>
  <si>
    <t>https://podminky.urs.cz/item/CS_URS_2024_01/742230001</t>
  </si>
  <si>
    <t>52</t>
  </si>
  <si>
    <t>ADI.0068483.URS</t>
  </si>
  <si>
    <t>NVR pro 16 IP kamer až 32MP, 16x PoE, podpora AI kamer, ARB, bez HDD</t>
  </si>
  <si>
    <t>-218853012</t>
  </si>
  <si>
    <t>53</t>
  </si>
  <si>
    <t>40332004</t>
  </si>
  <si>
    <t>HDD k rekordérům kamerových systémů 4TB</t>
  </si>
  <si>
    <t>1348739747</t>
  </si>
  <si>
    <t>54</t>
  </si>
  <si>
    <t>-341763823</t>
  </si>
  <si>
    <t>55</t>
  </si>
  <si>
    <t>ADI.0078071.URS</t>
  </si>
  <si>
    <t>Pentabridní DVR, 16 vstupů, podpora 8MP, HDMI, I/O, H.265, bez HDD</t>
  </si>
  <si>
    <t>-836899954</t>
  </si>
  <si>
    <t>56</t>
  </si>
  <si>
    <t>-757610616</t>
  </si>
  <si>
    <t>57</t>
  </si>
  <si>
    <t>742230003</t>
  </si>
  <si>
    <t>Montáž kamerového systému venkovní kamery</t>
  </si>
  <si>
    <t>-1617990700</t>
  </si>
  <si>
    <t>https://podminky.urs.cz/item/CS_URS_2024_01/742230003</t>
  </si>
  <si>
    <t>58</t>
  </si>
  <si>
    <t>ADI.0030450.URS</t>
  </si>
  <si>
    <t>IP dome kamera, 5MP, MZVF, 3.2-10mm, WDR 120dB, IR 30m, IP66</t>
  </si>
  <si>
    <t>155716971</t>
  </si>
  <si>
    <t>59</t>
  </si>
  <si>
    <t>ADI.0030220.URS</t>
  </si>
  <si>
    <t>IP bullet kamera, 5MP, MZVF, 3.2-10mm, WDR 120dB, IR 30m, VA, IP66</t>
  </si>
  <si>
    <t>-24678677</t>
  </si>
  <si>
    <t>60</t>
  </si>
  <si>
    <t>742230004</t>
  </si>
  <si>
    <t>Montáž kamerového systému vnitřní kamery</t>
  </si>
  <si>
    <t>-1964502834</t>
  </si>
  <si>
    <t>https://podminky.urs.cz/item/CS_URS_2024_01/742230004</t>
  </si>
  <si>
    <t>61</t>
  </si>
  <si>
    <t>ADI.0049843.URS</t>
  </si>
  <si>
    <t>Hemisférická IP kamera 360°, 12MP, WDR 120dB, VA</t>
  </si>
  <si>
    <t>-570917781</t>
  </si>
  <si>
    <t>62</t>
  </si>
  <si>
    <t>ADI.0030161.URS</t>
  </si>
  <si>
    <t>IP bullet kamera, 5MP, 2.8mm, WDR 120dB, IR 20m, VA, IP66</t>
  </si>
  <si>
    <t>979930662</t>
  </si>
  <si>
    <t>63</t>
  </si>
  <si>
    <t>742230007</t>
  </si>
  <si>
    <t>Montáž kamerového systému konzoly pro kryt nebo kameru</t>
  </si>
  <si>
    <t>-386536405</t>
  </si>
  <si>
    <t>https://podminky.urs.cz/item/CS_URS_2024_01/742230007</t>
  </si>
  <si>
    <t>64</t>
  </si>
  <si>
    <t>ADI.0031008.URS</t>
  </si>
  <si>
    <t>Instalační krabice pro montáž bullet kamer</t>
  </si>
  <si>
    <t>556455813</t>
  </si>
  <si>
    <t>65</t>
  </si>
  <si>
    <t>ADI.0030997.URS</t>
  </si>
  <si>
    <t>Instalační krabice pro montáž venkovní DOME kamery</t>
  </si>
  <si>
    <t>398601959</t>
  </si>
  <si>
    <t>66</t>
  </si>
  <si>
    <t>742230103</t>
  </si>
  <si>
    <t>Montáž kamerového systému nastavení a instalace nastavení záběru podle přání uživatele</t>
  </si>
  <si>
    <t>1311859264</t>
  </si>
  <si>
    <t>https://podminky.urs.cz/item/CS_URS_2024_01/742230103</t>
  </si>
  <si>
    <t>67</t>
  </si>
  <si>
    <t>742230002</t>
  </si>
  <si>
    <t>Montáž kamerového systému PC pro sledování kamerového systému, OS, monitor, klávesnice myš</t>
  </si>
  <si>
    <t>-651296699</t>
  </si>
  <si>
    <t>https://podminky.urs.cz/item/CS_URS_2024_01/742230002</t>
  </si>
  <si>
    <t>68</t>
  </si>
  <si>
    <t>RMAT0001</t>
  </si>
  <si>
    <t>PC pro dohled kamerového systému min 32GB RAM</t>
  </si>
  <si>
    <t>775449404</t>
  </si>
  <si>
    <t>69</t>
  </si>
  <si>
    <t>40342005</t>
  </si>
  <si>
    <t>monitor LCD LED 27" 16:9 Ultra HD 4K HDMI DP reproduktor 230V</t>
  </si>
  <si>
    <t>1076086434</t>
  </si>
  <si>
    <t>TRASY</t>
  </si>
  <si>
    <t>Trasy a kabeláže</t>
  </si>
  <si>
    <t>70</t>
  </si>
  <si>
    <t>742124001</t>
  </si>
  <si>
    <t>Montáž kabelů datových FTP, UTP, STP pro vnitřní rozvody do žlabu nebo lišty</t>
  </si>
  <si>
    <t>m</t>
  </si>
  <si>
    <t>986938011</t>
  </si>
  <si>
    <t>https://podminky.urs.cz/item/CS_URS_2024_01/742124001</t>
  </si>
  <si>
    <t>Poznámka k položce:_x000D_
Datové rozvody VSS a DDS.</t>
  </si>
  <si>
    <t>71</t>
  </si>
  <si>
    <t>34121268</t>
  </si>
  <si>
    <t>kabel datový bezhalogenový třída reakce na oheň B2cas1d1a1 jádro Cu plné (U/UTP) kategorie 6</t>
  </si>
  <si>
    <t>-820942803</t>
  </si>
  <si>
    <t>72</t>
  </si>
  <si>
    <t>742124005</t>
  </si>
  <si>
    <t>Montáž kabelů datových FTP, UTP, STP ukončení kabelu konektorem</t>
  </si>
  <si>
    <t>872955713</t>
  </si>
  <si>
    <t>https://podminky.urs.cz/item/CS_URS_2024_01/742124005</t>
  </si>
  <si>
    <t>73</t>
  </si>
  <si>
    <t>37459020</t>
  </si>
  <si>
    <t>konektor na drát/lanko s vložkou RJ45 UTP Cat6 nestíněný</t>
  </si>
  <si>
    <t>-521747720</t>
  </si>
  <si>
    <t>74</t>
  </si>
  <si>
    <t>742121001</t>
  </si>
  <si>
    <t>Montáž kabelů sdělovacích pro vnitřní rozvody počtu žil do 15</t>
  </si>
  <si>
    <t>1236302999</t>
  </si>
  <si>
    <t>https://podminky.urs.cz/item/CS_URS_2024_01/742121001</t>
  </si>
  <si>
    <t>75</t>
  </si>
  <si>
    <t>34121046</t>
  </si>
  <si>
    <t>kabel sdělovací stíněný laminovanou Al fólií s příložným Cu drátem jádro Cu plné izolace PVC plášť PVC 100V (SYKFY) 3x2x0,5mm2</t>
  </si>
  <si>
    <t>-746882363</t>
  </si>
  <si>
    <t>76</t>
  </si>
  <si>
    <t>742124003</t>
  </si>
  <si>
    <t>Montáž kabelů datových FTP, UTP, STP pro vnitřní rozvody pevně</t>
  </si>
  <si>
    <t>2086306726</t>
  </si>
  <si>
    <t>https://podminky.urs.cz/item/CS_URS_2024_01/742124003</t>
  </si>
  <si>
    <t>77</t>
  </si>
  <si>
    <t>34121266</t>
  </si>
  <si>
    <t>kabel datový venkovní celkově stíněný Al fólií jádro Cu plné plášť PE (F/UTP) kategorie 5e</t>
  </si>
  <si>
    <t>584522410</t>
  </si>
  <si>
    <t>Poznámka k položce:_x000D_
Sběrnice PZTS</t>
  </si>
  <si>
    <t>78</t>
  </si>
  <si>
    <t>1183706161</t>
  </si>
  <si>
    <t>Poznámka k položce:_x000D_
Napájení PZTS</t>
  </si>
  <si>
    <t>79</t>
  </si>
  <si>
    <t>34113148</t>
  </si>
  <si>
    <t>kabel ovládací průmyslový stíněný laminovanou Al fólií s příložným Cu drátem jádro Cu plné izolace PVC plášť PVC 250V (JYTY) 2x1,00mm2</t>
  </si>
  <si>
    <t>571062428</t>
  </si>
  <si>
    <t>80</t>
  </si>
  <si>
    <t>-1947588498</t>
  </si>
  <si>
    <t>81</t>
  </si>
  <si>
    <t>34121138</t>
  </si>
  <si>
    <t>kabel sdělovací oheň retardující bezhalogenový stíněný laminovanou Al fólií s příložným CuSn drátem s funkčností při požáru 180min a P90-R/PH120-R reakce na oheň B2cas1d1a1 jádro Cu plné 100V (SSKFH-V) 4x2x0,8mm2</t>
  </si>
  <si>
    <t>-1047933881</t>
  </si>
  <si>
    <t>82</t>
  </si>
  <si>
    <t>741122122</t>
  </si>
  <si>
    <t>Montáž kabelů měděných bez ukončení uložených v trubkách zatažených plných kulatých nebo bezhalogenových (např. CYKY) počtu a průřezu žil 3x1,5 až 6 mm2</t>
  </si>
  <si>
    <t>-1769030249</t>
  </si>
  <si>
    <t>https://podminky.urs.cz/item/CS_URS_2024_01/741122122</t>
  </si>
  <si>
    <t>83</t>
  </si>
  <si>
    <t>34111036</t>
  </si>
  <si>
    <t>kabel instalační jádro Cu plné izolace PVC plášť PVC 450/750V (CYKY) 3x2,5mm2</t>
  </si>
  <si>
    <t>-385550881</t>
  </si>
  <si>
    <t>84</t>
  </si>
  <si>
    <t>742110041</t>
  </si>
  <si>
    <t>Montáž lišt elektroinstalačních vkládacích</t>
  </si>
  <si>
    <t>919097126</t>
  </si>
  <si>
    <t>https://podminky.urs.cz/item/CS_URS_2024_01/742110041</t>
  </si>
  <si>
    <t>85</t>
  </si>
  <si>
    <t>34571008</t>
  </si>
  <si>
    <t>lišta elektroinstalační hranatá PVC 40x40mm</t>
  </si>
  <si>
    <t>-23468379</t>
  </si>
  <si>
    <t>86</t>
  </si>
  <si>
    <t>742110002</t>
  </si>
  <si>
    <t>Montáž trubek elektroinstalačních plastových ohebných uložených pod omítku</t>
  </si>
  <si>
    <t>-1523792719</t>
  </si>
  <si>
    <t>https://podminky.urs.cz/item/CS_URS_2024_01/742110002</t>
  </si>
  <si>
    <t>87</t>
  </si>
  <si>
    <t>34571063</t>
  </si>
  <si>
    <t>trubka elektroinstalační ohebná z PVC (ČSN) 2323</t>
  </si>
  <si>
    <t>-516198705</t>
  </si>
  <si>
    <t>MON</t>
  </si>
  <si>
    <t>Montáže a ostatní náklady</t>
  </si>
  <si>
    <t>88</t>
  </si>
  <si>
    <t>742190005</t>
  </si>
  <si>
    <t>Ostatní práce pro trasy vložení požárně těsnicího materiálu pro prostup</t>
  </si>
  <si>
    <t>-410887568</t>
  </si>
  <si>
    <t>https://podminky.urs.cz/item/CS_URS_2024_01/742190005</t>
  </si>
  <si>
    <t>89</t>
  </si>
  <si>
    <t>23170003</t>
  </si>
  <si>
    <t>pěna montážní PUR protipožární jednosložková</t>
  </si>
  <si>
    <t>litr</t>
  </si>
  <si>
    <t>-1263480144</t>
  </si>
  <si>
    <t>90</t>
  </si>
  <si>
    <t>742190001</t>
  </si>
  <si>
    <t>Ostatní práce pro trasy vyhledání vývodu nebo krabice</t>
  </si>
  <si>
    <t>-206457732</t>
  </si>
  <si>
    <t>https://podminky.urs.cz/item/CS_URS_2024_01/742190001</t>
  </si>
  <si>
    <t>91</t>
  </si>
  <si>
    <t>742190002</t>
  </si>
  <si>
    <t>Ostatní práce pro trasy značení trasy vedení</t>
  </si>
  <si>
    <t>1927307888</t>
  </si>
  <si>
    <t>https://podminky.urs.cz/item/CS_URS_2024_01/742190002</t>
  </si>
  <si>
    <t>92</t>
  </si>
  <si>
    <t>HZS2231</t>
  </si>
  <si>
    <t>Hodinové zúčtovací sazby profesí PSV provádění stavebních instalací elektrikář</t>
  </si>
  <si>
    <t>hod</t>
  </si>
  <si>
    <t>-802106765</t>
  </si>
  <si>
    <t>https://podminky.urs.cz/item/CS_URS_2024_01/HZS2231</t>
  </si>
  <si>
    <t>93</t>
  </si>
  <si>
    <t>HZS2491</t>
  </si>
  <si>
    <t>Hodinové zúčtovací sazby profesí PSV zednické výpomoci a pomocné práce PSV dělník zednických výpomocí</t>
  </si>
  <si>
    <t>-907485816</t>
  </si>
  <si>
    <t>https://podminky.urs.cz/item/CS_URS_2024_01/HZS2491</t>
  </si>
  <si>
    <t>94</t>
  </si>
  <si>
    <t>081002000</t>
  </si>
  <si>
    <t>Doprava zaměstnanců</t>
  </si>
  <si>
    <t>…</t>
  </si>
  <si>
    <t>1024</t>
  </si>
  <si>
    <t>1439394373</t>
  </si>
  <si>
    <t>https://podminky.urs.cz/item/CS_URS_2024_01/081002000</t>
  </si>
  <si>
    <t>95</t>
  </si>
  <si>
    <t>045002000</t>
  </si>
  <si>
    <t>Kompletační a koordinační činnost</t>
  </si>
  <si>
    <t>1401482280</t>
  </si>
  <si>
    <t>https://podminky.urs.cz/item/CS_URS_2024_01/045002000</t>
  </si>
  <si>
    <t>96</t>
  </si>
  <si>
    <t>013254000</t>
  </si>
  <si>
    <t>Dokumentace skutečného provedení stavby</t>
  </si>
  <si>
    <t>458156252</t>
  </si>
  <si>
    <t>https://podminky.urs.cz/item/CS_URS_2024_01/013254000</t>
  </si>
  <si>
    <t>97</t>
  </si>
  <si>
    <t>998742202</t>
  </si>
  <si>
    <t>Přesun hmot pro slaboproud stanovený procentní sazbou (%) z ceny vodorovná dopravní vzdálenost do 50 m v objektech výšky přes 6 do 12 m</t>
  </si>
  <si>
    <t>%</t>
  </si>
  <si>
    <t>-459088088</t>
  </si>
  <si>
    <t>https://podminky.urs.cz/item/CS_URS_2024_01/998742202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</si>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</sst>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167" fontId="18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233045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41</xdr:row>
      <xdr:rowOff>241300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44</xdr:row>
      <xdr:rowOff>215265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72</xdr:row>
      <xdr:rowOff>0</xdr:rowOff>
    </xdr:from>
    <xdr:to>
      <xdr:col>9</xdr:col>
      <xdr:colOff>1215390</xdr:colOff>
      <xdr:row>72</xdr:row>
      <xdr:rowOff>215265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742220511" TargetMode="External"/><Relationship Id="rId18" Type="http://schemas.openxmlformats.org/officeDocument/2006/relationships/hyperlink" Target="https://podminky.urs.cz/item/CS_URS_2023_01/742210151" TargetMode="External"/><Relationship Id="rId26" Type="http://schemas.openxmlformats.org/officeDocument/2006/relationships/hyperlink" Target="https://podminky.urs.cz/item/CS_URS_2024_01/742230002" TargetMode="External"/><Relationship Id="rId39" Type="http://schemas.openxmlformats.org/officeDocument/2006/relationships/hyperlink" Target="https://podminky.urs.cz/item/CS_URS_2024_01/HZS2231" TargetMode="External"/><Relationship Id="rId21" Type="http://schemas.openxmlformats.org/officeDocument/2006/relationships/hyperlink" Target="https://podminky.urs.cz/item/CS_URS_2024_01/742230001" TargetMode="External"/><Relationship Id="rId34" Type="http://schemas.openxmlformats.org/officeDocument/2006/relationships/hyperlink" Target="https://podminky.urs.cz/item/CS_URS_2024_01/742110041" TargetMode="External"/><Relationship Id="rId42" Type="http://schemas.openxmlformats.org/officeDocument/2006/relationships/hyperlink" Target="https://podminky.urs.cz/item/CS_URS_2024_01/045002000" TargetMode="External"/><Relationship Id="rId7" Type="http://schemas.openxmlformats.org/officeDocument/2006/relationships/hyperlink" Target="https://podminky.urs.cz/item/CS_URS_2023_01/741320101" TargetMode="External"/><Relationship Id="rId2" Type="http://schemas.openxmlformats.org/officeDocument/2006/relationships/hyperlink" Target="https://podminky.urs.cz/item/CS_URS_2024_01/742220071" TargetMode="External"/><Relationship Id="rId16" Type="http://schemas.openxmlformats.org/officeDocument/2006/relationships/hyperlink" Target="https://podminky.urs.cz/item/CS_URS_2024_01/742210231" TargetMode="External"/><Relationship Id="rId29" Type="http://schemas.openxmlformats.org/officeDocument/2006/relationships/hyperlink" Target="https://podminky.urs.cz/item/CS_URS_2024_01/742121001" TargetMode="External"/><Relationship Id="rId1" Type="http://schemas.openxmlformats.org/officeDocument/2006/relationships/hyperlink" Target="https://podminky.urs.cz/item/CS_URS_2024_01/742220003" TargetMode="External"/><Relationship Id="rId6" Type="http://schemas.openxmlformats.org/officeDocument/2006/relationships/hyperlink" Target="https://podminky.urs.cz/item/CS_URS_2024_01/742220211" TargetMode="External"/><Relationship Id="rId11" Type="http://schemas.openxmlformats.org/officeDocument/2006/relationships/hyperlink" Target="https://podminky.urs.cz/item/CS_URS_2024_01/742320011" TargetMode="External"/><Relationship Id="rId24" Type="http://schemas.openxmlformats.org/officeDocument/2006/relationships/hyperlink" Target="https://podminky.urs.cz/item/CS_URS_2024_01/742230007" TargetMode="External"/><Relationship Id="rId32" Type="http://schemas.openxmlformats.org/officeDocument/2006/relationships/hyperlink" Target="https://podminky.urs.cz/item/CS_URS_2024_01/742121001" TargetMode="External"/><Relationship Id="rId37" Type="http://schemas.openxmlformats.org/officeDocument/2006/relationships/hyperlink" Target="https://podminky.urs.cz/item/CS_URS_2024_01/742190001" TargetMode="External"/><Relationship Id="rId40" Type="http://schemas.openxmlformats.org/officeDocument/2006/relationships/hyperlink" Target="https://podminky.urs.cz/item/CS_URS_2024_01/HZS2491" TargetMode="External"/><Relationship Id="rId45" Type="http://schemas.openxmlformats.org/officeDocument/2006/relationships/drawing" Target="../drawings/drawing2.xml"/><Relationship Id="rId5" Type="http://schemas.openxmlformats.org/officeDocument/2006/relationships/hyperlink" Target="https://podminky.urs.cz/item/CS_URS_2024_01/742220161" TargetMode="External"/><Relationship Id="rId15" Type="http://schemas.openxmlformats.org/officeDocument/2006/relationships/hyperlink" Target="https://podminky.urs.cz/item/CS_URS_2024_01/742240021" TargetMode="External"/><Relationship Id="rId23" Type="http://schemas.openxmlformats.org/officeDocument/2006/relationships/hyperlink" Target="https://podminky.urs.cz/item/CS_URS_2024_01/742230004" TargetMode="External"/><Relationship Id="rId28" Type="http://schemas.openxmlformats.org/officeDocument/2006/relationships/hyperlink" Target="https://podminky.urs.cz/item/CS_URS_2024_01/742124005" TargetMode="External"/><Relationship Id="rId36" Type="http://schemas.openxmlformats.org/officeDocument/2006/relationships/hyperlink" Target="https://podminky.urs.cz/item/CS_URS_2024_01/742190005" TargetMode="External"/><Relationship Id="rId10" Type="http://schemas.openxmlformats.org/officeDocument/2006/relationships/hyperlink" Target="https://podminky.urs.cz/item/CS_URS_2024_01/742240003" TargetMode="External"/><Relationship Id="rId19" Type="http://schemas.openxmlformats.org/officeDocument/2006/relationships/hyperlink" Target="https://podminky.urs.cz/item/CS_URS_2023_01/742210401" TargetMode="External"/><Relationship Id="rId31" Type="http://schemas.openxmlformats.org/officeDocument/2006/relationships/hyperlink" Target="https://podminky.urs.cz/item/CS_URS_2024_01/742121001" TargetMode="External"/><Relationship Id="rId44" Type="http://schemas.openxmlformats.org/officeDocument/2006/relationships/hyperlink" Target="https://podminky.urs.cz/item/CS_URS_2024_01/998742202" TargetMode="External"/><Relationship Id="rId4" Type="http://schemas.openxmlformats.org/officeDocument/2006/relationships/hyperlink" Target="https://podminky.urs.cz/item/CS_URS_2024_01/742220141" TargetMode="External"/><Relationship Id="rId9" Type="http://schemas.openxmlformats.org/officeDocument/2006/relationships/hyperlink" Target="https://podminky.urs.cz/item/CS_URS_2024_01/742240006" TargetMode="External"/><Relationship Id="rId14" Type="http://schemas.openxmlformats.org/officeDocument/2006/relationships/hyperlink" Target="https://podminky.urs.cz/item/CS_URS_2024_01/742220401" TargetMode="External"/><Relationship Id="rId22" Type="http://schemas.openxmlformats.org/officeDocument/2006/relationships/hyperlink" Target="https://podminky.urs.cz/item/CS_URS_2024_01/742230003" TargetMode="External"/><Relationship Id="rId27" Type="http://schemas.openxmlformats.org/officeDocument/2006/relationships/hyperlink" Target="https://podminky.urs.cz/item/CS_URS_2024_01/742124001" TargetMode="External"/><Relationship Id="rId30" Type="http://schemas.openxmlformats.org/officeDocument/2006/relationships/hyperlink" Target="https://podminky.urs.cz/item/CS_URS_2024_01/742124003" TargetMode="External"/><Relationship Id="rId35" Type="http://schemas.openxmlformats.org/officeDocument/2006/relationships/hyperlink" Target="https://podminky.urs.cz/item/CS_URS_2024_01/742110002" TargetMode="External"/><Relationship Id="rId43" Type="http://schemas.openxmlformats.org/officeDocument/2006/relationships/hyperlink" Target="https://podminky.urs.cz/item/CS_URS_2024_01/013254000" TargetMode="External"/><Relationship Id="rId8" Type="http://schemas.openxmlformats.org/officeDocument/2006/relationships/hyperlink" Target="https://podminky.urs.cz/item/CS_URS_2024_01/742240022" TargetMode="External"/><Relationship Id="rId3" Type="http://schemas.openxmlformats.org/officeDocument/2006/relationships/hyperlink" Target="https://podminky.urs.cz/item/CS_URS_2024_01/742220081" TargetMode="External"/><Relationship Id="rId12" Type="http://schemas.openxmlformats.org/officeDocument/2006/relationships/hyperlink" Target="https://podminky.urs.cz/item/CS_URS_2024_01/742320033" TargetMode="External"/><Relationship Id="rId17" Type="http://schemas.openxmlformats.org/officeDocument/2006/relationships/hyperlink" Target="https://podminky.urs.cz/item/CS_URS_2023_01/742210305" TargetMode="External"/><Relationship Id="rId25" Type="http://schemas.openxmlformats.org/officeDocument/2006/relationships/hyperlink" Target="https://podminky.urs.cz/item/CS_URS_2024_01/742230103" TargetMode="External"/><Relationship Id="rId33" Type="http://schemas.openxmlformats.org/officeDocument/2006/relationships/hyperlink" Target="https://podminky.urs.cz/item/CS_URS_2024_01/741122122" TargetMode="External"/><Relationship Id="rId38" Type="http://schemas.openxmlformats.org/officeDocument/2006/relationships/hyperlink" Target="https://podminky.urs.cz/item/CS_URS_2024_01/742190002" TargetMode="External"/><Relationship Id="rId20" Type="http://schemas.openxmlformats.org/officeDocument/2006/relationships/hyperlink" Target="https://podminky.urs.cz/item/CS_URS_2024_01/742230001" TargetMode="External"/><Relationship Id="rId41" Type="http://schemas.openxmlformats.org/officeDocument/2006/relationships/hyperlink" Target="https://podminky.urs.cz/item/CS_URS_2024_01/081002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93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1"/>
      <c r="AL5" s="21"/>
      <c r="AM5" s="21"/>
      <c r="AN5" s="21"/>
      <c r="AO5" s="21"/>
      <c r="AP5" s="21"/>
      <c r="AQ5" s="21"/>
      <c r="AR5" s="19"/>
      <c r="BE5" s="290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95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1"/>
      <c r="AL6" s="21"/>
      <c r="AM6" s="21"/>
      <c r="AN6" s="21"/>
      <c r="AO6" s="21"/>
      <c r="AP6" s="21"/>
      <c r="AQ6" s="21"/>
      <c r="AR6" s="19"/>
      <c r="BE6" s="291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91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291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91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291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29</v>
      </c>
      <c r="AL11" s="21"/>
      <c r="AM11" s="21"/>
      <c r="AN11" s="26" t="s">
        <v>19</v>
      </c>
      <c r="AO11" s="21"/>
      <c r="AP11" s="21"/>
      <c r="AQ11" s="21"/>
      <c r="AR11" s="19"/>
      <c r="BE11" s="291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91"/>
      <c r="BS12" s="16" t="s">
        <v>6</v>
      </c>
    </row>
    <row r="13" spans="1:74" s="1" customFormat="1" ht="12" customHeight="1">
      <c r="B13" s="20"/>
      <c r="C13" s="21"/>
      <c r="D13" s="28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31</v>
      </c>
      <c r="AO13" s="21"/>
      <c r="AP13" s="21"/>
      <c r="AQ13" s="21"/>
      <c r="AR13" s="19"/>
      <c r="BE13" s="291"/>
      <c r="BS13" s="16" t="s">
        <v>6</v>
      </c>
    </row>
    <row r="14" spans="1:74" ht="12.75">
      <c r="B14" s="20"/>
      <c r="C14" s="21"/>
      <c r="D14" s="21"/>
      <c r="E14" s="296" t="s">
        <v>31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8" t="s">
        <v>29</v>
      </c>
      <c r="AL14" s="21"/>
      <c r="AM14" s="21"/>
      <c r="AN14" s="30" t="s">
        <v>31</v>
      </c>
      <c r="AO14" s="21"/>
      <c r="AP14" s="21"/>
      <c r="AQ14" s="21"/>
      <c r="AR14" s="19"/>
      <c r="BE14" s="291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91"/>
      <c r="BS15" s="16" t="s">
        <v>4</v>
      </c>
    </row>
    <row r="16" spans="1:74" s="1" customFormat="1" ht="12" customHeight="1">
      <c r="B16" s="20"/>
      <c r="C16" s="21"/>
      <c r="D16" s="28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33</v>
      </c>
      <c r="AO16" s="21"/>
      <c r="AP16" s="21"/>
      <c r="AQ16" s="21"/>
      <c r="AR16" s="19"/>
      <c r="BE16" s="291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29</v>
      </c>
      <c r="AL17" s="21"/>
      <c r="AM17" s="21"/>
      <c r="AN17" s="26" t="s">
        <v>35</v>
      </c>
      <c r="AO17" s="21"/>
      <c r="AP17" s="21"/>
      <c r="AQ17" s="21"/>
      <c r="AR17" s="19"/>
      <c r="BE17" s="291"/>
      <c r="BS17" s="16" t="s">
        <v>36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91"/>
      <c r="BS18" s="16" t="s">
        <v>6</v>
      </c>
    </row>
    <row r="19" spans="1:71" s="1" customFormat="1" ht="12" customHeight="1">
      <c r="B19" s="20"/>
      <c r="C19" s="21"/>
      <c r="D19" s="28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291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291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91"/>
    </row>
    <row r="22" spans="1:71" s="1" customFormat="1" ht="12" customHeight="1">
      <c r="B22" s="20"/>
      <c r="C22" s="21"/>
      <c r="D22" s="28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91"/>
    </row>
    <row r="23" spans="1:71" s="1" customFormat="1" ht="47.25" customHeight="1">
      <c r="B23" s="20"/>
      <c r="C23" s="21"/>
      <c r="D23" s="21"/>
      <c r="E23" s="298" t="s">
        <v>40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1"/>
      <c r="AP23" s="21"/>
      <c r="AQ23" s="21"/>
      <c r="AR23" s="19"/>
      <c r="BE23" s="291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91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91"/>
    </row>
    <row r="26" spans="1:71" s="2" customFormat="1" ht="25.9" customHeight="1">
      <c r="A26" s="33"/>
      <c r="B26" s="34"/>
      <c r="C26" s="35"/>
      <c r="D26" s="36" t="s">
        <v>41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9">
        <f>ROUND(AG54,2)</f>
        <v>0</v>
      </c>
      <c r="AL26" s="300"/>
      <c r="AM26" s="300"/>
      <c r="AN26" s="300"/>
      <c r="AO26" s="300"/>
      <c r="AP26" s="35"/>
      <c r="AQ26" s="35"/>
      <c r="AR26" s="38"/>
      <c r="BE26" s="291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91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01" t="s">
        <v>42</v>
      </c>
      <c r="M28" s="301"/>
      <c r="N28" s="301"/>
      <c r="O28" s="301"/>
      <c r="P28" s="301"/>
      <c r="Q28" s="35"/>
      <c r="R28" s="35"/>
      <c r="S28" s="35"/>
      <c r="T28" s="35"/>
      <c r="U28" s="35"/>
      <c r="V28" s="35"/>
      <c r="W28" s="301" t="s">
        <v>43</v>
      </c>
      <c r="X28" s="301"/>
      <c r="Y28" s="301"/>
      <c r="Z28" s="301"/>
      <c r="AA28" s="301"/>
      <c r="AB28" s="301"/>
      <c r="AC28" s="301"/>
      <c r="AD28" s="301"/>
      <c r="AE28" s="301"/>
      <c r="AF28" s="35"/>
      <c r="AG28" s="35"/>
      <c r="AH28" s="35"/>
      <c r="AI28" s="35"/>
      <c r="AJ28" s="35"/>
      <c r="AK28" s="301" t="s">
        <v>44</v>
      </c>
      <c r="AL28" s="301"/>
      <c r="AM28" s="301"/>
      <c r="AN28" s="301"/>
      <c r="AO28" s="301"/>
      <c r="AP28" s="35"/>
      <c r="AQ28" s="35"/>
      <c r="AR28" s="38"/>
      <c r="BE28" s="291"/>
    </row>
    <row r="29" spans="1:71" s="3" customFormat="1" ht="14.45" customHeight="1">
      <c r="B29" s="39"/>
      <c r="C29" s="40"/>
      <c r="D29" s="28" t="s">
        <v>45</v>
      </c>
      <c r="E29" s="40"/>
      <c r="F29" s="28" t="s">
        <v>46</v>
      </c>
      <c r="G29" s="40"/>
      <c r="H29" s="40"/>
      <c r="I29" s="40"/>
      <c r="J29" s="40"/>
      <c r="K29" s="40"/>
      <c r="L29" s="304">
        <v>0.21</v>
      </c>
      <c r="M29" s="303"/>
      <c r="N29" s="303"/>
      <c r="O29" s="303"/>
      <c r="P29" s="303"/>
      <c r="Q29" s="40"/>
      <c r="R29" s="40"/>
      <c r="S29" s="40"/>
      <c r="T29" s="40"/>
      <c r="U29" s="40"/>
      <c r="V29" s="40"/>
      <c r="W29" s="302">
        <f>ROUND(AZ54, 2)</f>
        <v>0</v>
      </c>
      <c r="X29" s="303"/>
      <c r="Y29" s="303"/>
      <c r="Z29" s="303"/>
      <c r="AA29" s="303"/>
      <c r="AB29" s="303"/>
      <c r="AC29" s="303"/>
      <c r="AD29" s="303"/>
      <c r="AE29" s="303"/>
      <c r="AF29" s="40"/>
      <c r="AG29" s="40"/>
      <c r="AH29" s="40"/>
      <c r="AI29" s="40"/>
      <c r="AJ29" s="40"/>
      <c r="AK29" s="302">
        <f>ROUND(AV54, 2)</f>
        <v>0</v>
      </c>
      <c r="AL29" s="303"/>
      <c r="AM29" s="303"/>
      <c r="AN29" s="303"/>
      <c r="AO29" s="303"/>
      <c r="AP29" s="40"/>
      <c r="AQ29" s="40"/>
      <c r="AR29" s="41"/>
      <c r="BE29" s="292"/>
    </row>
    <row r="30" spans="1:71" s="3" customFormat="1" ht="14.45" customHeight="1">
      <c r="B30" s="39"/>
      <c r="C30" s="40"/>
      <c r="D30" s="40"/>
      <c r="E30" s="40"/>
      <c r="F30" s="28" t="s">
        <v>47</v>
      </c>
      <c r="G30" s="40"/>
      <c r="H30" s="40"/>
      <c r="I30" s="40"/>
      <c r="J30" s="40"/>
      <c r="K30" s="40"/>
      <c r="L30" s="304">
        <v>0.15</v>
      </c>
      <c r="M30" s="303"/>
      <c r="N30" s="303"/>
      <c r="O30" s="303"/>
      <c r="P30" s="303"/>
      <c r="Q30" s="40"/>
      <c r="R30" s="40"/>
      <c r="S30" s="40"/>
      <c r="T30" s="40"/>
      <c r="U30" s="40"/>
      <c r="V30" s="40"/>
      <c r="W30" s="302">
        <f>ROUND(BA54, 2)</f>
        <v>0</v>
      </c>
      <c r="X30" s="303"/>
      <c r="Y30" s="303"/>
      <c r="Z30" s="303"/>
      <c r="AA30" s="303"/>
      <c r="AB30" s="303"/>
      <c r="AC30" s="303"/>
      <c r="AD30" s="303"/>
      <c r="AE30" s="303"/>
      <c r="AF30" s="40"/>
      <c r="AG30" s="40"/>
      <c r="AH30" s="40"/>
      <c r="AI30" s="40"/>
      <c r="AJ30" s="40"/>
      <c r="AK30" s="302">
        <f>ROUND(AW54, 2)</f>
        <v>0</v>
      </c>
      <c r="AL30" s="303"/>
      <c r="AM30" s="303"/>
      <c r="AN30" s="303"/>
      <c r="AO30" s="303"/>
      <c r="AP30" s="40"/>
      <c r="AQ30" s="40"/>
      <c r="AR30" s="41"/>
      <c r="BE30" s="292"/>
    </row>
    <row r="31" spans="1:71" s="3" customFormat="1" ht="14.45" hidden="1" customHeight="1">
      <c r="B31" s="39"/>
      <c r="C31" s="40"/>
      <c r="D31" s="40"/>
      <c r="E31" s="40"/>
      <c r="F31" s="28" t="s">
        <v>48</v>
      </c>
      <c r="G31" s="40"/>
      <c r="H31" s="40"/>
      <c r="I31" s="40"/>
      <c r="J31" s="40"/>
      <c r="K31" s="40"/>
      <c r="L31" s="304">
        <v>0.21</v>
      </c>
      <c r="M31" s="303"/>
      <c r="N31" s="303"/>
      <c r="O31" s="303"/>
      <c r="P31" s="303"/>
      <c r="Q31" s="40"/>
      <c r="R31" s="40"/>
      <c r="S31" s="40"/>
      <c r="T31" s="40"/>
      <c r="U31" s="40"/>
      <c r="V31" s="40"/>
      <c r="W31" s="302">
        <f>ROUND(BB54, 2)</f>
        <v>0</v>
      </c>
      <c r="X31" s="303"/>
      <c r="Y31" s="303"/>
      <c r="Z31" s="303"/>
      <c r="AA31" s="303"/>
      <c r="AB31" s="303"/>
      <c r="AC31" s="303"/>
      <c r="AD31" s="303"/>
      <c r="AE31" s="303"/>
      <c r="AF31" s="40"/>
      <c r="AG31" s="40"/>
      <c r="AH31" s="40"/>
      <c r="AI31" s="40"/>
      <c r="AJ31" s="40"/>
      <c r="AK31" s="302">
        <v>0</v>
      </c>
      <c r="AL31" s="303"/>
      <c r="AM31" s="303"/>
      <c r="AN31" s="303"/>
      <c r="AO31" s="303"/>
      <c r="AP31" s="40"/>
      <c r="AQ31" s="40"/>
      <c r="AR31" s="41"/>
      <c r="BE31" s="292"/>
    </row>
    <row r="32" spans="1:71" s="3" customFormat="1" ht="14.45" hidden="1" customHeight="1">
      <c r="B32" s="39"/>
      <c r="C32" s="40"/>
      <c r="D32" s="40"/>
      <c r="E32" s="40"/>
      <c r="F32" s="28" t="s">
        <v>49</v>
      </c>
      <c r="G32" s="40"/>
      <c r="H32" s="40"/>
      <c r="I32" s="40"/>
      <c r="J32" s="40"/>
      <c r="K32" s="40"/>
      <c r="L32" s="304">
        <v>0.15</v>
      </c>
      <c r="M32" s="303"/>
      <c r="N32" s="303"/>
      <c r="O32" s="303"/>
      <c r="P32" s="303"/>
      <c r="Q32" s="40"/>
      <c r="R32" s="40"/>
      <c r="S32" s="40"/>
      <c r="T32" s="40"/>
      <c r="U32" s="40"/>
      <c r="V32" s="40"/>
      <c r="W32" s="302">
        <f>ROUND(BC54, 2)</f>
        <v>0</v>
      </c>
      <c r="X32" s="303"/>
      <c r="Y32" s="303"/>
      <c r="Z32" s="303"/>
      <c r="AA32" s="303"/>
      <c r="AB32" s="303"/>
      <c r="AC32" s="303"/>
      <c r="AD32" s="303"/>
      <c r="AE32" s="303"/>
      <c r="AF32" s="40"/>
      <c r="AG32" s="40"/>
      <c r="AH32" s="40"/>
      <c r="AI32" s="40"/>
      <c r="AJ32" s="40"/>
      <c r="AK32" s="302">
        <v>0</v>
      </c>
      <c r="AL32" s="303"/>
      <c r="AM32" s="303"/>
      <c r="AN32" s="303"/>
      <c r="AO32" s="303"/>
      <c r="AP32" s="40"/>
      <c r="AQ32" s="40"/>
      <c r="AR32" s="41"/>
      <c r="BE32" s="292"/>
    </row>
    <row r="33" spans="1:57" s="3" customFormat="1" ht="14.45" hidden="1" customHeight="1">
      <c r="B33" s="39"/>
      <c r="C33" s="40"/>
      <c r="D33" s="40"/>
      <c r="E33" s="40"/>
      <c r="F33" s="28" t="s">
        <v>50</v>
      </c>
      <c r="G33" s="40"/>
      <c r="H33" s="40"/>
      <c r="I33" s="40"/>
      <c r="J33" s="40"/>
      <c r="K33" s="40"/>
      <c r="L33" s="304">
        <v>0</v>
      </c>
      <c r="M33" s="303"/>
      <c r="N33" s="303"/>
      <c r="O33" s="303"/>
      <c r="P33" s="303"/>
      <c r="Q33" s="40"/>
      <c r="R33" s="40"/>
      <c r="S33" s="40"/>
      <c r="T33" s="40"/>
      <c r="U33" s="40"/>
      <c r="V33" s="40"/>
      <c r="W33" s="302">
        <f>ROUND(BD54, 2)</f>
        <v>0</v>
      </c>
      <c r="X33" s="303"/>
      <c r="Y33" s="303"/>
      <c r="Z33" s="303"/>
      <c r="AA33" s="303"/>
      <c r="AB33" s="303"/>
      <c r="AC33" s="303"/>
      <c r="AD33" s="303"/>
      <c r="AE33" s="303"/>
      <c r="AF33" s="40"/>
      <c r="AG33" s="40"/>
      <c r="AH33" s="40"/>
      <c r="AI33" s="40"/>
      <c r="AJ33" s="40"/>
      <c r="AK33" s="302">
        <v>0</v>
      </c>
      <c r="AL33" s="303"/>
      <c r="AM33" s="303"/>
      <c r="AN33" s="303"/>
      <c r="AO33" s="303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51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52</v>
      </c>
      <c r="U35" s="44"/>
      <c r="V35" s="44"/>
      <c r="W35" s="44"/>
      <c r="X35" s="305" t="s">
        <v>53</v>
      </c>
      <c r="Y35" s="306"/>
      <c r="Z35" s="306"/>
      <c r="AA35" s="306"/>
      <c r="AB35" s="306"/>
      <c r="AC35" s="44"/>
      <c r="AD35" s="44"/>
      <c r="AE35" s="44"/>
      <c r="AF35" s="44"/>
      <c r="AG35" s="44"/>
      <c r="AH35" s="44"/>
      <c r="AI35" s="44"/>
      <c r="AJ35" s="44"/>
      <c r="AK35" s="307">
        <f>SUM(AK26:AK33)</f>
        <v>0</v>
      </c>
      <c r="AL35" s="306"/>
      <c r="AM35" s="306"/>
      <c r="AN35" s="306"/>
      <c r="AO35" s="308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54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24022701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9" t="str">
        <f>K6</f>
        <v>SPŠ Ostrov — Zabezpečení vstupů do objektu</v>
      </c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55"/>
      <c r="AL45" s="55"/>
      <c r="AM45" s="55"/>
      <c r="AN45" s="55"/>
      <c r="AO45" s="55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Klínovecká 1197, 363 01 Ostrov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11" t="str">
        <f>IF(AN8= "","",AN8)</f>
        <v>27. 2. 2024</v>
      </c>
      <c r="AN47" s="311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2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Střední průmyslová škola Ostrov, p. o.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32</v>
      </c>
      <c r="AJ49" s="35"/>
      <c r="AK49" s="35"/>
      <c r="AL49" s="35"/>
      <c r="AM49" s="312" t="str">
        <f>IF(E17="","",E17)</f>
        <v>ICS - systémy s.ro.</v>
      </c>
      <c r="AN49" s="313"/>
      <c r="AO49" s="313"/>
      <c r="AP49" s="313"/>
      <c r="AQ49" s="35"/>
      <c r="AR49" s="38"/>
      <c r="AS49" s="314" t="s">
        <v>55</v>
      </c>
      <c r="AT49" s="315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2" customHeight="1">
      <c r="A50" s="33"/>
      <c r="B50" s="34"/>
      <c r="C50" s="28" t="s">
        <v>30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37</v>
      </c>
      <c r="AJ50" s="35"/>
      <c r="AK50" s="35"/>
      <c r="AL50" s="35"/>
      <c r="AM50" s="312" t="str">
        <f>IF(E20="","",E20)</f>
        <v xml:space="preserve"> </v>
      </c>
      <c r="AN50" s="313"/>
      <c r="AO50" s="313"/>
      <c r="AP50" s="313"/>
      <c r="AQ50" s="35"/>
      <c r="AR50" s="38"/>
      <c r="AS50" s="316"/>
      <c r="AT50" s="317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8"/>
      <c r="AT51" s="319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20" t="s">
        <v>56</v>
      </c>
      <c r="D52" s="321"/>
      <c r="E52" s="321"/>
      <c r="F52" s="321"/>
      <c r="G52" s="321"/>
      <c r="H52" s="65"/>
      <c r="I52" s="322" t="s">
        <v>57</v>
      </c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3" t="s">
        <v>58</v>
      </c>
      <c r="AH52" s="321"/>
      <c r="AI52" s="321"/>
      <c r="AJ52" s="321"/>
      <c r="AK52" s="321"/>
      <c r="AL52" s="321"/>
      <c r="AM52" s="321"/>
      <c r="AN52" s="322" t="s">
        <v>59</v>
      </c>
      <c r="AO52" s="321"/>
      <c r="AP52" s="321"/>
      <c r="AQ52" s="66" t="s">
        <v>60</v>
      </c>
      <c r="AR52" s="38"/>
      <c r="AS52" s="67" t="s">
        <v>61</v>
      </c>
      <c r="AT52" s="68" t="s">
        <v>62</v>
      </c>
      <c r="AU52" s="68" t="s">
        <v>63</v>
      </c>
      <c r="AV52" s="68" t="s">
        <v>64</v>
      </c>
      <c r="AW52" s="68" t="s">
        <v>65</v>
      </c>
      <c r="AX52" s="68" t="s">
        <v>66</v>
      </c>
      <c r="AY52" s="68" t="s">
        <v>67</v>
      </c>
      <c r="AZ52" s="68" t="s">
        <v>68</v>
      </c>
      <c r="BA52" s="68" t="s">
        <v>69</v>
      </c>
      <c r="BB52" s="68" t="s">
        <v>70</v>
      </c>
      <c r="BC52" s="68" t="s">
        <v>71</v>
      </c>
      <c r="BD52" s="69" t="s">
        <v>72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73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27">
        <f>ROUND(AG55,2)</f>
        <v>0</v>
      </c>
      <c r="AH54" s="327"/>
      <c r="AI54" s="327"/>
      <c r="AJ54" s="327"/>
      <c r="AK54" s="327"/>
      <c r="AL54" s="327"/>
      <c r="AM54" s="327"/>
      <c r="AN54" s="328">
        <f>SUM(AG54,AT54)</f>
        <v>0</v>
      </c>
      <c r="AO54" s="328"/>
      <c r="AP54" s="328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74</v>
      </c>
      <c r="BT54" s="83" t="s">
        <v>75</v>
      </c>
      <c r="BU54" s="84" t="s">
        <v>76</v>
      </c>
      <c r="BV54" s="83" t="s">
        <v>77</v>
      </c>
      <c r="BW54" s="83" t="s">
        <v>5</v>
      </c>
      <c r="BX54" s="83" t="s">
        <v>78</v>
      </c>
      <c r="CL54" s="83" t="s">
        <v>19</v>
      </c>
    </row>
    <row r="55" spans="1:91" s="7" customFormat="1" ht="24.75" customHeight="1">
      <c r="A55" s="85" t="s">
        <v>79</v>
      </c>
      <c r="B55" s="86"/>
      <c r="C55" s="87"/>
      <c r="D55" s="326" t="s">
        <v>80</v>
      </c>
      <c r="E55" s="326"/>
      <c r="F55" s="326"/>
      <c r="G55" s="326"/>
      <c r="H55" s="326"/>
      <c r="I55" s="88"/>
      <c r="J55" s="326" t="s">
        <v>81</v>
      </c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4">
        <f>'240227011 - Zabezpečení v...'!J30</f>
        <v>0</v>
      </c>
      <c r="AH55" s="325"/>
      <c r="AI55" s="325"/>
      <c r="AJ55" s="325"/>
      <c r="AK55" s="325"/>
      <c r="AL55" s="325"/>
      <c r="AM55" s="325"/>
      <c r="AN55" s="324">
        <f>SUM(AG55,AT55)</f>
        <v>0</v>
      </c>
      <c r="AO55" s="325"/>
      <c r="AP55" s="325"/>
      <c r="AQ55" s="89" t="s">
        <v>82</v>
      </c>
      <c r="AR55" s="90"/>
      <c r="AS55" s="91">
        <v>0</v>
      </c>
      <c r="AT55" s="92">
        <f>ROUND(SUM(AV55:AW55),2)</f>
        <v>0</v>
      </c>
      <c r="AU55" s="93">
        <f>'240227011 - Zabezpečení v...'!P86</f>
        <v>0</v>
      </c>
      <c r="AV55" s="92">
        <f>'240227011 - Zabezpečení v...'!J33</f>
        <v>0</v>
      </c>
      <c r="AW55" s="92">
        <f>'240227011 - Zabezpečení v...'!J34</f>
        <v>0</v>
      </c>
      <c r="AX55" s="92">
        <f>'240227011 - Zabezpečení v...'!J35</f>
        <v>0</v>
      </c>
      <c r="AY55" s="92">
        <f>'240227011 - Zabezpečení v...'!J36</f>
        <v>0</v>
      </c>
      <c r="AZ55" s="92">
        <f>'240227011 - Zabezpečení v...'!F33</f>
        <v>0</v>
      </c>
      <c r="BA55" s="92">
        <f>'240227011 - Zabezpečení v...'!F34</f>
        <v>0</v>
      </c>
      <c r="BB55" s="92">
        <f>'240227011 - Zabezpečení v...'!F35</f>
        <v>0</v>
      </c>
      <c r="BC55" s="92">
        <f>'240227011 - Zabezpečení v...'!F36</f>
        <v>0</v>
      </c>
      <c r="BD55" s="94">
        <f>'240227011 - Zabezpečení v...'!F37</f>
        <v>0</v>
      </c>
      <c r="BT55" s="95" t="s">
        <v>83</v>
      </c>
      <c r="BV55" s="95" t="s">
        <v>77</v>
      </c>
      <c r="BW55" s="95" t="s">
        <v>84</v>
      </c>
      <c r="BX55" s="95" t="s">
        <v>5</v>
      </c>
      <c r="CL55" s="95" t="s">
        <v>19</v>
      </c>
      <c r="CM55" s="95" t="s">
        <v>85</v>
      </c>
    </row>
    <row r="56" spans="1:91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BXDGUOcYqz/ULCB9A5volAsEyPg0PlL/14Ymo+vJbD45HdmeU9stY7kKb6VGNpNlrHN6nfr2DVD1+XcrbqQD7g==" saltValue="obqW3N1GklhN75V932mFsgwFyx7Fv3m5gLJhiaSFYU2aZaSvRt1onnAI5D+ZM2yICkDg0+4Yg6qGVSH5mYq+Y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J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40227011 - Zabezpečení v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6" t="s">
        <v>84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19"/>
      <c r="AT3" s="16" t="s">
        <v>85</v>
      </c>
    </row>
    <row r="4" spans="1:46" s="1" customFormat="1" ht="24.95" customHeight="1">
      <c r="B4" s="19"/>
      <c r="D4" s="98" t="s">
        <v>86</v>
      </c>
      <c r="L4" s="19"/>
      <c r="M4" s="99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0" t="s">
        <v>16</v>
      </c>
      <c r="L6" s="19"/>
    </row>
    <row r="7" spans="1:46" s="1" customFormat="1" ht="16.5" customHeight="1">
      <c r="B7" s="19"/>
      <c r="E7" s="330" t="str">
        <f>'Rekapitulace stavby'!K6</f>
        <v>SPŠ Ostrov — Zabezpečení vstupů do objektu</v>
      </c>
      <c r="F7" s="331"/>
      <c r="G7" s="331"/>
      <c r="H7" s="331"/>
      <c r="L7" s="19"/>
    </row>
    <row r="8" spans="1:46" s="2" customFormat="1" ht="12" customHeight="1">
      <c r="A8" s="33"/>
      <c r="B8" s="38"/>
      <c r="C8" s="33"/>
      <c r="D8" s="100" t="s">
        <v>87</v>
      </c>
      <c r="E8" s="33"/>
      <c r="F8" s="33"/>
      <c r="G8" s="33"/>
      <c r="H8" s="33"/>
      <c r="I8" s="33"/>
      <c r="J8" s="33"/>
      <c r="K8" s="33"/>
      <c r="L8" s="101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32" t="s">
        <v>88</v>
      </c>
      <c r="F9" s="333"/>
      <c r="G9" s="333"/>
      <c r="H9" s="333"/>
      <c r="I9" s="33"/>
      <c r="J9" s="33"/>
      <c r="K9" s="33"/>
      <c r="L9" s="101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1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0" t="s">
        <v>18</v>
      </c>
      <c r="E11" s="33"/>
      <c r="F11" s="102" t="s">
        <v>19</v>
      </c>
      <c r="G11" s="33"/>
      <c r="H11" s="33"/>
      <c r="I11" s="100" t="s">
        <v>20</v>
      </c>
      <c r="J11" s="102" t="s">
        <v>19</v>
      </c>
      <c r="K11" s="33"/>
      <c r="L11" s="101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0" t="s">
        <v>21</v>
      </c>
      <c r="E12" s="33"/>
      <c r="F12" s="102" t="s">
        <v>89</v>
      </c>
      <c r="G12" s="33"/>
      <c r="H12" s="33"/>
      <c r="I12" s="100" t="s">
        <v>23</v>
      </c>
      <c r="J12" s="103" t="str">
        <f>'Rekapitulace stavby'!AN8</f>
        <v>27. 2. 2024</v>
      </c>
      <c r="K12" s="33"/>
      <c r="L12" s="101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0" t="s">
        <v>25</v>
      </c>
      <c r="E14" s="33"/>
      <c r="F14" s="33"/>
      <c r="G14" s="33"/>
      <c r="H14" s="33"/>
      <c r="I14" s="100" t="s">
        <v>26</v>
      </c>
      <c r="J14" s="102" t="s">
        <v>27</v>
      </c>
      <c r="K14" s="33"/>
      <c r="L14" s="101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">
        <v>28</v>
      </c>
      <c r="F15" s="33"/>
      <c r="G15" s="33"/>
      <c r="H15" s="33"/>
      <c r="I15" s="100" t="s">
        <v>29</v>
      </c>
      <c r="J15" s="102" t="s">
        <v>19</v>
      </c>
      <c r="K15" s="33"/>
      <c r="L15" s="101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1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0" t="s">
        <v>30</v>
      </c>
      <c r="E17" s="33"/>
      <c r="F17" s="33"/>
      <c r="G17" s="33"/>
      <c r="H17" s="33"/>
      <c r="I17" s="100" t="s">
        <v>26</v>
      </c>
      <c r="J17" s="29" t="str">
        <f>'Rekapitulace stavby'!AN13</f>
        <v>Vyplň údaj</v>
      </c>
      <c r="K17" s="33"/>
      <c r="L17" s="101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4" t="str">
        <f>'Rekapitulace stavby'!E14</f>
        <v>Vyplň údaj</v>
      </c>
      <c r="F18" s="335"/>
      <c r="G18" s="335"/>
      <c r="H18" s="335"/>
      <c r="I18" s="100" t="s">
        <v>29</v>
      </c>
      <c r="J18" s="29" t="str">
        <f>'Rekapitulace stavby'!AN14</f>
        <v>Vyplň údaj</v>
      </c>
      <c r="K18" s="33"/>
      <c r="L18" s="101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1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0" t="s">
        <v>32</v>
      </c>
      <c r="E20" s="33"/>
      <c r="F20" s="33"/>
      <c r="G20" s="33"/>
      <c r="H20" s="33"/>
      <c r="I20" s="100" t="s">
        <v>26</v>
      </c>
      <c r="J20" s="102" t="s">
        <v>33</v>
      </c>
      <c r="K20" s="33"/>
      <c r="L20" s="101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">
        <v>34</v>
      </c>
      <c r="F21" s="33"/>
      <c r="G21" s="33"/>
      <c r="H21" s="33"/>
      <c r="I21" s="100" t="s">
        <v>29</v>
      </c>
      <c r="J21" s="102" t="s">
        <v>35</v>
      </c>
      <c r="K21" s="33"/>
      <c r="L21" s="101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1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0" t="s">
        <v>37</v>
      </c>
      <c r="E23" s="33"/>
      <c r="F23" s="33"/>
      <c r="G23" s="33"/>
      <c r="H23" s="33"/>
      <c r="I23" s="100" t="s">
        <v>26</v>
      </c>
      <c r="J23" s="102" t="str">
        <f>IF('Rekapitulace stavby'!AN19="","",'Rekapitulace stavby'!AN19)</f>
        <v/>
      </c>
      <c r="K23" s="33"/>
      <c r="L23" s="101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tr">
        <f>IF('Rekapitulace stavby'!E20="","",'Rekapitulace stavby'!E20)</f>
        <v xml:space="preserve"> </v>
      </c>
      <c r="F24" s="33"/>
      <c r="G24" s="33"/>
      <c r="H24" s="33"/>
      <c r="I24" s="100" t="s">
        <v>29</v>
      </c>
      <c r="J24" s="102" t="str">
        <f>IF('Rekapitulace stavby'!AN20="","",'Rekapitulace stavby'!AN20)</f>
        <v/>
      </c>
      <c r="K24" s="33"/>
      <c r="L24" s="101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1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0" t="s">
        <v>39</v>
      </c>
      <c r="E26" s="33"/>
      <c r="F26" s="33"/>
      <c r="G26" s="33"/>
      <c r="H26" s="33"/>
      <c r="I26" s="33"/>
      <c r="J26" s="33"/>
      <c r="K26" s="33"/>
      <c r="L26" s="101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47.25" customHeight="1">
      <c r="A27" s="104"/>
      <c r="B27" s="105"/>
      <c r="C27" s="104"/>
      <c r="D27" s="104"/>
      <c r="E27" s="336" t="s">
        <v>40</v>
      </c>
      <c r="F27" s="336"/>
      <c r="G27" s="336"/>
      <c r="H27" s="336"/>
      <c r="I27" s="104"/>
      <c r="J27" s="104"/>
      <c r="K27" s="104"/>
      <c r="L27" s="106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1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07"/>
      <c r="E29" s="107"/>
      <c r="F29" s="107"/>
      <c r="G29" s="107"/>
      <c r="H29" s="107"/>
      <c r="I29" s="107"/>
      <c r="J29" s="107"/>
      <c r="K29" s="107"/>
      <c r="L29" s="101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08" t="s">
        <v>41</v>
      </c>
      <c r="E30" s="33"/>
      <c r="F30" s="33"/>
      <c r="G30" s="33"/>
      <c r="H30" s="33"/>
      <c r="I30" s="33"/>
      <c r="J30" s="109">
        <f>ROUND(J86, 2)</f>
        <v>0</v>
      </c>
      <c r="K30" s="33"/>
      <c r="L30" s="101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07"/>
      <c r="E31" s="107"/>
      <c r="F31" s="107"/>
      <c r="G31" s="107"/>
      <c r="H31" s="107"/>
      <c r="I31" s="107"/>
      <c r="J31" s="107"/>
      <c r="K31" s="107"/>
      <c r="L31" s="101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0" t="s">
        <v>43</v>
      </c>
      <c r="G32" s="33"/>
      <c r="H32" s="33"/>
      <c r="I32" s="110" t="s">
        <v>42</v>
      </c>
      <c r="J32" s="110" t="s">
        <v>44</v>
      </c>
      <c r="K32" s="33"/>
      <c r="L32" s="101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1" t="s">
        <v>45</v>
      </c>
      <c r="E33" s="100" t="s">
        <v>46</v>
      </c>
      <c r="F33" s="112">
        <f>ROUND((SUM(BE86:BE241)),  2)</f>
        <v>0</v>
      </c>
      <c r="G33" s="33"/>
      <c r="H33" s="33"/>
      <c r="I33" s="113">
        <v>0.21</v>
      </c>
      <c r="J33" s="112">
        <f>ROUND(((SUM(BE86:BE241))*I33),  2)</f>
        <v>0</v>
      </c>
      <c r="K33" s="33"/>
      <c r="L33" s="101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0" t="s">
        <v>47</v>
      </c>
      <c r="F34" s="112">
        <f>ROUND((SUM(BF86:BF241)),  2)</f>
        <v>0</v>
      </c>
      <c r="G34" s="33"/>
      <c r="H34" s="33"/>
      <c r="I34" s="113">
        <v>0.15</v>
      </c>
      <c r="J34" s="112">
        <f>ROUND(((SUM(BF86:BF241))*I34),  2)</f>
        <v>0</v>
      </c>
      <c r="K34" s="33"/>
      <c r="L34" s="101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0" t="s">
        <v>48</v>
      </c>
      <c r="F35" s="112">
        <f>ROUND((SUM(BG86:BG241)),  2)</f>
        <v>0</v>
      </c>
      <c r="G35" s="33"/>
      <c r="H35" s="33"/>
      <c r="I35" s="113">
        <v>0.21</v>
      </c>
      <c r="J35" s="112">
        <f>0</f>
        <v>0</v>
      </c>
      <c r="K35" s="33"/>
      <c r="L35" s="101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0" t="s">
        <v>49</v>
      </c>
      <c r="F36" s="112">
        <f>ROUND((SUM(BH86:BH241)),  2)</f>
        <v>0</v>
      </c>
      <c r="G36" s="33"/>
      <c r="H36" s="33"/>
      <c r="I36" s="113">
        <v>0.15</v>
      </c>
      <c r="J36" s="112">
        <f>0</f>
        <v>0</v>
      </c>
      <c r="K36" s="33"/>
      <c r="L36" s="101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0" t="s">
        <v>50</v>
      </c>
      <c r="F37" s="112">
        <f>ROUND((SUM(BI86:BI241)),  2)</f>
        <v>0</v>
      </c>
      <c r="G37" s="33"/>
      <c r="H37" s="33"/>
      <c r="I37" s="113">
        <v>0</v>
      </c>
      <c r="J37" s="112">
        <f>0</f>
        <v>0</v>
      </c>
      <c r="K37" s="33"/>
      <c r="L37" s="101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1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4"/>
      <c r="D39" s="115" t="s">
        <v>51</v>
      </c>
      <c r="E39" s="116"/>
      <c r="F39" s="116"/>
      <c r="G39" s="117" t="s">
        <v>52</v>
      </c>
      <c r="H39" s="118" t="s">
        <v>53</v>
      </c>
      <c r="I39" s="116"/>
      <c r="J39" s="119">
        <f>SUM(J30:J37)</f>
        <v>0</v>
      </c>
      <c r="K39" s="120"/>
      <c r="L39" s="101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01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01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90</v>
      </c>
      <c r="D45" s="35"/>
      <c r="E45" s="35"/>
      <c r="F45" s="35"/>
      <c r="G45" s="35"/>
      <c r="H45" s="35"/>
      <c r="I45" s="35"/>
      <c r="J45" s="35"/>
      <c r="K45" s="35"/>
      <c r="L45" s="101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1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1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37" t="str">
        <f>E7</f>
        <v>SPŠ Ostrov — Zabezpečení vstupů do objektu</v>
      </c>
      <c r="F48" s="338"/>
      <c r="G48" s="338"/>
      <c r="H48" s="338"/>
      <c r="I48" s="35"/>
      <c r="J48" s="35"/>
      <c r="K48" s="35"/>
      <c r="L48" s="101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87</v>
      </c>
      <c r="D49" s="35"/>
      <c r="E49" s="35"/>
      <c r="F49" s="35"/>
      <c r="G49" s="35"/>
      <c r="H49" s="35"/>
      <c r="I49" s="35"/>
      <c r="J49" s="35"/>
      <c r="K49" s="35"/>
      <c r="L49" s="101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9" t="str">
        <f>E9</f>
        <v>240227011 - Zabezpečení vstupů do Objektu SPŠ Ostrov</v>
      </c>
      <c r="F50" s="339"/>
      <c r="G50" s="339"/>
      <c r="H50" s="339"/>
      <c r="I50" s="35"/>
      <c r="J50" s="35"/>
      <c r="K50" s="35"/>
      <c r="L50" s="101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1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Klínovecká 1197, 363 01 Ostrov </v>
      </c>
      <c r="G52" s="35"/>
      <c r="H52" s="35"/>
      <c r="I52" s="28" t="s">
        <v>23</v>
      </c>
      <c r="J52" s="58" t="str">
        <f>IF(J12="","",J12)</f>
        <v>27. 2. 2024</v>
      </c>
      <c r="K52" s="35"/>
      <c r="L52" s="101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1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5"/>
      <c r="E54" s="35"/>
      <c r="F54" s="26" t="str">
        <f>E15</f>
        <v>Střední průmyslová škola Ostrov, p. o.</v>
      </c>
      <c r="G54" s="35"/>
      <c r="H54" s="35"/>
      <c r="I54" s="28" t="s">
        <v>32</v>
      </c>
      <c r="J54" s="31" t="str">
        <f>E21</f>
        <v>ICS - systémy s.ro.</v>
      </c>
      <c r="K54" s="35"/>
      <c r="L54" s="101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30</v>
      </c>
      <c r="D55" s="35"/>
      <c r="E55" s="35"/>
      <c r="F55" s="26" t="str">
        <f>IF(E18="","",E18)</f>
        <v>Vyplň údaj</v>
      </c>
      <c r="G55" s="35"/>
      <c r="H55" s="35"/>
      <c r="I55" s="28" t="s">
        <v>37</v>
      </c>
      <c r="J55" s="31" t="str">
        <f>E24</f>
        <v xml:space="preserve"> </v>
      </c>
      <c r="K55" s="35"/>
      <c r="L55" s="101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1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5" t="s">
        <v>91</v>
      </c>
      <c r="D57" s="126"/>
      <c r="E57" s="126"/>
      <c r="F57" s="126"/>
      <c r="G57" s="126"/>
      <c r="H57" s="126"/>
      <c r="I57" s="126"/>
      <c r="J57" s="127" t="s">
        <v>92</v>
      </c>
      <c r="K57" s="126"/>
      <c r="L57" s="101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1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28" t="s">
        <v>73</v>
      </c>
      <c r="D59" s="35"/>
      <c r="E59" s="35"/>
      <c r="F59" s="35"/>
      <c r="G59" s="35"/>
      <c r="H59" s="35"/>
      <c r="I59" s="35"/>
      <c r="J59" s="76">
        <f>J86</f>
        <v>0</v>
      </c>
      <c r="K59" s="35"/>
      <c r="L59" s="101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93</v>
      </c>
    </row>
    <row r="60" spans="1:47" s="9" customFormat="1" ht="24.95" customHeight="1">
      <c r="B60" s="129"/>
      <c r="C60" s="130"/>
      <c r="D60" s="131" t="s">
        <v>94</v>
      </c>
      <c r="E60" s="132"/>
      <c r="F60" s="132"/>
      <c r="G60" s="132"/>
      <c r="H60" s="132"/>
      <c r="I60" s="132"/>
      <c r="J60" s="133">
        <f>J87</f>
        <v>0</v>
      </c>
      <c r="K60" s="130"/>
      <c r="L60" s="134"/>
    </row>
    <row r="61" spans="1:47" s="10" customFormat="1" ht="19.899999999999999" customHeight="1">
      <c r="B61" s="135"/>
      <c r="C61" s="136"/>
      <c r="D61" s="137" t="s">
        <v>95</v>
      </c>
      <c r="E61" s="138"/>
      <c r="F61" s="138"/>
      <c r="G61" s="138"/>
      <c r="H61" s="138"/>
      <c r="I61" s="138"/>
      <c r="J61" s="139">
        <f>J88</f>
        <v>0</v>
      </c>
      <c r="K61" s="136"/>
      <c r="L61" s="140"/>
    </row>
    <row r="62" spans="1:47" s="10" customFormat="1" ht="19.899999999999999" customHeight="1">
      <c r="B62" s="135"/>
      <c r="C62" s="136"/>
      <c r="D62" s="137" t="s">
        <v>96</v>
      </c>
      <c r="E62" s="138"/>
      <c r="F62" s="138"/>
      <c r="G62" s="138"/>
      <c r="H62" s="138"/>
      <c r="I62" s="138"/>
      <c r="J62" s="139">
        <f>J89</f>
        <v>0</v>
      </c>
      <c r="K62" s="136"/>
      <c r="L62" s="140"/>
    </row>
    <row r="63" spans="1:47" s="10" customFormat="1" ht="14.85" customHeight="1">
      <c r="B63" s="135"/>
      <c r="C63" s="136"/>
      <c r="D63" s="137" t="s">
        <v>97</v>
      </c>
      <c r="E63" s="138"/>
      <c r="F63" s="138"/>
      <c r="G63" s="138"/>
      <c r="H63" s="138"/>
      <c r="I63" s="138"/>
      <c r="J63" s="139">
        <f>J90</f>
        <v>0</v>
      </c>
      <c r="K63" s="136"/>
      <c r="L63" s="140"/>
    </row>
    <row r="64" spans="1:47" s="10" customFormat="1" ht="14.85" customHeight="1">
      <c r="B64" s="135"/>
      <c r="C64" s="136"/>
      <c r="D64" s="137" t="s">
        <v>98</v>
      </c>
      <c r="E64" s="138"/>
      <c r="F64" s="138"/>
      <c r="G64" s="138"/>
      <c r="H64" s="138"/>
      <c r="I64" s="138"/>
      <c r="J64" s="139">
        <f>J164</f>
        <v>0</v>
      </c>
      <c r="K64" s="136"/>
      <c r="L64" s="140"/>
    </row>
    <row r="65" spans="1:31" s="10" customFormat="1" ht="14.85" customHeight="1">
      <c r="B65" s="135"/>
      <c r="C65" s="136"/>
      <c r="D65" s="137" t="s">
        <v>99</v>
      </c>
      <c r="E65" s="138"/>
      <c r="F65" s="138"/>
      <c r="G65" s="138"/>
      <c r="H65" s="138"/>
      <c r="I65" s="138"/>
      <c r="J65" s="139">
        <f>J191</f>
        <v>0</v>
      </c>
      <c r="K65" s="136"/>
      <c r="L65" s="140"/>
    </row>
    <row r="66" spans="1:31" s="10" customFormat="1" ht="14.85" customHeight="1">
      <c r="B66" s="135"/>
      <c r="C66" s="136"/>
      <c r="D66" s="137" t="s">
        <v>100</v>
      </c>
      <c r="E66" s="138"/>
      <c r="F66" s="138"/>
      <c r="G66" s="138"/>
      <c r="H66" s="138"/>
      <c r="I66" s="138"/>
      <c r="J66" s="139">
        <f>J222</f>
        <v>0</v>
      </c>
      <c r="K66" s="136"/>
      <c r="L66" s="140"/>
    </row>
    <row r="67" spans="1:31" s="2" customFormat="1" ht="21.75" customHeight="1">
      <c r="A67" s="33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101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5" customHeight="1">
      <c r="A68" s="33"/>
      <c r="B68" s="46"/>
      <c r="C68" s="47"/>
      <c r="D68" s="47"/>
      <c r="E68" s="47"/>
      <c r="F68" s="47"/>
      <c r="G68" s="47"/>
      <c r="H68" s="47"/>
      <c r="I68" s="47"/>
      <c r="J68" s="47"/>
      <c r="K68" s="47"/>
      <c r="L68" s="101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72" spans="1:31" s="2" customFormat="1" ht="6.95" customHeight="1">
      <c r="A72" s="33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101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5" customHeight="1">
      <c r="A73" s="33"/>
      <c r="B73" s="34"/>
      <c r="C73" s="22" t="s">
        <v>101</v>
      </c>
      <c r="D73" s="35"/>
      <c r="E73" s="35"/>
      <c r="F73" s="35"/>
      <c r="G73" s="35"/>
      <c r="H73" s="35"/>
      <c r="I73" s="35"/>
      <c r="J73" s="35"/>
      <c r="K73" s="35"/>
      <c r="L73" s="101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1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16</v>
      </c>
      <c r="D75" s="35"/>
      <c r="E75" s="35"/>
      <c r="F75" s="35"/>
      <c r="G75" s="35"/>
      <c r="H75" s="35"/>
      <c r="I75" s="35"/>
      <c r="J75" s="35"/>
      <c r="K75" s="35"/>
      <c r="L75" s="101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6.5" customHeight="1">
      <c r="A76" s="33"/>
      <c r="B76" s="34"/>
      <c r="C76" s="35"/>
      <c r="D76" s="35"/>
      <c r="E76" s="337" t="str">
        <f>E7</f>
        <v>SPŠ Ostrov — Zabezpečení vstupů do objektu</v>
      </c>
      <c r="F76" s="338"/>
      <c r="G76" s="338"/>
      <c r="H76" s="338"/>
      <c r="I76" s="35"/>
      <c r="J76" s="35"/>
      <c r="K76" s="35"/>
      <c r="L76" s="101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87</v>
      </c>
      <c r="D77" s="35"/>
      <c r="E77" s="35"/>
      <c r="F77" s="35"/>
      <c r="G77" s="35"/>
      <c r="H77" s="35"/>
      <c r="I77" s="35"/>
      <c r="J77" s="35"/>
      <c r="K77" s="35"/>
      <c r="L77" s="101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6.5" customHeight="1">
      <c r="A78" s="33"/>
      <c r="B78" s="34"/>
      <c r="C78" s="35"/>
      <c r="D78" s="35"/>
      <c r="E78" s="309" t="str">
        <f>E9</f>
        <v>240227011 - Zabezpečení vstupů do Objektu SPŠ Ostrov</v>
      </c>
      <c r="F78" s="339"/>
      <c r="G78" s="339"/>
      <c r="H78" s="339"/>
      <c r="I78" s="35"/>
      <c r="J78" s="35"/>
      <c r="K78" s="35"/>
      <c r="L78" s="101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1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2" customHeight="1">
      <c r="A80" s="33"/>
      <c r="B80" s="34"/>
      <c r="C80" s="28" t="s">
        <v>21</v>
      </c>
      <c r="D80" s="35"/>
      <c r="E80" s="35"/>
      <c r="F80" s="26" t="str">
        <f>F12</f>
        <v xml:space="preserve">Klínovecká 1197, 363 01 Ostrov </v>
      </c>
      <c r="G80" s="35"/>
      <c r="H80" s="35"/>
      <c r="I80" s="28" t="s">
        <v>23</v>
      </c>
      <c r="J80" s="58" t="str">
        <f>IF(J12="","",J12)</f>
        <v>27. 2. 2024</v>
      </c>
      <c r="K80" s="35"/>
      <c r="L80" s="101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01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5.2" customHeight="1">
      <c r="A82" s="33"/>
      <c r="B82" s="34"/>
      <c r="C82" s="28" t="s">
        <v>25</v>
      </c>
      <c r="D82" s="35"/>
      <c r="E82" s="35"/>
      <c r="F82" s="26" t="str">
        <f>E15</f>
        <v>Střední průmyslová škola Ostrov, p. o.</v>
      </c>
      <c r="G82" s="35"/>
      <c r="H82" s="35"/>
      <c r="I82" s="28" t="s">
        <v>32</v>
      </c>
      <c r="J82" s="31" t="str">
        <f>E21</f>
        <v>ICS - systémy s.ro.</v>
      </c>
      <c r="K82" s="35"/>
      <c r="L82" s="101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2" customHeight="1">
      <c r="A83" s="33"/>
      <c r="B83" s="34"/>
      <c r="C83" s="28" t="s">
        <v>30</v>
      </c>
      <c r="D83" s="35"/>
      <c r="E83" s="35"/>
      <c r="F83" s="26" t="str">
        <f>IF(E18="","",E18)</f>
        <v>Vyplň údaj</v>
      </c>
      <c r="G83" s="35"/>
      <c r="H83" s="35"/>
      <c r="I83" s="28" t="s">
        <v>37</v>
      </c>
      <c r="J83" s="31" t="str">
        <f>E24</f>
        <v xml:space="preserve"> </v>
      </c>
      <c r="K83" s="35"/>
      <c r="L83" s="101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0.35" customHeight="1">
      <c r="A84" s="33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101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11" customFormat="1" ht="29.25" customHeight="1">
      <c r="A85" s="141"/>
      <c r="B85" s="142"/>
      <c r="C85" s="143" t="s">
        <v>102</v>
      </c>
      <c r="D85" s="144" t="s">
        <v>60</v>
      </c>
      <c r="E85" s="144" t="s">
        <v>56</v>
      </c>
      <c r="F85" s="144" t="s">
        <v>57</v>
      </c>
      <c r="G85" s="144" t="s">
        <v>103</v>
      </c>
      <c r="H85" s="144" t="s">
        <v>104</v>
      </c>
      <c r="I85" s="144" t="s">
        <v>105</v>
      </c>
      <c r="J85" s="144" t="s">
        <v>92</v>
      </c>
      <c r="K85" s="145" t="s">
        <v>106</v>
      </c>
      <c r="L85" s="146"/>
      <c r="M85" s="67" t="s">
        <v>19</v>
      </c>
      <c r="N85" s="68" t="s">
        <v>45</v>
      </c>
      <c r="O85" s="68" t="s">
        <v>107</v>
      </c>
      <c r="P85" s="68" t="s">
        <v>108</v>
      </c>
      <c r="Q85" s="68" t="s">
        <v>109</v>
      </c>
      <c r="R85" s="68" t="s">
        <v>110</v>
      </c>
      <c r="S85" s="68" t="s">
        <v>111</v>
      </c>
      <c r="T85" s="69" t="s">
        <v>112</v>
      </c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</row>
    <row r="86" spans="1:65" s="2" customFormat="1" ht="22.9" customHeight="1">
      <c r="A86" s="33"/>
      <c r="B86" s="34"/>
      <c r="C86" s="74" t="s">
        <v>113</v>
      </c>
      <c r="D86" s="35"/>
      <c r="E86" s="35"/>
      <c r="F86" s="35"/>
      <c r="G86" s="35"/>
      <c r="H86" s="35"/>
      <c r="I86" s="35"/>
      <c r="J86" s="147">
        <f>BK86</f>
        <v>0</v>
      </c>
      <c r="K86" s="35"/>
      <c r="L86" s="38"/>
      <c r="M86" s="70"/>
      <c r="N86" s="148"/>
      <c r="O86" s="71"/>
      <c r="P86" s="149">
        <f>P87</f>
        <v>0</v>
      </c>
      <c r="Q86" s="71"/>
      <c r="R86" s="149">
        <f>R87</f>
        <v>0.33780999999999994</v>
      </c>
      <c r="S86" s="71"/>
      <c r="T86" s="150">
        <f>T87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74</v>
      </c>
      <c r="AU86" s="16" t="s">
        <v>93</v>
      </c>
      <c r="BK86" s="151">
        <f>BK87</f>
        <v>0</v>
      </c>
    </row>
    <row r="87" spans="1:65" s="12" customFormat="1" ht="25.9" customHeight="1">
      <c r="B87" s="152"/>
      <c r="C87" s="153"/>
      <c r="D87" s="154" t="s">
        <v>74</v>
      </c>
      <c r="E87" s="155" t="s">
        <v>114</v>
      </c>
      <c r="F87" s="155" t="s">
        <v>115</v>
      </c>
      <c r="G87" s="153"/>
      <c r="H87" s="153"/>
      <c r="I87" s="156"/>
      <c r="J87" s="157">
        <f>BK87</f>
        <v>0</v>
      </c>
      <c r="K87" s="153"/>
      <c r="L87" s="158"/>
      <c r="M87" s="159"/>
      <c r="N87" s="160"/>
      <c r="O87" s="160"/>
      <c r="P87" s="161">
        <f>P88+P89</f>
        <v>0</v>
      </c>
      <c r="Q87" s="160"/>
      <c r="R87" s="161">
        <f>R88+R89</f>
        <v>0.33780999999999994</v>
      </c>
      <c r="S87" s="160"/>
      <c r="T87" s="162">
        <f>T88+T89</f>
        <v>0</v>
      </c>
      <c r="AR87" s="163" t="s">
        <v>85</v>
      </c>
      <c r="AT87" s="164" t="s">
        <v>74</v>
      </c>
      <c r="AU87" s="164" t="s">
        <v>75</v>
      </c>
      <c r="AY87" s="163" t="s">
        <v>116</v>
      </c>
      <c r="BK87" s="165">
        <f>BK88+BK89</f>
        <v>0</v>
      </c>
    </row>
    <row r="88" spans="1:65" s="12" customFormat="1" ht="22.9" customHeight="1">
      <c r="B88" s="152"/>
      <c r="C88" s="153"/>
      <c r="D88" s="154" t="s">
        <v>74</v>
      </c>
      <c r="E88" s="166" t="s">
        <v>117</v>
      </c>
      <c r="F88" s="166" t="s">
        <v>118</v>
      </c>
      <c r="G88" s="153"/>
      <c r="H88" s="153"/>
      <c r="I88" s="156"/>
      <c r="J88" s="167">
        <f>BK88</f>
        <v>0</v>
      </c>
      <c r="K88" s="153"/>
      <c r="L88" s="158"/>
      <c r="M88" s="159"/>
      <c r="N88" s="160"/>
      <c r="O88" s="160"/>
      <c r="P88" s="161">
        <v>0</v>
      </c>
      <c r="Q88" s="160"/>
      <c r="R88" s="161">
        <v>0</v>
      </c>
      <c r="S88" s="160"/>
      <c r="T88" s="162">
        <v>0</v>
      </c>
      <c r="AR88" s="163" t="s">
        <v>85</v>
      </c>
      <c r="AT88" s="164" t="s">
        <v>74</v>
      </c>
      <c r="AU88" s="164" t="s">
        <v>83</v>
      </c>
      <c r="AY88" s="163" t="s">
        <v>116</v>
      </c>
      <c r="BK88" s="165">
        <v>0</v>
      </c>
    </row>
    <row r="89" spans="1:65" s="12" customFormat="1" ht="22.9" customHeight="1">
      <c r="B89" s="152"/>
      <c r="C89" s="153"/>
      <c r="D89" s="154" t="s">
        <v>74</v>
      </c>
      <c r="E89" s="166" t="s">
        <v>119</v>
      </c>
      <c r="F89" s="166" t="s">
        <v>120</v>
      </c>
      <c r="G89" s="153"/>
      <c r="H89" s="153"/>
      <c r="I89" s="156"/>
      <c r="J89" s="167">
        <f>BK89</f>
        <v>0</v>
      </c>
      <c r="K89" s="153"/>
      <c r="L89" s="158"/>
      <c r="M89" s="159"/>
      <c r="N89" s="160"/>
      <c r="O89" s="160"/>
      <c r="P89" s="161">
        <f>P90+P164+P191+P222</f>
        <v>0</v>
      </c>
      <c r="Q89" s="160"/>
      <c r="R89" s="161">
        <f>R90+R164+R191+R222</f>
        <v>0.33780999999999994</v>
      </c>
      <c r="S89" s="160"/>
      <c r="T89" s="162">
        <f>T90+T164+T191+T222</f>
        <v>0</v>
      </c>
      <c r="AR89" s="163" t="s">
        <v>85</v>
      </c>
      <c r="AT89" s="164" t="s">
        <v>74</v>
      </c>
      <c r="AU89" s="164" t="s">
        <v>83</v>
      </c>
      <c r="AY89" s="163" t="s">
        <v>116</v>
      </c>
      <c r="BK89" s="165">
        <f>BK90+BK164+BK191+BK222</f>
        <v>0</v>
      </c>
    </row>
    <row r="90" spans="1:65" s="12" customFormat="1" ht="20.85" customHeight="1">
      <c r="B90" s="152"/>
      <c r="C90" s="153"/>
      <c r="D90" s="154" t="s">
        <v>74</v>
      </c>
      <c r="E90" s="166" t="s">
        <v>121</v>
      </c>
      <c r="F90" s="166" t="s">
        <v>122</v>
      </c>
      <c r="G90" s="153"/>
      <c r="H90" s="153"/>
      <c r="I90" s="156"/>
      <c r="J90" s="167">
        <f>BK90</f>
        <v>0</v>
      </c>
      <c r="K90" s="153"/>
      <c r="L90" s="158"/>
      <c r="M90" s="159"/>
      <c r="N90" s="160"/>
      <c r="O90" s="160"/>
      <c r="P90" s="161">
        <f>SUM(P91:P163)</f>
        <v>0</v>
      </c>
      <c r="Q90" s="160"/>
      <c r="R90" s="161">
        <f>SUM(R91:R163)</f>
        <v>2E-3</v>
      </c>
      <c r="S90" s="160"/>
      <c r="T90" s="162">
        <f>SUM(T91:T163)</f>
        <v>0</v>
      </c>
      <c r="AR90" s="163" t="s">
        <v>85</v>
      </c>
      <c r="AT90" s="164" t="s">
        <v>74</v>
      </c>
      <c r="AU90" s="164" t="s">
        <v>85</v>
      </c>
      <c r="AY90" s="163" t="s">
        <v>116</v>
      </c>
      <c r="BK90" s="165">
        <f>SUM(BK91:BK163)</f>
        <v>0</v>
      </c>
    </row>
    <row r="91" spans="1:65" s="2" customFormat="1" ht="16.5" customHeight="1">
      <c r="A91" s="33"/>
      <c r="B91" s="34"/>
      <c r="C91" s="168" t="s">
        <v>83</v>
      </c>
      <c r="D91" s="168" t="s">
        <v>123</v>
      </c>
      <c r="E91" s="169" t="s">
        <v>124</v>
      </c>
      <c r="F91" s="170" t="s">
        <v>125</v>
      </c>
      <c r="G91" s="171" t="s">
        <v>126</v>
      </c>
      <c r="H91" s="172">
        <v>1</v>
      </c>
      <c r="I91" s="173"/>
      <c r="J91" s="174">
        <f>ROUND(I91*H91,2)</f>
        <v>0</v>
      </c>
      <c r="K91" s="170" t="s">
        <v>127</v>
      </c>
      <c r="L91" s="38"/>
      <c r="M91" s="175" t="s">
        <v>19</v>
      </c>
      <c r="N91" s="176" t="s">
        <v>46</v>
      </c>
      <c r="O91" s="63"/>
      <c r="P91" s="177">
        <f>O91*H91</f>
        <v>0</v>
      </c>
      <c r="Q91" s="177">
        <v>0</v>
      </c>
      <c r="R91" s="177">
        <f>Q91*H91</f>
        <v>0</v>
      </c>
      <c r="S91" s="177">
        <v>0</v>
      </c>
      <c r="T91" s="178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79" t="s">
        <v>128</v>
      </c>
      <c r="AT91" s="179" t="s">
        <v>123</v>
      </c>
      <c r="AU91" s="179" t="s">
        <v>129</v>
      </c>
      <c r="AY91" s="16" t="s">
        <v>116</v>
      </c>
      <c r="BE91" s="180">
        <f>IF(N91="základní",J91,0)</f>
        <v>0</v>
      </c>
      <c r="BF91" s="180">
        <f>IF(N91="snížená",J91,0)</f>
        <v>0</v>
      </c>
      <c r="BG91" s="180">
        <f>IF(N91="zákl. přenesená",J91,0)</f>
        <v>0</v>
      </c>
      <c r="BH91" s="180">
        <f>IF(N91="sníž. přenesená",J91,0)</f>
        <v>0</v>
      </c>
      <c r="BI91" s="180">
        <f>IF(N91="nulová",J91,0)</f>
        <v>0</v>
      </c>
      <c r="BJ91" s="16" t="s">
        <v>83</v>
      </c>
      <c r="BK91" s="180">
        <f>ROUND(I91*H91,2)</f>
        <v>0</v>
      </c>
      <c r="BL91" s="16" t="s">
        <v>128</v>
      </c>
      <c r="BM91" s="179" t="s">
        <v>130</v>
      </c>
    </row>
    <row r="92" spans="1:65" s="2" customFormat="1" ht="11.25">
      <c r="A92" s="33"/>
      <c r="B92" s="34"/>
      <c r="C92" s="35"/>
      <c r="D92" s="181" t="s">
        <v>131</v>
      </c>
      <c r="E92" s="35"/>
      <c r="F92" s="182" t="s">
        <v>132</v>
      </c>
      <c r="G92" s="35"/>
      <c r="H92" s="35"/>
      <c r="I92" s="183"/>
      <c r="J92" s="35"/>
      <c r="K92" s="35"/>
      <c r="L92" s="38"/>
      <c r="M92" s="184"/>
      <c r="N92" s="185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131</v>
      </c>
      <c r="AU92" s="16" t="s">
        <v>129</v>
      </c>
    </row>
    <row r="93" spans="1:65" s="2" customFormat="1" ht="24.2" customHeight="1">
      <c r="A93" s="33"/>
      <c r="B93" s="34"/>
      <c r="C93" s="186" t="s">
        <v>85</v>
      </c>
      <c r="D93" s="186" t="s">
        <v>133</v>
      </c>
      <c r="E93" s="187" t="s">
        <v>134</v>
      </c>
      <c r="F93" s="188" t="s">
        <v>135</v>
      </c>
      <c r="G93" s="189" t="s">
        <v>126</v>
      </c>
      <c r="H93" s="190">
        <v>1</v>
      </c>
      <c r="I93" s="191"/>
      <c r="J93" s="192">
        <f>ROUND(I93*H93,2)</f>
        <v>0</v>
      </c>
      <c r="K93" s="188" t="s">
        <v>19</v>
      </c>
      <c r="L93" s="193"/>
      <c r="M93" s="194" t="s">
        <v>19</v>
      </c>
      <c r="N93" s="195" t="s">
        <v>46</v>
      </c>
      <c r="O93" s="63"/>
      <c r="P93" s="177">
        <f>O93*H93</f>
        <v>0</v>
      </c>
      <c r="Q93" s="177">
        <v>0</v>
      </c>
      <c r="R93" s="177">
        <f>Q93*H93</f>
        <v>0</v>
      </c>
      <c r="S93" s="177">
        <v>0</v>
      </c>
      <c r="T93" s="178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79" t="s">
        <v>136</v>
      </c>
      <c r="AT93" s="179" t="s">
        <v>133</v>
      </c>
      <c r="AU93" s="179" t="s">
        <v>129</v>
      </c>
      <c r="AY93" s="16" t="s">
        <v>116</v>
      </c>
      <c r="BE93" s="180">
        <f>IF(N93="základní",J93,0)</f>
        <v>0</v>
      </c>
      <c r="BF93" s="180">
        <f>IF(N93="snížená",J93,0)</f>
        <v>0</v>
      </c>
      <c r="BG93" s="180">
        <f>IF(N93="zákl. přenesená",J93,0)</f>
        <v>0</v>
      </c>
      <c r="BH93" s="180">
        <f>IF(N93="sníž. přenesená",J93,0)</f>
        <v>0</v>
      </c>
      <c r="BI93" s="180">
        <f>IF(N93="nulová",J93,0)</f>
        <v>0</v>
      </c>
      <c r="BJ93" s="16" t="s">
        <v>83</v>
      </c>
      <c r="BK93" s="180">
        <f>ROUND(I93*H93,2)</f>
        <v>0</v>
      </c>
      <c r="BL93" s="16" t="s">
        <v>128</v>
      </c>
      <c r="BM93" s="179" t="s">
        <v>137</v>
      </c>
    </row>
    <row r="94" spans="1:65" s="2" customFormat="1" ht="24.2" customHeight="1">
      <c r="A94" s="33"/>
      <c r="B94" s="34"/>
      <c r="C94" s="186" t="s">
        <v>129</v>
      </c>
      <c r="D94" s="186" t="s">
        <v>133</v>
      </c>
      <c r="E94" s="187" t="s">
        <v>138</v>
      </c>
      <c r="F94" s="188" t="s">
        <v>139</v>
      </c>
      <c r="G94" s="189" t="s">
        <v>126</v>
      </c>
      <c r="H94" s="190">
        <v>1</v>
      </c>
      <c r="I94" s="191"/>
      <c r="J94" s="192">
        <f>ROUND(I94*H94,2)</f>
        <v>0</v>
      </c>
      <c r="K94" s="188" t="s">
        <v>19</v>
      </c>
      <c r="L94" s="193"/>
      <c r="M94" s="194" t="s">
        <v>19</v>
      </c>
      <c r="N94" s="195" t="s">
        <v>46</v>
      </c>
      <c r="O94" s="63"/>
      <c r="P94" s="177">
        <f>O94*H94</f>
        <v>0</v>
      </c>
      <c r="Q94" s="177">
        <v>0</v>
      </c>
      <c r="R94" s="177">
        <f>Q94*H94</f>
        <v>0</v>
      </c>
      <c r="S94" s="177">
        <v>0</v>
      </c>
      <c r="T94" s="178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79" t="s">
        <v>136</v>
      </c>
      <c r="AT94" s="179" t="s">
        <v>133</v>
      </c>
      <c r="AU94" s="179" t="s">
        <v>129</v>
      </c>
      <c r="AY94" s="16" t="s">
        <v>116</v>
      </c>
      <c r="BE94" s="180">
        <f>IF(N94="základní",J94,0)</f>
        <v>0</v>
      </c>
      <c r="BF94" s="180">
        <f>IF(N94="snížená",J94,0)</f>
        <v>0</v>
      </c>
      <c r="BG94" s="180">
        <f>IF(N94="zákl. přenesená",J94,0)</f>
        <v>0</v>
      </c>
      <c r="BH94" s="180">
        <f>IF(N94="sníž. přenesená",J94,0)</f>
        <v>0</v>
      </c>
      <c r="BI94" s="180">
        <f>IF(N94="nulová",J94,0)</f>
        <v>0</v>
      </c>
      <c r="BJ94" s="16" t="s">
        <v>83</v>
      </c>
      <c r="BK94" s="180">
        <f>ROUND(I94*H94,2)</f>
        <v>0</v>
      </c>
      <c r="BL94" s="16" t="s">
        <v>128</v>
      </c>
      <c r="BM94" s="179" t="s">
        <v>140</v>
      </c>
    </row>
    <row r="95" spans="1:65" s="2" customFormat="1" ht="24.2" customHeight="1">
      <c r="A95" s="33"/>
      <c r="B95" s="34"/>
      <c r="C95" s="186" t="s">
        <v>141</v>
      </c>
      <c r="D95" s="186" t="s">
        <v>133</v>
      </c>
      <c r="E95" s="187" t="s">
        <v>142</v>
      </c>
      <c r="F95" s="188" t="s">
        <v>143</v>
      </c>
      <c r="G95" s="189" t="s">
        <v>126</v>
      </c>
      <c r="H95" s="190">
        <v>1</v>
      </c>
      <c r="I95" s="191"/>
      <c r="J95" s="192">
        <f>ROUND(I95*H95,2)</f>
        <v>0</v>
      </c>
      <c r="K95" s="188" t="s">
        <v>19</v>
      </c>
      <c r="L95" s="193"/>
      <c r="M95" s="194" t="s">
        <v>19</v>
      </c>
      <c r="N95" s="195" t="s">
        <v>46</v>
      </c>
      <c r="O95" s="63"/>
      <c r="P95" s="177">
        <f>O95*H95</f>
        <v>0</v>
      </c>
      <c r="Q95" s="177">
        <v>0</v>
      </c>
      <c r="R95" s="177">
        <f>Q95*H95</f>
        <v>0</v>
      </c>
      <c r="S95" s="177">
        <v>0</v>
      </c>
      <c r="T95" s="178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79" t="s">
        <v>136</v>
      </c>
      <c r="AT95" s="179" t="s">
        <v>133</v>
      </c>
      <c r="AU95" s="179" t="s">
        <v>129</v>
      </c>
      <c r="AY95" s="16" t="s">
        <v>116</v>
      </c>
      <c r="BE95" s="180">
        <f>IF(N95="základní",J95,0)</f>
        <v>0</v>
      </c>
      <c r="BF95" s="180">
        <f>IF(N95="snížená",J95,0)</f>
        <v>0</v>
      </c>
      <c r="BG95" s="180">
        <f>IF(N95="zákl. přenesená",J95,0)</f>
        <v>0</v>
      </c>
      <c r="BH95" s="180">
        <f>IF(N95="sníž. přenesená",J95,0)</f>
        <v>0</v>
      </c>
      <c r="BI95" s="180">
        <f>IF(N95="nulová",J95,0)</f>
        <v>0</v>
      </c>
      <c r="BJ95" s="16" t="s">
        <v>83</v>
      </c>
      <c r="BK95" s="180">
        <f>ROUND(I95*H95,2)</f>
        <v>0</v>
      </c>
      <c r="BL95" s="16" t="s">
        <v>128</v>
      </c>
      <c r="BM95" s="179" t="s">
        <v>144</v>
      </c>
    </row>
    <row r="96" spans="1:65" s="2" customFormat="1" ht="24.2" customHeight="1">
      <c r="A96" s="33"/>
      <c r="B96" s="34"/>
      <c r="C96" s="186" t="s">
        <v>145</v>
      </c>
      <c r="D96" s="186" t="s">
        <v>133</v>
      </c>
      <c r="E96" s="187" t="s">
        <v>146</v>
      </c>
      <c r="F96" s="188" t="s">
        <v>147</v>
      </c>
      <c r="G96" s="189" t="s">
        <v>126</v>
      </c>
      <c r="H96" s="190">
        <v>1</v>
      </c>
      <c r="I96" s="191"/>
      <c r="J96" s="192">
        <f>ROUND(I96*H96,2)</f>
        <v>0</v>
      </c>
      <c r="K96" s="188" t="s">
        <v>19</v>
      </c>
      <c r="L96" s="193"/>
      <c r="M96" s="194" t="s">
        <v>19</v>
      </c>
      <c r="N96" s="195" t="s">
        <v>46</v>
      </c>
      <c r="O96" s="63"/>
      <c r="P96" s="177">
        <f>O96*H96</f>
        <v>0</v>
      </c>
      <c r="Q96" s="177">
        <v>0</v>
      </c>
      <c r="R96" s="177">
        <f>Q96*H96</f>
        <v>0</v>
      </c>
      <c r="S96" s="177">
        <v>0</v>
      </c>
      <c r="T96" s="178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9" t="s">
        <v>136</v>
      </c>
      <c r="AT96" s="179" t="s">
        <v>133</v>
      </c>
      <c r="AU96" s="179" t="s">
        <v>129</v>
      </c>
      <c r="AY96" s="16" t="s">
        <v>116</v>
      </c>
      <c r="BE96" s="180">
        <f>IF(N96="základní",J96,0)</f>
        <v>0</v>
      </c>
      <c r="BF96" s="180">
        <f>IF(N96="snížená",J96,0)</f>
        <v>0</v>
      </c>
      <c r="BG96" s="180">
        <f>IF(N96="zákl. přenesená",J96,0)</f>
        <v>0</v>
      </c>
      <c r="BH96" s="180">
        <f>IF(N96="sníž. přenesená",J96,0)</f>
        <v>0</v>
      </c>
      <c r="BI96" s="180">
        <f>IF(N96="nulová",J96,0)</f>
        <v>0</v>
      </c>
      <c r="BJ96" s="16" t="s">
        <v>83</v>
      </c>
      <c r="BK96" s="180">
        <f>ROUND(I96*H96,2)</f>
        <v>0</v>
      </c>
      <c r="BL96" s="16" t="s">
        <v>128</v>
      </c>
      <c r="BM96" s="179" t="s">
        <v>148</v>
      </c>
    </row>
    <row r="97" spans="1:65" s="2" customFormat="1" ht="16.5" customHeight="1">
      <c r="A97" s="33"/>
      <c r="B97" s="34"/>
      <c r="C97" s="168" t="s">
        <v>149</v>
      </c>
      <c r="D97" s="168" t="s">
        <v>123</v>
      </c>
      <c r="E97" s="169" t="s">
        <v>150</v>
      </c>
      <c r="F97" s="170" t="s">
        <v>151</v>
      </c>
      <c r="G97" s="171" t="s">
        <v>126</v>
      </c>
      <c r="H97" s="172">
        <v>7</v>
      </c>
      <c r="I97" s="173"/>
      <c r="J97" s="174">
        <f>ROUND(I97*H97,2)</f>
        <v>0</v>
      </c>
      <c r="K97" s="170" t="s">
        <v>127</v>
      </c>
      <c r="L97" s="38"/>
      <c r="M97" s="175" t="s">
        <v>19</v>
      </c>
      <c r="N97" s="176" t="s">
        <v>46</v>
      </c>
      <c r="O97" s="63"/>
      <c r="P97" s="177">
        <f>O97*H97</f>
        <v>0</v>
      </c>
      <c r="Q97" s="177">
        <v>0</v>
      </c>
      <c r="R97" s="177">
        <f>Q97*H97</f>
        <v>0</v>
      </c>
      <c r="S97" s="177">
        <v>0</v>
      </c>
      <c r="T97" s="178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79" t="s">
        <v>128</v>
      </c>
      <c r="AT97" s="179" t="s">
        <v>123</v>
      </c>
      <c r="AU97" s="179" t="s">
        <v>129</v>
      </c>
      <c r="AY97" s="16" t="s">
        <v>116</v>
      </c>
      <c r="BE97" s="180">
        <f>IF(N97="základní",J97,0)</f>
        <v>0</v>
      </c>
      <c r="BF97" s="180">
        <f>IF(N97="snížená",J97,0)</f>
        <v>0</v>
      </c>
      <c r="BG97" s="180">
        <f>IF(N97="zákl. přenesená",J97,0)</f>
        <v>0</v>
      </c>
      <c r="BH97" s="180">
        <f>IF(N97="sníž. přenesená",J97,0)</f>
        <v>0</v>
      </c>
      <c r="BI97" s="180">
        <f>IF(N97="nulová",J97,0)</f>
        <v>0</v>
      </c>
      <c r="BJ97" s="16" t="s">
        <v>83</v>
      </c>
      <c r="BK97" s="180">
        <f>ROUND(I97*H97,2)</f>
        <v>0</v>
      </c>
      <c r="BL97" s="16" t="s">
        <v>128</v>
      </c>
      <c r="BM97" s="179" t="s">
        <v>152</v>
      </c>
    </row>
    <row r="98" spans="1:65" s="2" customFormat="1" ht="11.25">
      <c r="A98" s="33"/>
      <c r="B98" s="34"/>
      <c r="C98" s="35"/>
      <c r="D98" s="181" t="s">
        <v>131</v>
      </c>
      <c r="E98" s="35"/>
      <c r="F98" s="182" t="s">
        <v>153</v>
      </c>
      <c r="G98" s="35"/>
      <c r="H98" s="35"/>
      <c r="I98" s="183"/>
      <c r="J98" s="35"/>
      <c r="K98" s="35"/>
      <c r="L98" s="38"/>
      <c r="M98" s="184"/>
      <c r="N98" s="185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131</v>
      </c>
      <c r="AU98" s="16" t="s">
        <v>129</v>
      </c>
    </row>
    <row r="99" spans="1:65" s="2" customFormat="1" ht="24.2" customHeight="1">
      <c r="A99" s="33"/>
      <c r="B99" s="34"/>
      <c r="C99" s="186" t="s">
        <v>154</v>
      </c>
      <c r="D99" s="186" t="s">
        <v>133</v>
      </c>
      <c r="E99" s="187" t="s">
        <v>155</v>
      </c>
      <c r="F99" s="188" t="s">
        <v>156</v>
      </c>
      <c r="G99" s="189" t="s">
        <v>126</v>
      </c>
      <c r="H99" s="190">
        <v>7</v>
      </c>
      <c r="I99" s="191"/>
      <c r="J99" s="192">
        <f>ROUND(I99*H99,2)</f>
        <v>0</v>
      </c>
      <c r="K99" s="188" t="s">
        <v>19</v>
      </c>
      <c r="L99" s="193"/>
      <c r="M99" s="194" t="s">
        <v>19</v>
      </c>
      <c r="N99" s="195" t="s">
        <v>46</v>
      </c>
      <c r="O99" s="63"/>
      <c r="P99" s="177">
        <f>O99*H99</f>
        <v>0</v>
      </c>
      <c r="Q99" s="177">
        <v>0</v>
      </c>
      <c r="R99" s="177">
        <f>Q99*H99</f>
        <v>0</v>
      </c>
      <c r="S99" s="177">
        <v>0</v>
      </c>
      <c r="T99" s="178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9" t="s">
        <v>136</v>
      </c>
      <c r="AT99" s="179" t="s">
        <v>133</v>
      </c>
      <c r="AU99" s="179" t="s">
        <v>129</v>
      </c>
      <c r="AY99" s="16" t="s">
        <v>116</v>
      </c>
      <c r="BE99" s="180">
        <f>IF(N99="základní",J99,0)</f>
        <v>0</v>
      </c>
      <c r="BF99" s="180">
        <f>IF(N99="snížená",J99,0)</f>
        <v>0</v>
      </c>
      <c r="BG99" s="180">
        <f>IF(N99="zákl. přenesená",J99,0)</f>
        <v>0</v>
      </c>
      <c r="BH99" s="180">
        <f>IF(N99="sníž. přenesená",J99,0)</f>
        <v>0</v>
      </c>
      <c r="BI99" s="180">
        <f>IF(N99="nulová",J99,0)</f>
        <v>0</v>
      </c>
      <c r="BJ99" s="16" t="s">
        <v>83</v>
      </c>
      <c r="BK99" s="180">
        <f>ROUND(I99*H99,2)</f>
        <v>0</v>
      </c>
      <c r="BL99" s="16" t="s">
        <v>128</v>
      </c>
      <c r="BM99" s="179" t="s">
        <v>157</v>
      </c>
    </row>
    <row r="100" spans="1:65" s="2" customFormat="1" ht="16.5" customHeight="1">
      <c r="A100" s="33"/>
      <c r="B100" s="34"/>
      <c r="C100" s="168" t="s">
        <v>158</v>
      </c>
      <c r="D100" s="168" t="s">
        <v>123</v>
      </c>
      <c r="E100" s="169" t="s">
        <v>159</v>
      </c>
      <c r="F100" s="170" t="s">
        <v>160</v>
      </c>
      <c r="G100" s="171" t="s">
        <v>126</v>
      </c>
      <c r="H100" s="172">
        <v>9</v>
      </c>
      <c r="I100" s="173"/>
      <c r="J100" s="174">
        <f>ROUND(I100*H100,2)</f>
        <v>0</v>
      </c>
      <c r="K100" s="170" t="s">
        <v>127</v>
      </c>
      <c r="L100" s="38"/>
      <c r="M100" s="175" t="s">
        <v>19</v>
      </c>
      <c r="N100" s="176" t="s">
        <v>46</v>
      </c>
      <c r="O100" s="63"/>
      <c r="P100" s="177">
        <f>O100*H100</f>
        <v>0</v>
      </c>
      <c r="Q100" s="177">
        <v>0</v>
      </c>
      <c r="R100" s="177">
        <f>Q100*H100</f>
        <v>0</v>
      </c>
      <c r="S100" s="177">
        <v>0</v>
      </c>
      <c r="T100" s="178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79" t="s">
        <v>128</v>
      </c>
      <c r="AT100" s="179" t="s">
        <v>123</v>
      </c>
      <c r="AU100" s="179" t="s">
        <v>129</v>
      </c>
      <c r="AY100" s="16" t="s">
        <v>116</v>
      </c>
      <c r="BE100" s="180">
        <f>IF(N100="základní",J100,0)</f>
        <v>0</v>
      </c>
      <c r="BF100" s="180">
        <f>IF(N100="snížená",J100,0)</f>
        <v>0</v>
      </c>
      <c r="BG100" s="180">
        <f>IF(N100="zákl. přenesená",J100,0)</f>
        <v>0</v>
      </c>
      <c r="BH100" s="180">
        <f>IF(N100="sníž. přenesená",J100,0)</f>
        <v>0</v>
      </c>
      <c r="BI100" s="180">
        <f>IF(N100="nulová",J100,0)</f>
        <v>0</v>
      </c>
      <c r="BJ100" s="16" t="s">
        <v>83</v>
      </c>
      <c r="BK100" s="180">
        <f>ROUND(I100*H100,2)</f>
        <v>0</v>
      </c>
      <c r="BL100" s="16" t="s">
        <v>128</v>
      </c>
      <c r="BM100" s="179" t="s">
        <v>161</v>
      </c>
    </row>
    <row r="101" spans="1:65" s="2" customFormat="1" ht="11.25">
      <c r="A101" s="33"/>
      <c r="B101" s="34"/>
      <c r="C101" s="35"/>
      <c r="D101" s="181" t="s">
        <v>131</v>
      </c>
      <c r="E101" s="35"/>
      <c r="F101" s="182" t="s">
        <v>162</v>
      </c>
      <c r="G101" s="35"/>
      <c r="H101" s="35"/>
      <c r="I101" s="183"/>
      <c r="J101" s="35"/>
      <c r="K101" s="35"/>
      <c r="L101" s="38"/>
      <c r="M101" s="184"/>
      <c r="N101" s="185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131</v>
      </c>
      <c r="AU101" s="16" t="s">
        <v>129</v>
      </c>
    </row>
    <row r="102" spans="1:65" s="2" customFormat="1" ht="24.2" customHeight="1">
      <c r="A102" s="33"/>
      <c r="B102" s="34"/>
      <c r="C102" s="186" t="s">
        <v>163</v>
      </c>
      <c r="D102" s="186" t="s">
        <v>133</v>
      </c>
      <c r="E102" s="187" t="s">
        <v>164</v>
      </c>
      <c r="F102" s="188" t="s">
        <v>165</v>
      </c>
      <c r="G102" s="189" t="s">
        <v>126</v>
      </c>
      <c r="H102" s="190">
        <v>9</v>
      </c>
      <c r="I102" s="191"/>
      <c r="J102" s="192">
        <f>ROUND(I102*H102,2)</f>
        <v>0</v>
      </c>
      <c r="K102" s="188" t="s">
        <v>19</v>
      </c>
      <c r="L102" s="193"/>
      <c r="M102" s="194" t="s">
        <v>19</v>
      </c>
      <c r="N102" s="195" t="s">
        <v>46</v>
      </c>
      <c r="O102" s="63"/>
      <c r="P102" s="177">
        <f>O102*H102</f>
        <v>0</v>
      </c>
      <c r="Q102" s="177">
        <v>0</v>
      </c>
      <c r="R102" s="177">
        <f>Q102*H102</f>
        <v>0</v>
      </c>
      <c r="S102" s="177">
        <v>0</v>
      </c>
      <c r="T102" s="178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9" t="s">
        <v>136</v>
      </c>
      <c r="AT102" s="179" t="s">
        <v>133</v>
      </c>
      <c r="AU102" s="179" t="s">
        <v>129</v>
      </c>
      <c r="AY102" s="16" t="s">
        <v>116</v>
      </c>
      <c r="BE102" s="180">
        <f>IF(N102="základní",J102,0)</f>
        <v>0</v>
      </c>
      <c r="BF102" s="180">
        <f>IF(N102="snížená",J102,0)</f>
        <v>0</v>
      </c>
      <c r="BG102" s="180">
        <f>IF(N102="zákl. přenesená",J102,0)</f>
        <v>0</v>
      </c>
      <c r="BH102" s="180">
        <f>IF(N102="sníž. přenesená",J102,0)</f>
        <v>0</v>
      </c>
      <c r="BI102" s="180">
        <f>IF(N102="nulová",J102,0)</f>
        <v>0</v>
      </c>
      <c r="BJ102" s="16" t="s">
        <v>83</v>
      </c>
      <c r="BK102" s="180">
        <f>ROUND(I102*H102,2)</f>
        <v>0</v>
      </c>
      <c r="BL102" s="16" t="s">
        <v>128</v>
      </c>
      <c r="BM102" s="179" t="s">
        <v>166</v>
      </c>
    </row>
    <row r="103" spans="1:65" s="2" customFormat="1" ht="16.5" customHeight="1">
      <c r="A103" s="33"/>
      <c r="B103" s="34"/>
      <c r="C103" s="168" t="s">
        <v>167</v>
      </c>
      <c r="D103" s="168" t="s">
        <v>123</v>
      </c>
      <c r="E103" s="169" t="s">
        <v>168</v>
      </c>
      <c r="F103" s="170" t="s">
        <v>169</v>
      </c>
      <c r="G103" s="171" t="s">
        <v>126</v>
      </c>
      <c r="H103" s="172">
        <v>1</v>
      </c>
      <c r="I103" s="173"/>
      <c r="J103" s="174">
        <f>ROUND(I103*H103,2)</f>
        <v>0</v>
      </c>
      <c r="K103" s="170" t="s">
        <v>127</v>
      </c>
      <c r="L103" s="38"/>
      <c r="M103" s="175" t="s">
        <v>19</v>
      </c>
      <c r="N103" s="176" t="s">
        <v>46</v>
      </c>
      <c r="O103" s="63"/>
      <c r="P103" s="177">
        <f>O103*H103</f>
        <v>0</v>
      </c>
      <c r="Q103" s="177">
        <v>0</v>
      </c>
      <c r="R103" s="177">
        <f>Q103*H103</f>
        <v>0</v>
      </c>
      <c r="S103" s="177">
        <v>0</v>
      </c>
      <c r="T103" s="178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9" t="s">
        <v>128</v>
      </c>
      <c r="AT103" s="179" t="s">
        <v>123</v>
      </c>
      <c r="AU103" s="179" t="s">
        <v>129</v>
      </c>
      <c r="AY103" s="16" t="s">
        <v>116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16" t="s">
        <v>83</v>
      </c>
      <c r="BK103" s="180">
        <f>ROUND(I103*H103,2)</f>
        <v>0</v>
      </c>
      <c r="BL103" s="16" t="s">
        <v>128</v>
      </c>
      <c r="BM103" s="179" t="s">
        <v>170</v>
      </c>
    </row>
    <row r="104" spans="1:65" s="2" customFormat="1" ht="11.25">
      <c r="A104" s="33"/>
      <c r="B104" s="34"/>
      <c r="C104" s="35"/>
      <c r="D104" s="181" t="s">
        <v>131</v>
      </c>
      <c r="E104" s="35"/>
      <c r="F104" s="182" t="s">
        <v>171</v>
      </c>
      <c r="G104" s="35"/>
      <c r="H104" s="35"/>
      <c r="I104" s="183"/>
      <c r="J104" s="35"/>
      <c r="K104" s="35"/>
      <c r="L104" s="38"/>
      <c r="M104" s="184"/>
      <c r="N104" s="185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131</v>
      </c>
      <c r="AU104" s="16" t="s">
        <v>129</v>
      </c>
    </row>
    <row r="105" spans="1:65" s="2" customFormat="1" ht="24.2" customHeight="1">
      <c r="A105" s="33"/>
      <c r="B105" s="34"/>
      <c r="C105" s="186" t="s">
        <v>172</v>
      </c>
      <c r="D105" s="186" t="s">
        <v>133</v>
      </c>
      <c r="E105" s="187" t="s">
        <v>173</v>
      </c>
      <c r="F105" s="188" t="s">
        <v>174</v>
      </c>
      <c r="G105" s="189" t="s">
        <v>126</v>
      </c>
      <c r="H105" s="190">
        <v>1</v>
      </c>
      <c r="I105" s="191"/>
      <c r="J105" s="192">
        <f>ROUND(I105*H105,2)</f>
        <v>0</v>
      </c>
      <c r="K105" s="188" t="s">
        <v>19</v>
      </c>
      <c r="L105" s="193"/>
      <c r="M105" s="194" t="s">
        <v>19</v>
      </c>
      <c r="N105" s="195" t="s">
        <v>46</v>
      </c>
      <c r="O105" s="63"/>
      <c r="P105" s="177">
        <f>O105*H105</f>
        <v>0</v>
      </c>
      <c r="Q105" s="177">
        <v>0</v>
      </c>
      <c r="R105" s="177">
        <f>Q105*H105</f>
        <v>0</v>
      </c>
      <c r="S105" s="177">
        <v>0</v>
      </c>
      <c r="T105" s="178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9" t="s">
        <v>136</v>
      </c>
      <c r="AT105" s="179" t="s">
        <v>133</v>
      </c>
      <c r="AU105" s="179" t="s">
        <v>129</v>
      </c>
      <c r="AY105" s="16" t="s">
        <v>116</v>
      </c>
      <c r="BE105" s="180">
        <f>IF(N105="základní",J105,0)</f>
        <v>0</v>
      </c>
      <c r="BF105" s="180">
        <f>IF(N105="snížená",J105,0)</f>
        <v>0</v>
      </c>
      <c r="BG105" s="180">
        <f>IF(N105="zákl. přenesená",J105,0)</f>
        <v>0</v>
      </c>
      <c r="BH105" s="180">
        <f>IF(N105="sníž. přenesená",J105,0)</f>
        <v>0</v>
      </c>
      <c r="BI105" s="180">
        <f>IF(N105="nulová",J105,0)</f>
        <v>0</v>
      </c>
      <c r="BJ105" s="16" t="s">
        <v>83</v>
      </c>
      <c r="BK105" s="180">
        <f>ROUND(I105*H105,2)</f>
        <v>0</v>
      </c>
      <c r="BL105" s="16" t="s">
        <v>128</v>
      </c>
      <c r="BM105" s="179" t="s">
        <v>175</v>
      </c>
    </row>
    <row r="106" spans="1:65" s="2" customFormat="1" ht="16.5" customHeight="1">
      <c r="A106" s="33"/>
      <c r="B106" s="34"/>
      <c r="C106" s="168" t="s">
        <v>176</v>
      </c>
      <c r="D106" s="168" t="s">
        <v>123</v>
      </c>
      <c r="E106" s="169" t="s">
        <v>177</v>
      </c>
      <c r="F106" s="170" t="s">
        <v>178</v>
      </c>
      <c r="G106" s="171" t="s">
        <v>126</v>
      </c>
      <c r="H106" s="172">
        <v>4</v>
      </c>
      <c r="I106" s="173"/>
      <c r="J106" s="174">
        <f>ROUND(I106*H106,2)</f>
        <v>0</v>
      </c>
      <c r="K106" s="170" t="s">
        <v>127</v>
      </c>
      <c r="L106" s="38"/>
      <c r="M106" s="175" t="s">
        <v>19</v>
      </c>
      <c r="N106" s="176" t="s">
        <v>46</v>
      </c>
      <c r="O106" s="63"/>
      <c r="P106" s="177">
        <f>O106*H106</f>
        <v>0</v>
      </c>
      <c r="Q106" s="177">
        <v>0</v>
      </c>
      <c r="R106" s="177">
        <f>Q106*H106</f>
        <v>0</v>
      </c>
      <c r="S106" s="177">
        <v>0</v>
      </c>
      <c r="T106" s="178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9" t="s">
        <v>128</v>
      </c>
      <c r="AT106" s="179" t="s">
        <v>123</v>
      </c>
      <c r="AU106" s="179" t="s">
        <v>129</v>
      </c>
      <c r="AY106" s="16" t="s">
        <v>116</v>
      </c>
      <c r="BE106" s="180">
        <f>IF(N106="základní",J106,0)</f>
        <v>0</v>
      </c>
      <c r="BF106" s="180">
        <f>IF(N106="snížená",J106,0)</f>
        <v>0</v>
      </c>
      <c r="BG106" s="180">
        <f>IF(N106="zákl. přenesená",J106,0)</f>
        <v>0</v>
      </c>
      <c r="BH106" s="180">
        <f>IF(N106="sníž. přenesená",J106,0)</f>
        <v>0</v>
      </c>
      <c r="BI106" s="180">
        <f>IF(N106="nulová",J106,0)</f>
        <v>0</v>
      </c>
      <c r="BJ106" s="16" t="s">
        <v>83</v>
      </c>
      <c r="BK106" s="180">
        <f>ROUND(I106*H106,2)</f>
        <v>0</v>
      </c>
      <c r="BL106" s="16" t="s">
        <v>128</v>
      </c>
      <c r="BM106" s="179" t="s">
        <v>179</v>
      </c>
    </row>
    <row r="107" spans="1:65" s="2" customFormat="1" ht="11.25">
      <c r="A107" s="33"/>
      <c r="B107" s="34"/>
      <c r="C107" s="35"/>
      <c r="D107" s="181" t="s">
        <v>131</v>
      </c>
      <c r="E107" s="35"/>
      <c r="F107" s="182" t="s">
        <v>180</v>
      </c>
      <c r="G107" s="35"/>
      <c r="H107" s="35"/>
      <c r="I107" s="183"/>
      <c r="J107" s="35"/>
      <c r="K107" s="35"/>
      <c r="L107" s="38"/>
      <c r="M107" s="184"/>
      <c r="N107" s="185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131</v>
      </c>
      <c r="AU107" s="16" t="s">
        <v>129</v>
      </c>
    </row>
    <row r="108" spans="1:65" s="2" customFormat="1" ht="24.2" customHeight="1">
      <c r="A108" s="33"/>
      <c r="B108" s="34"/>
      <c r="C108" s="186" t="s">
        <v>181</v>
      </c>
      <c r="D108" s="186" t="s">
        <v>133</v>
      </c>
      <c r="E108" s="187" t="s">
        <v>182</v>
      </c>
      <c r="F108" s="188" t="s">
        <v>183</v>
      </c>
      <c r="G108" s="189" t="s">
        <v>126</v>
      </c>
      <c r="H108" s="190">
        <v>4</v>
      </c>
      <c r="I108" s="191"/>
      <c r="J108" s="192">
        <f>ROUND(I108*H108,2)</f>
        <v>0</v>
      </c>
      <c r="K108" s="188" t="s">
        <v>19</v>
      </c>
      <c r="L108" s="193"/>
      <c r="M108" s="194" t="s">
        <v>19</v>
      </c>
      <c r="N108" s="195" t="s">
        <v>46</v>
      </c>
      <c r="O108" s="63"/>
      <c r="P108" s="177">
        <f>O108*H108</f>
        <v>0</v>
      </c>
      <c r="Q108" s="177">
        <v>0</v>
      </c>
      <c r="R108" s="177">
        <f>Q108*H108</f>
        <v>0</v>
      </c>
      <c r="S108" s="177">
        <v>0</v>
      </c>
      <c r="T108" s="178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79" t="s">
        <v>136</v>
      </c>
      <c r="AT108" s="179" t="s">
        <v>133</v>
      </c>
      <c r="AU108" s="179" t="s">
        <v>129</v>
      </c>
      <c r="AY108" s="16" t="s">
        <v>116</v>
      </c>
      <c r="BE108" s="180">
        <f>IF(N108="základní",J108,0)</f>
        <v>0</v>
      </c>
      <c r="BF108" s="180">
        <f>IF(N108="snížená",J108,0)</f>
        <v>0</v>
      </c>
      <c r="BG108" s="180">
        <f>IF(N108="zákl. přenesená",J108,0)</f>
        <v>0</v>
      </c>
      <c r="BH108" s="180">
        <f>IF(N108="sníž. přenesená",J108,0)</f>
        <v>0</v>
      </c>
      <c r="BI108" s="180">
        <f>IF(N108="nulová",J108,0)</f>
        <v>0</v>
      </c>
      <c r="BJ108" s="16" t="s">
        <v>83</v>
      </c>
      <c r="BK108" s="180">
        <f>ROUND(I108*H108,2)</f>
        <v>0</v>
      </c>
      <c r="BL108" s="16" t="s">
        <v>128</v>
      </c>
      <c r="BM108" s="179" t="s">
        <v>184</v>
      </c>
    </row>
    <row r="109" spans="1:65" s="2" customFormat="1" ht="16.5" customHeight="1">
      <c r="A109" s="33"/>
      <c r="B109" s="34"/>
      <c r="C109" s="168" t="s">
        <v>185</v>
      </c>
      <c r="D109" s="168" t="s">
        <v>123</v>
      </c>
      <c r="E109" s="169" t="s">
        <v>186</v>
      </c>
      <c r="F109" s="170" t="s">
        <v>187</v>
      </c>
      <c r="G109" s="171" t="s">
        <v>126</v>
      </c>
      <c r="H109" s="172">
        <v>3</v>
      </c>
      <c r="I109" s="173"/>
      <c r="J109" s="174">
        <f>ROUND(I109*H109,2)</f>
        <v>0</v>
      </c>
      <c r="K109" s="170" t="s">
        <v>127</v>
      </c>
      <c r="L109" s="38"/>
      <c r="M109" s="175" t="s">
        <v>19</v>
      </c>
      <c r="N109" s="176" t="s">
        <v>46</v>
      </c>
      <c r="O109" s="63"/>
      <c r="P109" s="177">
        <f>O109*H109</f>
        <v>0</v>
      </c>
      <c r="Q109" s="177">
        <v>0</v>
      </c>
      <c r="R109" s="177">
        <f>Q109*H109</f>
        <v>0</v>
      </c>
      <c r="S109" s="177">
        <v>0</v>
      </c>
      <c r="T109" s="178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9" t="s">
        <v>128</v>
      </c>
      <c r="AT109" s="179" t="s">
        <v>123</v>
      </c>
      <c r="AU109" s="179" t="s">
        <v>129</v>
      </c>
      <c r="AY109" s="16" t="s">
        <v>116</v>
      </c>
      <c r="BE109" s="180">
        <f>IF(N109="základní",J109,0)</f>
        <v>0</v>
      </c>
      <c r="BF109" s="180">
        <f>IF(N109="snížená",J109,0)</f>
        <v>0</v>
      </c>
      <c r="BG109" s="180">
        <f>IF(N109="zákl. přenesená",J109,0)</f>
        <v>0</v>
      </c>
      <c r="BH109" s="180">
        <f>IF(N109="sníž. přenesená",J109,0)</f>
        <v>0</v>
      </c>
      <c r="BI109" s="180">
        <f>IF(N109="nulová",J109,0)</f>
        <v>0</v>
      </c>
      <c r="BJ109" s="16" t="s">
        <v>83</v>
      </c>
      <c r="BK109" s="180">
        <f>ROUND(I109*H109,2)</f>
        <v>0</v>
      </c>
      <c r="BL109" s="16" t="s">
        <v>128</v>
      </c>
      <c r="BM109" s="179" t="s">
        <v>188</v>
      </c>
    </row>
    <row r="110" spans="1:65" s="2" customFormat="1" ht="11.25">
      <c r="A110" s="33"/>
      <c r="B110" s="34"/>
      <c r="C110" s="35"/>
      <c r="D110" s="181" t="s">
        <v>131</v>
      </c>
      <c r="E110" s="35"/>
      <c r="F110" s="182" t="s">
        <v>189</v>
      </c>
      <c r="G110" s="35"/>
      <c r="H110" s="35"/>
      <c r="I110" s="183"/>
      <c r="J110" s="35"/>
      <c r="K110" s="35"/>
      <c r="L110" s="38"/>
      <c r="M110" s="184"/>
      <c r="N110" s="185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131</v>
      </c>
      <c r="AU110" s="16" t="s">
        <v>129</v>
      </c>
    </row>
    <row r="111" spans="1:65" s="2" customFormat="1" ht="24.2" customHeight="1">
      <c r="A111" s="33"/>
      <c r="B111" s="34"/>
      <c r="C111" s="186" t="s">
        <v>8</v>
      </c>
      <c r="D111" s="186" t="s">
        <v>133</v>
      </c>
      <c r="E111" s="187" t="s">
        <v>190</v>
      </c>
      <c r="F111" s="188" t="s">
        <v>191</v>
      </c>
      <c r="G111" s="189" t="s">
        <v>126</v>
      </c>
      <c r="H111" s="190">
        <v>3</v>
      </c>
      <c r="I111" s="191"/>
      <c r="J111" s="192">
        <f>ROUND(I111*H111,2)</f>
        <v>0</v>
      </c>
      <c r="K111" s="188" t="s">
        <v>19</v>
      </c>
      <c r="L111" s="193"/>
      <c r="M111" s="194" t="s">
        <v>19</v>
      </c>
      <c r="N111" s="195" t="s">
        <v>46</v>
      </c>
      <c r="O111" s="63"/>
      <c r="P111" s="177">
        <f>O111*H111</f>
        <v>0</v>
      </c>
      <c r="Q111" s="177">
        <v>0</v>
      </c>
      <c r="R111" s="177">
        <f>Q111*H111</f>
        <v>0</v>
      </c>
      <c r="S111" s="177">
        <v>0</v>
      </c>
      <c r="T111" s="178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9" t="s">
        <v>136</v>
      </c>
      <c r="AT111" s="179" t="s">
        <v>133</v>
      </c>
      <c r="AU111" s="179" t="s">
        <v>129</v>
      </c>
      <c r="AY111" s="16" t="s">
        <v>116</v>
      </c>
      <c r="BE111" s="180">
        <f>IF(N111="základní",J111,0)</f>
        <v>0</v>
      </c>
      <c r="BF111" s="180">
        <f>IF(N111="snížená",J111,0)</f>
        <v>0</v>
      </c>
      <c r="BG111" s="180">
        <f>IF(N111="zákl. přenesená",J111,0)</f>
        <v>0</v>
      </c>
      <c r="BH111" s="180">
        <f>IF(N111="sníž. přenesená",J111,0)</f>
        <v>0</v>
      </c>
      <c r="BI111" s="180">
        <f>IF(N111="nulová",J111,0)</f>
        <v>0</v>
      </c>
      <c r="BJ111" s="16" t="s">
        <v>83</v>
      </c>
      <c r="BK111" s="180">
        <f>ROUND(I111*H111,2)</f>
        <v>0</v>
      </c>
      <c r="BL111" s="16" t="s">
        <v>128</v>
      </c>
      <c r="BM111" s="179" t="s">
        <v>192</v>
      </c>
    </row>
    <row r="112" spans="1:65" s="2" customFormat="1" ht="16.5" customHeight="1">
      <c r="A112" s="33"/>
      <c r="B112" s="34"/>
      <c r="C112" s="168" t="s">
        <v>128</v>
      </c>
      <c r="D112" s="168" t="s">
        <v>123</v>
      </c>
      <c r="E112" s="169" t="s">
        <v>193</v>
      </c>
      <c r="F112" s="170" t="s">
        <v>194</v>
      </c>
      <c r="G112" s="171" t="s">
        <v>126</v>
      </c>
      <c r="H112" s="172">
        <v>4</v>
      </c>
      <c r="I112" s="173"/>
      <c r="J112" s="174">
        <f>ROUND(I112*H112,2)</f>
        <v>0</v>
      </c>
      <c r="K112" s="170" t="s">
        <v>195</v>
      </c>
      <c r="L112" s="38"/>
      <c r="M112" s="175" t="s">
        <v>19</v>
      </c>
      <c r="N112" s="176" t="s">
        <v>46</v>
      </c>
      <c r="O112" s="63"/>
      <c r="P112" s="177">
        <f>O112*H112</f>
        <v>0</v>
      </c>
      <c r="Q112" s="177">
        <v>0</v>
      </c>
      <c r="R112" s="177">
        <f>Q112*H112</f>
        <v>0</v>
      </c>
      <c r="S112" s="177">
        <v>0</v>
      </c>
      <c r="T112" s="178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9" t="s">
        <v>128</v>
      </c>
      <c r="AT112" s="179" t="s">
        <v>123</v>
      </c>
      <c r="AU112" s="179" t="s">
        <v>129</v>
      </c>
      <c r="AY112" s="16" t="s">
        <v>116</v>
      </c>
      <c r="BE112" s="180">
        <f>IF(N112="základní",J112,0)</f>
        <v>0</v>
      </c>
      <c r="BF112" s="180">
        <f>IF(N112="snížená",J112,0)</f>
        <v>0</v>
      </c>
      <c r="BG112" s="180">
        <f>IF(N112="zákl. přenesená",J112,0)</f>
        <v>0</v>
      </c>
      <c r="BH112" s="180">
        <f>IF(N112="sníž. přenesená",J112,0)</f>
        <v>0</v>
      </c>
      <c r="BI112" s="180">
        <f>IF(N112="nulová",J112,0)</f>
        <v>0</v>
      </c>
      <c r="BJ112" s="16" t="s">
        <v>83</v>
      </c>
      <c r="BK112" s="180">
        <f>ROUND(I112*H112,2)</f>
        <v>0</v>
      </c>
      <c r="BL112" s="16" t="s">
        <v>128</v>
      </c>
      <c r="BM112" s="179" t="s">
        <v>196</v>
      </c>
    </row>
    <row r="113" spans="1:65" s="2" customFormat="1" ht="11.25">
      <c r="A113" s="33"/>
      <c r="B113" s="34"/>
      <c r="C113" s="35"/>
      <c r="D113" s="181" t="s">
        <v>131</v>
      </c>
      <c r="E113" s="35"/>
      <c r="F113" s="182" t="s">
        <v>197</v>
      </c>
      <c r="G113" s="35"/>
      <c r="H113" s="35"/>
      <c r="I113" s="183"/>
      <c r="J113" s="35"/>
      <c r="K113" s="35"/>
      <c r="L113" s="38"/>
      <c r="M113" s="184"/>
      <c r="N113" s="185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131</v>
      </c>
      <c r="AU113" s="16" t="s">
        <v>129</v>
      </c>
    </row>
    <row r="114" spans="1:65" s="2" customFormat="1" ht="16.5" customHeight="1">
      <c r="A114" s="33"/>
      <c r="B114" s="34"/>
      <c r="C114" s="186" t="s">
        <v>198</v>
      </c>
      <c r="D114" s="186" t="s">
        <v>133</v>
      </c>
      <c r="E114" s="187" t="s">
        <v>199</v>
      </c>
      <c r="F114" s="188" t="s">
        <v>200</v>
      </c>
      <c r="G114" s="189" t="s">
        <v>126</v>
      </c>
      <c r="H114" s="190">
        <v>4</v>
      </c>
      <c r="I114" s="191"/>
      <c r="J114" s="192">
        <f>ROUND(I114*H114,2)</f>
        <v>0</v>
      </c>
      <c r="K114" s="188" t="s">
        <v>195</v>
      </c>
      <c r="L114" s="193"/>
      <c r="M114" s="194" t="s">
        <v>19</v>
      </c>
      <c r="N114" s="195" t="s">
        <v>46</v>
      </c>
      <c r="O114" s="63"/>
      <c r="P114" s="177">
        <f>O114*H114</f>
        <v>0</v>
      </c>
      <c r="Q114" s="177">
        <v>4.0000000000000002E-4</v>
      </c>
      <c r="R114" s="177">
        <f>Q114*H114</f>
        <v>1.6000000000000001E-3</v>
      </c>
      <c r="S114" s="177">
        <v>0</v>
      </c>
      <c r="T114" s="178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9" t="s">
        <v>136</v>
      </c>
      <c r="AT114" s="179" t="s">
        <v>133</v>
      </c>
      <c r="AU114" s="179" t="s">
        <v>129</v>
      </c>
      <c r="AY114" s="16" t="s">
        <v>116</v>
      </c>
      <c r="BE114" s="180">
        <f>IF(N114="základní",J114,0)</f>
        <v>0</v>
      </c>
      <c r="BF114" s="180">
        <f>IF(N114="snížená",J114,0)</f>
        <v>0</v>
      </c>
      <c r="BG114" s="180">
        <f>IF(N114="zákl. přenesená",J114,0)</f>
        <v>0</v>
      </c>
      <c r="BH114" s="180">
        <f>IF(N114="sníž. přenesená",J114,0)</f>
        <v>0</v>
      </c>
      <c r="BI114" s="180">
        <f>IF(N114="nulová",J114,0)</f>
        <v>0</v>
      </c>
      <c r="BJ114" s="16" t="s">
        <v>83</v>
      </c>
      <c r="BK114" s="180">
        <f>ROUND(I114*H114,2)</f>
        <v>0</v>
      </c>
      <c r="BL114" s="16" t="s">
        <v>128</v>
      </c>
      <c r="BM114" s="179" t="s">
        <v>201</v>
      </c>
    </row>
    <row r="115" spans="1:65" s="2" customFormat="1" ht="16.5" customHeight="1">
      <c r="A115" s="33"/>
      <c r="B115" s="34"/>
      <c r="C115" s="168" t="s">
        <v>202</v>
      </c>
      <c r="D115" s="168" t="s">
        <v>123</v>
      </c>
      <c r="E115" s="169" t="s">
        <v>203</v>
      </c>
      <c r="F115" s="170" t="s">
        <v>204</v>
      </c>
      <c r="G115" s="171" t="s">
        <v>126</v>
      </c>
      <c r="H115" s="172">
        <v>1</v>
      </c>
      <c r="I115" s="173"/>
      <c r="J115" s="174">
        <f>ROUND(I115*H115,2)</f>
        <v>0</v>
      </c>
      <c r="K115" s="170" t="s">
        <v>127</v>
      </c>
      <c r="L115" s="38"/>
      <c r="M115" s="175" t="s">
        <v>19</v>
      </c>
      <c r="N115" s="176" t="s">
        <v>46</v>
      </c>
      <c r="O115" s="63"/>
      <c r="P115" s="177">
        <f>O115*H115</f>
        <v>0</v>
      </c>
      <c r="Q115" s="177">
        <v>0</v>
      </c>
      <c r="R115" s="177">
        <f>Q115*H115</f>
        <v>0</v>
      </c>
      <c r="S115" s="177">
        <v>0</v>
      </c>
      <c r="T115" s="178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79" t="s">
        <v>128</v>
      </c>
      <c r="AT115" s="179" t="s">
        <v>123</v>
      </c>
      <c r="AU115" s="179" t="s">
        <v>129</v>
      </c>
      <c r="AY115" s="16" t="s">
        <v>116</v>
      </c>
      <c r="BE115" s="180">
        <f>IF(N115="základní",J115,0)</f>
        <v>0</v>
      </c>
      <c r="BF115" s="180">
        <f>IF(N115="snížená",J115,0)</f>
        <v>0</v>
      </c>
      <c r="BG115" s="180">
        <f>IF(N115="zákl. přenesená",J115,0)</f>
        <v>0</v>
      </c>
      <c r="BH115" s="180">
        <f>IF(N115="sníž. přenesená",J115,0)</f>
        <v>0</v>
      </c>
      <c r="BI115" s="180">
        <f>IF(N115="nulová",J115,0)</f>
        <v>0</v>
      </c>
      <c r="BJ115" s="16" t="s">
        <v>83</v>
      </c>
      <c r="BK115" s="180">
        <f>ROUND(I115*H115,2)</f>
        <v>0</v>
      </c>
      <c r="BL115" s="16" t="s">
        <v>128</v>
      </c>
      <c r="BM115" s="179" t="s">
        <v>205</v>
      </c>
    </row>
    <row r="116" spans="1:65" s="2" customFormat="1" ht="11.25">
      <c r="A116" s="33"/>
      <c r="B116" s="34"/>
      <c r="C116" s="35"/>
      <c r="D116" s="181" t="s">
        <v>131</v>
      </c>
      <c r="E116" s="35"/>
      <c r="F116" s="182" t="s">
        <v>206</v>
      </c>
      <c r="G116" s="35"/>
      <c r="H116" s="35"/>
      <c r="I116" s="183"/>
      <c r="J116" s="35"/>
      <c r="K116" s="35"/>
      <c r="L116" s="38"/>
      <c r="M116" s="184"/>
      <c r="N116" s="185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131</v>
      </c>
      <c r="AU116" s="16" t="s">
        <v>129</v>
      </c>
    </row>
    <row r="117" spans="1:65" s="2" customFormat="1" ht="24.2" customHeight="1">
      <c r="A117" s="33"/>
      <c r="B117" s="34"/>
      <c r="C117" s="186" t="s">
        <v>207</v>
      </c>
      <c r="D117" s="186" t="s">
        <v>133</v>
      </c>
      <c r="E117" s="187" t="s">
        <v>208</v>
      </c>
      <c r="F117" s="188" t="s">
        <v>209</v>
      </c>
      <c r="G117" s="189" t="s">
        <v>126</v>
      </c>
      <c r="H117" s="190">
        <v>1</v>
      </c>
      <c r="I117" s="191"/>
      <c r="J117" s="192">
        <f>ROUND(I117*H117,2)</f>
        <v>0</v>
      </c>
      <c r="K117" s="188" t="s">
        <v>19</v>
      </c>
      <c r="L117" s="193"/>
      <c r="M117" s="194" t="s">
        <v>19</v>
      </c>
      <c r="N117" s="195" t="s">
        <v>46</v>
      </c>
      <c r="O117" s="63"/>
      <c r="P117" s="177">
        <f>O117*H117</f>
        <v>0</v>
      </c>
      <c r="Q117" s="177">
        <v>0</v>
      </c>
      <c r="R117" s="177">
        <f>Q117*H117</f>
        <v>0</v>
      </c>
      <c r="S117" s="177">
        <v>0</v>
      </c>
      <c r="T117" s="178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79" t="s">
        <v>136</v>
      </c>
      <c r="AT117" s="179" t="s">
        <v>133</v>
      </c>
      <c r="AU117" s="179" t="s">
        <v>129</v>
      </c>
      <c r="AY117" s="16" t="s">
        <v>116</v>
      </c>
      <c r="BE117" s="180">
        <f>IF(N117="základní",J117,0)</f>
        <v>0</v>
      </c>
      <c r="BF117" s="180">
        <f>IF(N117="snížená",J117,0)</f>
        <v>0</v>
      </c>
      <c r="BG117" s="180">
        <f>IF(N117="zákl. přenesená",J117,0)</f>
        <v>0</v>
      </c>
      <c r="BH117" s="180">
        <f>IF(N117="sníž. přenesená",J117,0)</f>
        <v>0</v>
      </c>
      <c r="BI117" s="180">
        <f>IF(N117="nulová",J117,0)</f>
        <v>0</v>
      </c>
      <c r="BJ117" s="16" t="s">
        <v>83</v>
      </c>
      <c r="BK117" s="180">
        <f>ROUND(I117*H117,2)</f>
        <v>0</v>
      </c>
      <c r="BL117" s="16" t="s">
        <v>128</v>
      </c>
      <c r="BM117" s="179" t="s">
        <v>210</v>
      </c>
    </row>
    <row r="118" spans="1:65" s="2" customFormat="1" ht="24.2" customHeight="1">
      <c r="A118" s="33"/>
      <c r="B118" s="34"/>
      <c r="C118" s="186" t="s">
        <v>211</v>
      </c>
      <c r="D118" s="186" t="s">
        <v>133</v>
      </c>
      <c r="E118" s="187" t="s">
        <v>212</v>
      </c>
      <c r="F118" s="188" t="s">
        <v>213</v>
      </c>
      <c r="G118" s="189" t="s">
        <v>126</v>
      </c>
      <c r="H118" s="190">
        <v>1</v>
      </c>
      <c r="I118" s="191"/>
      <c r="J118" s="192">
        <f>ROUND(I118*H118,2)</f>
        <v>0</v>
      </c>
      <c r="K118" s="188" t="s">
        <v>19</v>
      </c>
      <c r="L118" s="193"/>
      <c r="M118" s="194" t="s">
        <v>19</v>
      </c>
      <c r="N118" s="195" t="s">
        <v>46</v>
      </c>
      <c r="O118" s="63"/>
      <c r="P118" s="177">
        <f>O118*H118</f>
        <v>0</v>
      </c>
      <c r="Q118" s="177">
        <v>0</v>
      </c>
      <c r="R118" s="177">
        <f>Q118*H118</f>
        <v>0</v>
      </c>
      <c r="S118" s="177">
        <v>0</v>
      </c>
      <c r="T118" s="178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9" t="s">
        <v>136</v>
      </c>
      <c r="AT118" s="179" t="s">
        <v>133</v>
      </c>
      <c r="AU118" s="179" t="s">
        <v>129</v>
      </c>
      <c r="AY118" s="16" t="s">
        <v>116</v>
      </c>
      <c r="BE118" s="180">
        <f>IF(N118="základní",J118,0)</f>
        <v>0</v>
      </c>
      <c r="BF118" s="180">
        <f>IF(N118="snížená",J118,0)</f>
        <v>0</v>
      </c>
      <c r="BG118" s="180">
        <f>IF(N118="zákl. přenesená",J118,0)</f>
        <v>0</v>
      </c>
      <c r="BH118" s="180">
        <f>IF(N118="sníž. přenesená",J118,0)</f>
        <v>0</v>
      </c>
      <c r="BI118" s="180">
        <f>IF(N118="nulová",J118,0)</f>
        <v>0</v>
      </c>
      <c r="BJ118" s="16" t="s">
        <v>83</v>
      </c>
      <c r="BK118" s="180">
        <f>ROUND(I118*H118,2)</f>
        <v>0</v>
      </c>
      <c r="BL118" s="16" t="s">
        <v>128</v>
      </c>
      <c r="BM118" s="179" t="s">
        <v>214</v>
      </c>
    </row>
    <row r="119" spans="1:65" s="2" customFormat="1" ht="29.25">
      <c r="A119" s="33"/>
      <c r="B119" s="34"/>
      <c r="C119" s="35"/>
      <c r="D119" s="196" t="s">
        <v>215</v>
      </c>
      <c r="E119" s="35"/>
      <c r="F119" s="197" t="s">
        <v>216</v>
      </c>
      <c r="G119" s="35"/>
      <c r="H119" s="35"/>
      <c r="I119" s="183"/>
      <c r="J119" s="35"/>
      <c r="K119" s="35"/>
      <c r="L119" s="38"/>
      <c r="M119" s="184"/>
      <c r="N119" s="185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215</v>
      </c>
      <c r="AU119" s="16" t="s">
        <v>129</v>
      </c>
    </row>
    <row r="120" spans="1:65" s="2" customFormat="1" ht="21.75" customHeight="1">
      <c r="A120" s="33"/>
      <c r="B120" s="34"/>
      <c r="C120" s="168" t="s">
        <v>7</v>
      </c>
      <c r="D120" s="168" t="s">
        <v>123</v>
      </c>
      <c r="E120" s="169" t="s">
        <v>217</v>
      </c>
      <c r="F120" s="170" t="s">
        <v>218</v>
      </c>
      <c r="G120" s="171" t="s">
        <v>126</v>
      </c>
      <c r="H120" s="172">
        <v>1</v>
      </c>
      <c r="I120" s="173"/>
      <c r="J120" s="174">
        <f>ROUND(I120*H120,2)</f>
        <v>0</v>
      </c>
      <c r="K120" s="170" t="s">
        <v>127</v>
      </c>
      <c r="L120" s="38"/>
      <c r="M120" s="175" t="s">
        <v>19</v>
      </c>
      <c r="N120" s="176" t="s">
        <v>46</v>
      </c>
      <c r="O120" s="63"/>
      <c r="P120" s="177">
        <f>O120*H120</f>
        <v>0</v>
      </c>
      <c r="Q120" s="177">
        <v>0</v>
      </c>
      <c r="R120" s="177">
        <f>Q120*H120</f>
        <v>0</v>
      </c>
      <c r="S120" s="177">
        <v>0</v>
      </c>
      <c r="T120" s="178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9" t="s">
        <v>128</v>
      </c>
      <c r="AT120" s="179" t="s">
        <v>123</v>
      </c>
      <c r="AU120" s="179" t="s">
        <v>129</v>
      </c>
      <c r="AY120" s="16" t="s">
        <v>116</v>
      </c>
      <c r="BE120" s="180">
        <f>IF(N120="základní",J120,0)</f>
        <v>0</v>
      </c>
      <c r="BF120" s="180">
        <f>IF(N120="snížená",J120,0)</f>
        <v>0</v>
      </c>
      <c r="BG120" s="180">
        <f>IF(N120="zákl. přenesená",J120,0)</f>
        <v>0</v>
      </c>
      <c r="BH120" s="180">
        <f>IF(N120="sníž. přenesená",J120,0)</f>
        <v>0</v>
      </c>
      <c r="BI120" s="180">
        <f>IF(N120="nulová",J120,0)</f>
        <v>0</v>
      </c>
      <c r="BJ120" s="16" t="s">
        <v>83</v>
      </c>
      <c r="BK120" s="180">
        <f>ROUND(I120*H120,2)</f>
        <v>0</v>
      </c>
      <c r="BL120" s="16" t="s">
        <v>128</v>
      </c>
      <c r="BM120" s="179" t="s">
        <v>219</v>
      </c>
    </row>
    <row r="121" spans="1:65" s="2" customFormat="1" ht="11.25">
      <c r="A121" s="33"/>
      <c r="B121" s="34"/>
      <c r="C121" s="35"/>
      <c r="D121" s="181" t="s">
        <v>131</v>
      </c>
      <c r="E121" s="35"/>
      <c r="F121" s="182" t="s">
        <v>220</v>
      </c>
      <c r="G121" s="35"/>
      <c r="H121" s="35"/>
      <c r="I121" s="183"/>
      <c r="J121" s="35"/>
      <c r="K121" s="35"/>
      <c r="L121" s="38"/>
      <c r="M121" s="184"/>
      <c r="N121" s="185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131</v>
      </c>
      <c r="AU121" s="16" t="s">
        <v>129</v>
      </c>
    </row>
    <row r="122" spans="1:65" s="2" customFormat="1" ht="24.2" customHeight="1">
      <c r="A122" s="33"/>
      <c r="B122" s="34"/>
      <c r="C122" s="186" t="s">
        <v>221</v>
      </c>
      <c r="D122" s="186" t="s">
        <v>133</v>
      </c>
      <c r="E122" s="187" t="s">
        <v>222</v>
      </c>
      <c r="F122" s="188" t="s">
        <v>223</v>
      </c>
      <c r="G122" s="189" t="s">
        <v>126</v>
      </c>
      <c r="H122" s="190">
        <v>1</v>
      </c>
      <c r="I122" s="191"/>
      <c r="J122" s="192">
        <f>ROUND(I122*H122,2)</f>
        <v>0</v>
      </c>
      <c r="K122" s="188" t="s">
        <v>19</v>
      </c>
      <c r="L122" s="193"/>
      <c r="M122" s="194" t="s">
        <v>19</v>
      </c>
      <c r="N122" s="195" t="s">
        <v>46</v>
      </c>
      <c r="O122" s="63"/>
      <c r="P122" s="177">
        <f>O122*H122</f>
        <v>0</v>
      </c>
      <c r="Q122" s="177">
        <v>0</v>
      </c>
      <c r="R122" s="177">
        <f>Q122*H122</f>
        <v>0</v>
      </c>
      <c r="S122" s="177">
        <v>0</v>
      </c>
      <c r="T122" s="178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9" t="s">
        <v>136</v>
      </c>
      <c r="AT122" s="179" t="s">
        <v>133</v>
      </c>
      <c r="AU122" s="179" t="s">
        <v>129</v>
      </c>
      <c r="AY122" s="16" t="s">
        <v>116</v>
      </c>
      <c r="BE122" s="180">
        <f>IF(N122="základní",J122,0)</f>
        <v>0</v>
      </c>
      <c r="BF122" s="180">
        <f>IF(N122="snížená",J122,0)</f>
        <v>0</v>
      </c>
      <c r="BG122" s="180">
        <f>IF(N122="zákl. přenesená",J122,0)</f>
        <v>0</v>
      </c>
      <c r="BH122" s="180">
        <f>IF(N122="sníž. přenesená",J122,0)</f>
        <v>0</v>
      </c>
      <c r="BI122" s="180">
        <f>IF(N122="nulová",J122,0)</f>
        <v>0</v>
      </c>
      <c r="BJ122" s="16" t="s">
        <v>83</v>
      </c>
      <c r="BK122" s="180">
        <f>ROUND(I122*H122,2)</f>
        <v>0</v>
      </c>
      <c r="BL122" s="16" t="s">
        <v>128</v>
      </c>
      <c r="BM122" s="179" t="s">
        <v>224</v>
      </c>
    </row>
    <row r="123" spans="1:65" s="2" customFormat="1" ht="16.5" customHeight="1">
      <c r="A123" s="33"/>
      <c r="B123" s="34"/>
      <c r="C123" s="168" t="s">
        <v>225</v>
      </c>
      <c r="D123" s="168" t="s">
        <v>123</v>
      </c>
      <c r="E123" s="169" t="s">
        <v>226</v>
      </c>
      <c r="F123" s="170" t="s">
        <v>227</v>
      </c>
      <c r="G123" s="171" t="s">
        <v>126</v>
      </c>
      <c r="H123" s="172">
        <v>1000</v>
      </c>
      <c r="I123" s="173"/>
      <c r="J123" s="174">
        <f>ROUND(I123*H123,2)</f>
        <v>0</v>
      </c>
      <c r="K123" s="170" t="s">
        <v>127</v>
      </c>
      <c r="L123" s="38"/>
      <c r="M123" s="175" t="s">
        <v>19</v>
      </c>
      <c r="N123" s="176" t="s">
        <v>46</v>
      </c>
      <c r="O123" s="63"/>
      <c r="P123" s="177">
        <f>O123*H123</f>
        <v>0</v>
      </c>
      <c r="Q123" s="177">
        <v>0</v>
      </c>
      <c r="R123" s="177">
        <f>Q123*H123</f>
        <v>0</v>
      </c>
      <c r="S123" s="177">
        <v>0</v>
      </c>
      <c r="T123" s="178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9" t="s">
        <v>128</v>
      </c>
      <c r="AT123" s="179" t="s">
        <v>123</v>
      </c>
      <c r="AU123" s="179" t="s">
        <v>129</v>
      </c>
      <c r="AY123" s="16" t="s">
        <v>116</v>
      </c>
      <c r="BE123" s="180">
        <f>IF(N123="základní",J123,0)</f>
        <v>0</v>
      </c>
      <c r="BF123" s="180">
        <f>IF(N123="snížená",J123,0)</f>
        <v>0</v>
      </c>
      <c r="BG123" s="180">
        <f>IF(N123="zákl. přenesená",J123,0)</f>
        <v>0</v>
      </c>
      <c r="BH123" s="180">
        <f>IF(N123="sníž. přenesená",J123,0)</f>
        <v>0</v>
      </c>
      <c r="BI123" s="180">
        <f>IF(N123="nulová",J123,0)</f>
        <v>0</v>
      </c>
      <c r="BJ123" s="16" t="s">
        <v>83</v>
      </c>
      <c r="BK123" s="180">
        <f>ROUND(I123*H123,2)</f>
        <v>0</v>
      </c>
      <c r="BL123" s="16" t="s">
        <v>128</v>
      </c>
      <c r="BM123" s="179" t="s">
        <v>228</v>
      </c>
    </row>
    <row r="124" spans="1:65" s="2" customFormat="1" ht="11.25">
      <c r="A124" s="33"/>
      <c r="B124" s="34"/>
      <c r="C124" s="35"/>
      <c r="D124" s="181" t="s">
        <v>131</v>
      </c>
      <c r="E124" s="35"/>
      <c r="F124" s="182" t="s">
        <v>229</v>
      </c>
      <c r="G124" s="35"/>
      <c r="H124" s="35"/>
      <c r="I124" s="183"/>
      <c r="J124" s="35"/>
      <c r="K124" s="35"/>
      <c r="L124" s="38"/>
      <c r="M124" s="184"/>
      <c r="N124" s="185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131</v>
      </c>
      <c r="AU124" s="16" t="s">
        <v>129</v>
      </c>
    </row>
    <row r="125" spans="1:65" s="2" customFormat="1" ht="24.2" customHeight="1">
      <c r="A125" s="33"/>
      <c r="B125" s="34"/>
      <c r="C125" s="186" t="s">
        <v>230</v>
      </c>
      <c r="D125" s="186" t="s">
        <v>133</v>
      </c>
      <c r="E125" s="187" t="s">
        <v>231</v>
      </c>
      <c r="F125" s="188" t="s">
        <v>232</v>
      </c>
      <c r="G125" s="189" t="s">
        <v>126</v>
      </c>
      <c r="H125" s="190">
        <v>1000</v>
      </c>
      <c r="I125" s="191"/>
      <c r="J125" s="192">
        <f>ROUND(I125*H125,2)</f>
        <v>0</v>
      </c>
      <c r="K125" s="188" t="s">
        <v>19</v>
      </c>
      <c r="L125" s="193"/>
      <c r="M125" s="194" t="s">
        <v>19</v>
      </c>
      <c r="N125" s="195" t="s">
        <v>46</v>
      </c>
      <c r="O125" s="63"/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9" t="s">
        <v>136</v>
      </c>
      <c r="AT125" s="179" t="s">
        <v>133</v>
      </c>
      <c r="AU125" s="179" t="s">
        <v>129</v>
      </c>
      <c r="AY125" s="16" t="s">
        <v>116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6" t="s">
        <v>83</v>
      </c>
      <c r="BK125" s="180">
        <f>ROUND(I125*H125,2)</f>
        <v>0</v>
      </c>
      <c r="BL125" s="16" t="s">
        <v>128</v>
      </c>
      <c r="BM125" s="179" t="s">
        <v>233</v>
      </c>
    </row>
    <row r="126" spans="1:65" s="2" customFormat="1" ht="16.5" customHeight="1">
      <c r="A126" s="33"/>
      <c r="B126" s="34"/>
      <c r="C126" s="168" t="s">
        <v>234</v>
      </c>
      <c r="D126" s="168" t="s">
        <v>123</v>
      </c>
      <c r="E126" s="169" t="s">
        <v>235</v>
      </c>
      <c r="F126" s="170" t="s">
        <v>236</v>
      </c>
      <c r="G126" s="171" t="s">
        <v>126</v>
      </c>
      <c r="H126" s="172">
        <v>2</v>
      </c>
      <c r="I126" s="173"/>
      <c r="J126" s="174">
        <f>ROUND(I126*H126,2)</f>
        <v>0</v>
      </c>
      <c r="K126" s="170" t="s">
        <v>127</v>
      </c>
      <c r="L126" s="38"/>
      <c r="M126" s="175" t="s">
        <v>19</v>
      </c>
      <c r="N126" s="176" t="s">
        <v>46</v>
      </c>
      <c r="O126" s="63"/>
      <c r="P126" s="177">
        <f>O126*H126</f>
        <v>0</v>
      </c>
      <c r="Q126" s="177">
        <v>0</v>
      </c>
      <c r="R126" s="177">
        <f>Q126*H126</f>
        <v>0</v>
      </c>
      <c r="S126" s="177">
        <v>0</v>
      </c>
      <c r="T126" s="178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9" t="s">
        <v>128</v>
      </c>
      <c r="AT126" s="179" t="s">
        <v>123</v>
      </c>
      <c r="AU126" s="179" t="s">
        <v>129</v>
      </c>
      <c r="AY126" s="16" t="s">
        <v>116</v>
      </c>
      <c r="BE126" s="180">
        <f>IF(N126="základní",J126,0)</f>
        <v>0</v>
      </c>
      <c r="BF126" s="180">
        <f>IF(N126="snížená",J126,0)</f>
        <v>0</v>
      </c>
      <c r="BG126" s="180">
        <f>IF(N126="zákl. přenesená",J126,0)</f>
        <v>0</v>
      </c>
      <c r="BH126" s="180">
        <f>IF(N126="sníž. přenesená",J126,0)</f>
        <v>0</v>
      </c>
      <c r="BI126" s="180">
        <f>IF(N126="nulová",J126,0)</f>
        <v>0</v>
      </c>
      <c r="BJ126" s="16" t="s">
        <v>83</v>
      </c>
      <c r="BK126" s="180">
        <f>ROUND(I126*H126,2)</f>
        <v>0</v>
      </c>
      <c r="BL126" s="16" t="s">
        <v>128</v>
      </c>
      <c r="BM126" s="179" t="s">
        <v>237</v>
      </c>
    </row>
    <row r="127" spans="1:65" s="2" customFormat="1" ht="11.25">
      <c r="A127" s="33"/>
      <c r="B127" s="34"/>
      <c r="C127" s="35"/>
      <c r="D127" s="181" t="s">
        <v>131</v>
      </c>
      <c r="E127" s="35"/>
      <c r="F127" s="182" t="s">
        <v>238</v>
      </c>
      <c r="G127" s="35"/>
      <c r="H127" s="35"/>
      <c r="I127" s="183"/>
      <c r="J127" s="35"/>
      <c r="K127" s="35"/>
      <c r="L127" s="38"/>
      <c r="M127" s="184"/>
      <c r="N127" s="185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131</v>
      </c>
      <c r="AU127" s="16" t="s">
        <v>129</v>
      </c>
    </row>
    <row r="128" spans="1:65" s="2" customFormat="1" ht="16.5" customHeight="1">
      <c r="A128" s="33"/>
      <c r="B128" s="34"/>
      <c r="C128" s="168" t="s">
        <v>239</v>
      </c>
      <c r="D128" s="168" t="s">
        <v>123</v>
      </c>
      <c r="E128" s="169" t="s">
        <v>240</v>
      </c>
      <c r="F128" s="170" t="s">
        <v>241</v>
      </c>
      <c r="G128" s="171" t="s">
        <v>126</v>
      </c>
      <c r="H128" s="172">
        <v>2</v>
      </c>
      <c r="I128" s="173"/>
      <c r="J128" s="174">
        <f>ROUND(I128*H128,2)</f>
        <v>0</v>
      </c>
      <c r="K128" s="170" t="s">
        <v>127</v>
      </c>
      <c r="L128" s="38"/>
      <c r="M128" s="175" t="s">
        <v>19</v>
      </c>
      <c r="N128" s="176" t="s">
        <v>46</v>
      </c>
      <c r="O128" s="63"/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8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9" t="s">
        <v>128</v>
      </c>
      <c r="AT128" s="179" t="s">
        <v>123</v>
      </c>
      <c r="AU128" s="179" t="s">
        <v>129</v>
      </c>
      <c r="AY128" s="16" t="s">
        <v>116</v>
      </c>
      <c r="BE128" s="180">
        <f>IF(N128="základní",J128,0)</f>
        <v>0</v>
      </c>
      <c r="BF128" s="180">
        <f>IF(N128="snížená",J128,0)</f>
        <v>0</v>
      </c>
      <c r="BG128" s="180">
        <f>IF(N128="zákl. přenesená",J128,0)</f>
        <v>0</v>
      </c>
      <c r="BH128" s="180">
        <f>IF(N128="sníž. přenesená",J128,0)</f>
        <v>0</v>
      </c>
      <c r="BI128" s="180">
        <f>IF(N128="nulová",J128,0)</f>
        <v>0</v>
      </c>
      <c r="BJ128" s="16" t="s">
        <v>83</v>
      </c>
      <c r="BK128" s="180">
        <f>ROUND(I128*H128,2)</f>
        <v>0</v>
      </c>
      <c r="BL128" s="16" t="s">
        <v>128</v>
      </c>
      <c r="BM128" s="179" t="s">
        <v>242</v>
      </c>
    </row>
    <row r="129" spans="1:65" s="2" customFormat="1" ht="11.25">
      <c r="A129" s="33"/>
      <c r="B129" s="34"/>
      <c r="C129" s="35"/>
      <c r="D129" s="181" t="s">
        <v>131</v>
      </c>
      <c r="E129" s="35"/>
      <c r="F129" s="182" t="s">
        <v>243</v>
      </c>
      <c r="G129" s="35"/>
      <c r="H129" s="35"/>
      <c r="I129" s="183"/>
      <c r="J129" s="35"/>
      <c r="K129" s="35"/>
      <c r="L129" s="38"/>
      <c r="M129" s="184"/>
      <c r="N129" s="185"/>
      <c r="O129" s="63"/>
      <c r="P129" s="63"/>
      <c r="Q129" s="63"/>
      <c r="R129" s="63"/>
      <c r="S129" s="63"/>
      <c r="T129" s="64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131</v>
      </c>
      <c r="AU129" s="16" t="s">
        <v>129</v>
      </c>
    </row>
    <row r="130" spans="1:65" s="2" customFormat="1" ht="16.5" customHeight="1">
      <c r="A130" s="33"/>
      <c r="B130" s="34"/>
      <c r="C130" s="186" t="s">
        <v>244</v>
      </c>
      <c r="D130" s="186" t="s">
        <v>133</v>
      </c>
      <c r="E130" s="187" t="s">
        <v>245</v>
      </c>
      <c r="F130" s="188" t="s">
        <v>246</v>
      </c>
      <c r="G130" s="189" t="s">
        <v>126</v>
      </c>
      <c r="H130" s="190">
        <v>2</v>
      </c>
      <c r="I130" s="191"/>
      <c r="J130" s="192">
        <f>ROUND(I130*H130,2)</f>
        <v>0</v>
      </c>
      <c r="K130" s="188" t="s">
        <v>127</v>
      </c>
      <c r="L130" s="193"/>
      <c r="M130" s="194" t="s">
        <v>19</v>
      </c>
      <c r="N130" s="195" t="s">
        <v>46</v>
      </c>
      <c r="O130" s="63"/>
      <c r="P130" s="177">
        <f>O130*H130</f>
        <v>0</v>
      </c>
      <c r="Q130" s="177">
        <v>2.0000000000000001E-4</v>
      </c>
      <c r="R130" s="177">
        <f>Q130*H130</f>
        <v>4.0000000000000002E-4</v>
      </c>
      <c r="S130" s="177">
        <v>0</v>
      </c>
      <c r="T130" s="178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136</v>
      </c>
      <c r="AT130" s="179" t="s">
        <v>133</v>
      </c>
      <c r="AU130" s="179" t="s">
        <v>129</v>
      </c>
      <c r="AY130" s="16" t="s">
        <v>116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6" t="s">
        <v>83</v>
      </c>
      <c r="BK130" s="180">
        <f>ROUND(I130*H130,2)</f>
        <v>0</v>
      </c>
      <c r="BL130" s="16" t="s">
        <v>128</v>
      </c>
      <c r="BM130" s="179" t="s">
        <v>247</v>
      </c>
    </row>
    <row r="131" spans="1:65" s="2" customFormat="1" ht="24.2" customHeight="1">
      <c r="A131" s="33"/>
      <c r="B131" s="34"/>
      <c r="C131" s="186" t="s">
        <v>248</v>
      </c>
      <c r="D131" s="186" t="s">
        <v>133</v>
      </c>
      <c r="E131" s="187" t="s">
        <v>249</v>
      </c>
      <c r="F131" s="188" t="s">
        <v>250</v>
      </c>
      <c r="G131" s="189" t="s">
        <v>126</v>
      </c>
      <c r="H131" s="190">
        <v>2</v>
      </c>
      <c r="I131" s="191"/>
      <c r="J131" s="192">
        <f>ROUND(I131*H131,2)</f>
        <v>0</v>
      </c>
      <c r="K131" s="188" t="s">
        <v>19</v>
      </c>
      <c r="L131" s="193"/>
      <c r="M131" s="194" t="s">
        <v>19</v>
      </c>
      <c r="N131" s="195" t="s">
        <v>46</v>
      </c>
      <c r="O131" s="63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136</v>
      </c>
      <c r="AT131" s="179" t="s">
        <v>133</v>
      </c>
      <c r="AU131" s="179" t="s">
        <v>129</v>
      </c>
      <c r="AY131" s="16" t="s">
        <v>116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6" t="s">
        <v>83</v>
      </c>
      <c r="BK131" s="180">
        <f>ROUND(I131*H131,2)</f>
        <v>0</v>
      </c>
      <c r="BL131" s="16" t="s">
        <v>128</v>
      </c>
      <c r="BM131" s="179" t="s">
        <v>251</v>
      </c>
    </row>
    <row r="132" spans="1:65" s="2" customFormat="1" ht="16.5" customHeight="1">
      <c r="A132" s="33"/>
      <c r="B132" s="34"/>
      <c r="C132" s="168" t="s">
        <v>252</v>
      </c>
      <c r="D132" s="168" t="s">
        <v>123</v>
      </c>
      <c r="E132" s="169" t="s">
        <v>253</v>
      </c>
      <c r="F132" s="170" t="s">
        <v>254</v>
      </c>
      <c r="G132" s="171" t="s">
        <v>126</v>
      </c>
      <c r="H132" s="172">
        <v>1</v>
      </c>
      <c r="I132" s="173"/>
      <c r="J132" s="174">
        <f>ROUND(I132*H132,2)</f>
        <v>0</v>
      </c>
      <c r="K132" s="170" t="s">
        <v>127</v>
      </c>
      <c r="L132" s="38"/>
      <c r="M132" s="175" t="s">
        <v>19</v>
      </c>
      <c r="N132" s="176" t="s">
        <v>46</v>
      </c>
      <c r="O132" s="63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128</v>
      </c>
      <c r="AT132" s="179" t="s">
        <v>123</v>
      </c>
      <c r="AU132" s="179" t="s">
        <v>129</v>
      </c>
      <c r="AY132" s="16" t="s">
        <v>116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6" t="s">
        <v>83</v>
      </c>
      <c r="BK132" s="180">
        <f>ROUND(I132*H132,2)</f>
        <v>0</v>
      </c>
      <c r="BL132" s="16" t="s">
        <v>128</v>
      </c>
      <c r="BM132" s="179" t="s">
        <v>255</v>
      </c>
    </row>
    <row r="133" spans="1:65" s="2" customFormat="1" ht="11.25">
      <c r="A133" s="33"/>
      <c r="B133" s="34"/>
      <c r="C133" s="35"/>
      <c r="D133" s="181" t="s">
        <v>131</v>
      </c>
      <c r="E133" s="35"/>
      <c r="F133" s="182" t="s">
        <v>256</v>
      </c>
      <c r="G133" s="35"/>
      <c r="H133" s="35"/>
      <c r="I133" s="183"/>
      <c r="J133" s="35"/>
      <c r="K133" s="35"/>
      <c r="L133" s="38"/>
      <c r="M133" s="184"/>
      <c r="N133" s="185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131</v>
      </c>
      <c r="AU133" s="16" t="s">
        <v>129</v>
      </c>
    </row>
    <row r="134" spans="1:65" s="2" customFormat="1" ht="16.5" customHeight="1">
      <c r="A134" s="33"/>
      <c r="B134" s="34"/>
      <c r="C134" s="168" t="s">
        <v>257</v>
      </c>
      <c r="D134" s="168" t="s">
        <v>123</v>
      </c>
      <c r="E134" s="169" t="s">
        <v>258</v>
      </c>
      <c r="F134" s="170" t="s">
        <v>259</v>
      </c>
      <c r="G134" s="171" t="s">
        <v>126</v>
      </c>
      <c r="H134" s="172">
        <v>6</v>
      </c>
      <c r="I134" s="173"/>
      <c r="J134" s="174">
        <f>ROUND(I134*H134,2)</f>
        <v>0</v>
      </c>
      <c r="K134" s="170" t="s">
        <v>127</v>
      </c>
      <c r="L134" s="38"/>
      <c r="M134" s="175" t="s">
        <v>19</v>
      </c>
      <c r="N134" s="176" t="s">
        <v>46</v>
      </c>
      <c r="O134" s="63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128</v>
      </c>
      <c r="AT134" s="179" t="s">
        <v>123</v>
      </c>
      <c r="AU134" s="179" t="s">
        <v>129</v>
      </c>
      <c r="AY134" s="16" t="s">
        <v>116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6" t="s">
        <v>83</v>
      </c>
      <c r="BK134" s="180">
        <f>ROUND(I134*H134,2)</f>
        <v>0</v>
      </c>
      <c r="BL134" s="16" t="s">
        <v>128</v>
      </c>
      <c r="BM134" s="179" t="s">
        <v>260</v>
      </c>
    </row>
    <row r="135" spans="1:65" s="2" customFormat="1" ht="11.25">
      <c r="A135" s="33"/>
      <c r="B135" s="34"/>
      <c r="C135" s="35"/>
      <c r="D135" s="181" t="s">
        <v>131</v>
      </c>
      <c r="E135" s="35"/>
      <c r="F135" s="182" t="s">
        <v>261</v>
      </c>
      <c r="G135" s="35"/>
      <c r="H135" s="35"/>
      <c r="I135" s="183"/>
      <c r="J135" s="35"/>
      <c r="K135" s="35"/>
      <c r="L135" s="38"/>
      <c r="M135" s="184"/>
      <c r="N135" s="185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131</v>
      </c>
      <c r="AU135" s="16" t="s">
        <v>129</v>
      </c>
    </row>
    <row r="136" spans="1:65" s="2" customFormat="1" ht="16.5" customHeight="1">
      <c r="A136" s="33"/>
      <c r="B136" s="34"/>
      <c r="C136" s="168" t="s">
        <v>262</v>
      </c>
      <c r="D136" s="168" t="s">
        <v>123</v>
      </c>
      <c r="E136" s="169" t="s">
        <v>263</v>
      </c>
      <c r="F136" s="170" t="s">
        <v>264</v>
      </c>
      <c r="G136" s="171" t="s">
        <v>126</v>
      </c>
      <c r="H136" s="172">
        <v>1</v>
      </c>
      <c r="I136" s="173"/>
      <c r="J136" s="174">
        <f>ROUND(I136*H136,2)</f>
        <v>0</v>
      </c>
      <c r="K136" s="170" t="s">
        <v>127</v>
      </c>
      <c r="L136" s="38"/>
      <c r="M136" s="175" t="s">
        <v>19</v>
      </c>
      <c r="N136" s="176" t="s">
        <v>46</v>
      </c>
      <c r="O136" s="63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128</v>
      </c>
      <c r="AT136" s="179" t="s">
        <v>123</v>
      </c>
      <c r="AU136" s="179" t="s">
        <v>129</v>
      </c>
      <c r="AY136" s="16" t="s">
        <v>116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6" t="s">
        <v>83</v>
      </c>
      <c r="BK136" s="180">
        <f>ROUND(I136*H136,2)</f>
        <v>0</v>
      </c>
      <c r="BL136" s="16" t="s">
        <v>128</v>
      </c>
      <c r="BM136" s="179" t="s">
        <v>265</v>
      </c>
    </row>
    <row r="137" spans="1:65" s="2" customFormat="1" ht="11.25">
      <c r="A137" s="33"/>
      <c r="B137" s="34"/>
      <c r="C137" s="35"/>
      <c r="D137" s="181" t="s">
        <v>131</v>
      </c>
      <c r="E137" s="35"/>
      <c r="F137" s="182" t="s">
        <v>266</v>
      </c>
      <c r="G137" s="35"/>
      <c r="H137" s="35"/>
      <c r="I137" s="183"/>
      <c r="J137" s="35"/>
      <c r="K137" s="35"/>
      <c r="L137" s="38"/>
      <c r="M137" s="184"/>
      <c r="N137" s="185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131</v>
      </c>
      <c r="AU137" s="16" t="s">
        <v>129</v>
      </c>
    </row>
    <row r="138" spans="1:65" s="2" customFormat="1" ht="16.5" customHeight="1">
      <c r="A138" s="33"/>
      <c r="B138" s="34"/>
      <c r="C138" s="186" t="s">
        <v>136</v>
      </c>
      <c r="D138" s="186" t="s">
        <v>133</v>
      </c>
      <c r="E138" s="187" t="s">
        <v>267</v>
      </c>
      <c r="F138" s="188" t="s">
        <v>268</v>
      </c>
      <c r="G138" s="189" t="s">
        <v>126</v>
      </c>
      <c r="H138" s="190">
        <v>1</v>
      </c>
      <c r="I138" s="191"/>
      <c r="J138" s="192">
        <f>ROUND(I138*H138,2)</f>
        <v>0</v>
      </c>
      <c r="K138" s="188" t="s">
        <v>19</v>
      </c>
      <c r="L138" s="193"/>
      <c r="M138" s="194" t="s">
        <v>19</v>
      </c>
      <c r="N138" s="195" t="s">
        <v>46</v>
      </c>
      <c r="O138" s="63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136</v>
      </c>
      <c r="AT138" s="179" t="s">
        <v>133</v>
      </c>
      <c r="AU138" s="179" t="s">
        <v>129</v>
      </c>
      <c r="AY138" s="16" t="s">
        <v>116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6" t="s">
        <v>83</v>
      </c>
      <c r="BK138" s="180">
        <f>ROUND(I138*H138,2)</f>
        <v>0</v>
      </c>
      <c r="BL138" s="16" t="s">
        <v>128</v>
      </c>
      <c r="BM138" s="179" t="s">
        <v>269</v>
      </c>
    </row>
    <row r="139" spans="1:65" s="2" customFormat="1" ht="16.5" customHeight="1">
      <c r="A139" s="33"/>
      <c r="B139" s="34"/>
      <c r="C139" s="168" t="s">
        <v>270</v>
      </c>
      <c r="D139" s="168" t="s">
        <v>123</v>
      </c>
      <c r="E139" s="169" t="s">
        <v>271</v>
      </c>
      <c r="F139" s="170" t="s">
        <v>272</v>
      </c>
      <c r="G139" s="171" t="s">
        <v>126</v>
      </c>
      <c r="H139" s="172">
        <v>2</v>
      </c>
      <c r="I139" s="173"/>
      <c r="J139" s="174">
        <f>ROUND(I139*H139,2)</f>
        <v>0</v>
      </c>
      <c r="K139" s="170" t="s">
        <v>127</v>
      </c>
      <c r="L139" s="38"/>
      <c r="M139" s="175" t="s">
        <v>19</v>
      </c>
      <c r="N139" s="176" t="s">
        <v>46</v>
      </c>
      <c r="O139" s="63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128</v>
      </c>
      <c r="AT139" s="179" t="s">
        <v>123</v>
      </c>
      <c r="AU139" s="179" t="s">
        <v>129</v>
      </c>
      <c r="AY139" s="16" t="s">
        <v>116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6" t="s">
        <v>83</v>
      </c>
      <c r="BK139" s="180">
        <f>ROUND(I139*H139,2)</f>
        <v>0</v>
      </c>
      <c r="BL139" s="16" t="s">
        <v>128</v>
      </c>
      <c r="BM139" s="179" t="s">
        <v>273</v>
      </c>
    </row>
    <row r="140" spans="1:65" s="2" customFormat="1" ht="11.25">
      <c r="A140" s="33"/>
      <c r="B140" s="34"/>
      <c r="C140" s="35"/>
      <c r="D140" s="181" t="s">
        <v>131</v>
      </c>
      <c r="E140" s="35"/>
      <c r="F140" s="182" t="s">
        <v>274</v>
      </c>
      <c r="G140" s="35"/>
      <c r="H140" s="35"/>
      <c r="I140" s="183"/>
      <c r="J140" s="35"/>
      <c r="K140" s="35"/>
      <c r="L140" s="38"/>
      <c r="M140" s="184"/>
      <c r="N140" s="185"/>
      <c r="O140" s="63"/>
      <c r="P140" s="63"/>
      <c r="Q140" s="63"/>
      <c r="R140" s="63"/>
      <c r="S140" s="63"/>
      <c r="T140" s="64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131</v>
      </c>
      <c r="AU140" s="16" t="s">
        <v>129</v>
      </c>
    </row>
    <row r="141" spans="1:65" s="2" customFormat="1" ht="19.5">
      <c r="A141" s="33"/>
      <c r="B141" s="34"/>
      <c r="C141" s="35"/>
      <c r="D141" s="196" t="s">
        <v>215</v>
      </c>
      <c r="E141" s="35"/>
      <c r="F141" s="197" t="s">
        <v>275</v>
      </c>
      <c r="G141" s="35"/>
      <c r="H141" s="35"/>
      <c r="I141" s="183"/>
      <c r="J141" s="35"/>
      <c r="K141" s="35"/>
      <c r="L141" s="38"/>
      <c r="M141" s="184"/>
      <c r="N141" s="185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215</v>
      </c>
      <c r="AU141" s="16" t="s">
        <v>129</v>
      </c>
    </row>
    <row r="142" spans="1:65" s="2" customFormat="1" ht="24.2" customHeight="1">
      <c r="A142" s="33"/>
      <c r="B142" s="34"/>
      <c r="C142" s="186" t="s">
        <v>276</v>
      </c>
      <c r="D142" s="186" t="s">
        <v>133</v>
      </c>
      <c r="E142" s="187" t="s">
        <v>277</v>
      </c>
      <c r="F142" s="188" t="s">
        <v>278</v>
      </c>
      <c r="G142" s="189" t="s">
        <v>126</v>
      </c>
      <c r="H142" s="190">
        <v>2</v>
      </c>
      <c r="I142" s="191"/>
      <c r="J142" s="192">
        <f>ROUND(I142*H142,2)</f>
        <v>0</v>
      </c>
      <c r="K142" s="188" t="s">
        <v>19</v>
      </c>
      <c r="L142" s="193"/>
      <c r="M142" s="194" t="s">
        <v>19</v>
      </c>
      <c r="N142" s="195" t="s">
        <v>46</v>
      </c>
      <c r="O142" s="63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136</v>
      </c>
      <c r="AT142" s="179" t="s">
        <v>133</v>
      </c>
      <c r="AU142" s="179" t="s">
        <v>129</v>
      </c>
      <c r="AY142" s="16" t="s">
        <v>116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6" t="s">
        <v>83</v>
      </c>
      <c r="BK142" s="180">
        <f>ROUND(I142*H142,2)</f>
        <v>0</v>
      </c>
      <c r="BL142" s="16" t="s">
        <v>128</v>
      </c>
      <c r="BM142" s="179" t="s">
        <v>279</v>
      </c>
    </row>
    <row r="143" spans="1:65" s="2" customFormat="1" ht="24.2" customHeight="1">
      <c r="A143" s="33"/>
      <c r="B143" s="34"/>
      <c r="C143" s="186" t="s">
        <v>280</v>
      </c>
      <c r="D143" s="186" t="s">
        <v>133</v>
      </c>
      <c r="E143" s="187" t="s">
        <v>281</v>
      </c>
      <c r="F143" s="188" t="s">
        <v>282</v>
      </c>
      <c r="G143" s="189" t="s">
        <v>126</v>
      </c>
      <c r="H143" s="190">
        <v>2</v>
      </c>
      <c r="I143" s="191"/>
      <c r="J143" s="192">
        <f>ROUND(I143*H143,2)</f>
        <v>0</v>
      </c>
      <c r="K143" s="188" t="s">
        <v>19</v>
      </c>
      <c r="L143" s="193"/>
      <c r="M143" s="194" t="s">
        <v>19</v>
      </c>
      <c r="N143" s="195" t="s">
        <v>46</v>
      </c>
      <c r="O143" s="63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136</v>
      </c>
      <c r="AT143" s="179" t="s">
        <v>133</v>
      </c>
      <c r="AU143" s="179" t="s">
        <v>129</v>
      </c>
      <c r="AY143" s="16" t="s">
        <v>116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6" t="s">
        <v>83</v>
      </c>
      <c r="BK143" s="180">
        <f>ROUND(I143*H143,2)</f>
        <v>0</v>
      </c>
      <c r="BL143" s="16" t="s">
        <v>128</v>
      </c>
      <c r="BM143" s="179" t="s">
        <v>283</v>
      </c>
    </row>
    <row r="144" spans="1:65" s="2" customFormat="1" ht="24.2" customHeight="1">
      <c r="A144" s="33"/>
      <c r="B144" s="34"/>
      <c r="C144" s="186" t="s">
        <v>284</v>
      </c>
      <c r="D144" s="186" t="s">
        <v>133</v>
      </c>
      <c r="E144" s="187" t="s">
        <v>285</v>
      </c>
      <c r="F144" s="188" t="s">
        <v>286</v>
      </c>
      <c r="G144" s="189" t="s">
        <v>126</v>
      </c>
      <c r="H144" s="190">
        <v>2</v>
      </c>
      <c r="I144" s="191"/>
      <c r="J144" s="192">
        <f>ROUND(I144*H144,2)</f>
        <v>0</v>
      </c>
      <c r="K144" s="188" t="s">
        <v>19</v>
      </c>
      <c r="L144" s="193"/>
      <c r="M144" s="194" t="s">
        <v>19</v>
      </c>
      <c r="N144" s="195" t="s">
        <v>46</v>
      </c>
      <c r="O144" s="63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136</v>
      </c>
      <c r="AT144" s="179" t="s">
        <v>133</v>
      </c>
      <c r="AU144" s="179" t="s">
        <v>129</v>
      </c>
      <c r="AY144" s="16" t="s">
        <v>116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6" t="s">
        <v>83</v>
      </c>
      <c r="BK144" s="180">
        <f>ROUND(I144*H144,2)</f>
        <v>0</v>
      </c>
      <c r="BL144" s="16" t="s">
        <v>128</v>
      </c>
      <c r="BM144" s="179" t="s">
        <v>287</v>
      </c>
    </row>
    <row r="145" spans="1:65" s="2" customFormat="1" ht="24.2" customHeight="1">
      <c r="A145" s="33"/>
      <c r="B145" s="34"/>
      <c r="C145" s="186" t="s">
        <v>288</v>
      </c>
      <c r="D145" s="186" t="s">
        <v>133</v>
      </c>
      <c r="E145" s="187" t="s">
        <v>289</v>
      </c>
      <c r="F145" s="188" t="s">
        <v>290</v>
      </c>
      <c r="G145" s="189" t="s">
        <v>126</v>
      </c>
      <c r="H145" s="190">
        <v>4</v>
      </c>
      <c r="I145" s="191"/>
      <c r="J145" s="192">
        <f>ROUND(I145*H145,2)</f>
        <v>0</v>
      </c>
      <c r="K145" s="188" t="s">
        <v>19</v>
      </c>
      <c r="L145" s="193"/>
      <c r="M145" s="194" t="s">
        <v>19</v>
      </c>
      <c r="N145" s="195" t="s">
        <v>46</v>
      </c>
      <c r="O145" s="63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136</v>
      </c>
      <c r="AT145" s="179" t="s">
        <v>133</v>
      </c>
      <c r="AU145" s="179" t="s">
        <v>129</v>
      </c>
      <c r="AY145" s="16" t="s">
        <v>116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6" t="s">
        <v>83</v>
      </c>
      <c r="BK145" s="180">
        <f>ROUND(I145*H145,2)</f>
        <v>0</v>
      </c>
      <c r="BL145" s="16" t="s">
        <v>128</v>
      </c>
      <c r="BM145" s="179" t="s">
        <v>291</v>
      </c>
    </row>
    <row r="146" spans="1:65" s="2" customFormat="1" ht="16.5" customHeight="1">
      <c r="A146" s="33"/>
      <c r="B146" s="34"/>
      <c r="C146" s="168" t="s">
        <v>292</v>
      </c>
      <c r="D146" s="168" t="s">
        <v>123</v>
      </c>
      <c r="E146" s="169" t="s">
        <v>293</v>
      </c>
      <c r="F146" s="170" t="s">
        <v>294</v>
      </c>
      <c r="G146" s="171" t="s">
        <v>126</v>
      </c>
      <c r="H146" s="172">
        <v>1</v>
      </c>
      <c r="I146" s="173"/>
      <c r="J146" s="174">
        <f>ROUND(I146*H146,2)</f>
        <v>0</v>
      </c>
      <c r="K146" s="170" t="s">
        <v>19</v>
      </c>
      <c r="L146" s="38"/>
      <c r="M146" s="175" t="s">
        <v>19</v>
      </c>
      <c r="N146" s="176" t="s">
        <v>46</v>
      </c>
      <c r="O146" s="63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128</v>
      </c>
      <c r="AT146" s="179" t="s">
        <v>123</v>
      </c>
      <c r="AU146" s="179" t="s">
        <v>129</v>
      </c>
      <c r="AY146" s="16" t="s">
        <v>116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6" t="s">
        <v>83</v>
      </c>
      <c r="BK146" s="180">
        <f>ROUND(I146*H146,2)</f>
        <v>0</v>
      </c>
      <c r="BL146" s="16" t="s">
        <v>128</v>
      </c>
      <c r="BM146" s="179" t="s">
        <v>295</v>
      </c>
    </row>
    <row r="147" spans="1:65" s="2" customFormat="1" ht="19.5">
      <c r="A147" s="33"/>
      <c r="B147" s="34"/>
      <c r="C147" s="35"/>
      <c r="D147" s="196" t="s">
        <v>215</v>
      </c>
      <c r="E147" s="35"/>
      <c r="F147" s="197" t="s">
        <v>296</v>
      </c>
      <c r="G147" s="35"/>
      <c r="H147" s="35"/>
      <c r="I147" s="183"/>
      <c r="J147" s="35"/>
      <c r="K147" s="35"/>
      <c r="L147" s="38"/>
      <c r="M147" s="184"/>
      <c r="N147" s="185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215</v>
      </c>
      <c r="AU147" s="16" t="s">
        <v>129</v>
      </c>
    </row>
    <row r="148" spans="1:65" s="2" customFormat="1" ht="24.2" customHeight="1">
      <c r="A148" s="33"/>
      <c r="B148" s="34"/>
      <c r="C148" s="186" t="s">
        <v>297</v>
      </c>
      <c r="D148" s="186" t="s">
        <v>133</v>
      </c>
      <c r="E148" s="187" t="s">
        <v>298</v>
      </c>
      <c r="F148" s="188" t="s">
        <v>299</v>
      </c>
      <c r="G148" s="189" t="s">
        <v>126</v>
      </c>
      <c r="H148" s="190">
        <v>1</v>
      </c>
      <c r="I148" s="191"/>
      <c r="J148" s="192">
        <f>ROUND(I148*H148,2)</f>
        <v>0</v>
      </c>
      <c r="K148" s="188" t="s">
        <v>19</v>
      </c>
      <c r="L148" s="193"/>
      <c r="M148" s="194" t="s">
        <v>19</v>
      </c>
      <c r="N148" s="195" t="s">
        <v>46</v>
      </c>
      <c r="O148" s="63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136</v>
      </c>
      <c r="AT148" s="179" t="s">
        <v>133</v>
      </c>
      <c r="AU148" s="179" t="s">
        <v>129</v>
      </c>
      <c r="AY148" s="16" t="s">
        <v>116</v>
      </c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16" t="s">
        <v>83</v>
      </c>
      <c r="BK148" s="180">
        <f>ROUND(I148*H148,2)</f>
        <v>0</v>
      </c>
      <c r="BL148" s="16" t="s">
        <v>128</v>
      </c>
      <c r="BM148" s="179" t="s">
        <v>300</v>
      </c>
    </row>
    <row r="149" spans="1:65" s="2" customFormat="1" ht="16.5" customHeight="1">
      <c r="A149" s="33"/>
      <c r="B149" s="34"/>
      <c r="C149" s="186" t="s">
        <v>301</v>
      </c>
      <c r="D149" s="186" t="s">
        <v>133</v>
      </c>
      <c r="E149" s="187" t="s">
        <v>302</v>
      </c>
      <c r="F149" s="188" t="s">
        <v>303</v>
      </c>
      <c r="G149" s="189" t="s">
        <v>126</v>
      </c>
      <c r="H149" s="190">
        <v>1</v>
      </c>
      <c r="I149" s="191"/>
      <c r="J149" s="192">
        <f>ROUND(I149*H149,2)</f>
        <v>0</v>
      </c>
      <c r="K149" s="188" t="s">
        <v>19</v>
      </c>
      <c r="L149" s="193"/>
      <c r="M149" s="194" t="s">
        <v>19</v>
      </c>
      <c r="N149" s="195" t="s">
        <v>46</v>
      </c>
      <c r="O149" s="63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136</v>
      </c>
      <c r="AT149" s="179" t="s">
        <v>133</v>
      </c>
      <c r="AU149" s="179" t="s">
        <v>129</v>
      </c>
      <c r="AY149" s="16" t="s">
        <v>116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6" t="s">
        <v>83</v>
      </c>
      <c r="BK149" s="180">
        <f>ROUND(I149*H149,2)</f>
        <v>0</v>
      </c>
      <c r="BL149" s="16" t="s">
        <v>128</v>
      </c>
      <c r="BM149" s="179" t="s">
        <v>304</v>
      </c>
    </row>
    <row r="150" spans="1:65" s="2" customFormat="1" ht="16.5" customHeight="1">
      <c r="A150" s="33"/>
      <c r="B150" s="34"/>
      <c r="C150" s="168" t="s">
        <v>305</v>
      </c>
      <c r="D150" s="168" t="s">
        <v>123</v>
      </c>
      <c r="E150" s="169" t="s">
        <v>306</v>
      </c>
      <c r="F150" s="170" t="s">
        <v>307</v>
      </c>
      <c r="G150" s="171" t="s">
        <v>126</v>
      </c>
      <c r="H150" s="172">
        <v>24</v>
      </c>
      <c r="I150" s="173"/>
      <c r="J150" s="174">
        <f>ROUND(I150*H150,2)</f>
        <v>0</v>
      </c>
      <c r="K150" s="170" t="s">
        <v>19</v>
      </c>
      <c r="L150" s="38"/>
      <c r="M150" s="175" t="s">
        <v>19</v>
      </c>
      <c r="N150" s="176" t="s">
        <v>46</v>
      </c>
      <c r="O150" s="63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128</v>
      </c>
      <c r="AT150" s="179" t="s">
        <v>123</v>
      </c>
      <c r="AU150" s="179" t="s">
        <v>129</v>
      </c>
      <c r="AY150" s="16" t="s">
        <v>116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6" t="s">
        <v>83</v>
      </c>
      <c r="BK150" s="180">
        <f>ROUND(I150*H150,2)</f>
        <v>0</v>
      </c>
      <c r="BL150" s="16" t="s">
        <v>128</v>
      </c>
      <c r="BM150" s="179" t="s">
        <v>308</v>
      </c>
    </row>
    <row r="151" spans="1:65" s="2" customFormat="1" ht="24.2" customHeight="1">
      <c r="A151" s="33"/>
      <c r="B151" s="34"/>
      <c r="C151" s="186" t="s">
        <v>309</v>
      </c>
      <c r="D151" s="186" t="s">
        <v>133</v>
      </c>
      <c r="E151" s="187" t="s">
        <v>310</v>
      </c>
      <c r="F151" s="188" t="s">
        <v>311</v>
      </c>
      <c r="G151" s="189" t="s">
        <v>126</v>
      </c>
      <c r="H151" s="190">
        <v>12</v>
      </c>
      <c r="I151" s="191"/>
      <c r="J151" s="192">
        <f>ROUND(I151*H151,2)</f>
        <v>0</v>
      </c>
      <c r="K151" s="188" t="s">
        <v>19</v>
      </c>
      <c r="L151" s="193"/>
      <c r="M151" s="194" t="s">
        <v>19</v>
      </c>
      <c r="N151" s="195" t="s">
        <v>46</v>
      </c>
      <c r="O151" s="63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136</v>
      </c>
      <c r="AT151" s="179" t="s">
        <v>133</v>
      </c>
      <c r="AU151" s="179" t="s">
        <v>129</v>
      </c>
      <c r="AY151" s="16" t="s">
        <v>116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6" t="s">
        <v>83</v>
      </c>
      <c r="BK151" s="180">
        <f>ROUND(I151*H151,2)</f>
        <v>0</v>
      </c>
      <c r="BL151" s="16" t="s">
        <v>128</v>
      </c>
      <c r="BM151" s="179" t="s">
        <v>312</v>
      </c>
    </row>
    <row r="152" spans="1:65" s="2" customFormat="1" ht="16.5" customHeight="1">
      <c r="A152" s="33"/>
      <c r="B152" s="34"/>
      <c r="C152" s="168" t="s">
        <v>313</v>
      </c>
      <c r="D152" s="168" t="s">
        <v>123</v>
      </c>
      <c r="E152" s="169" t="s">
        <v>314</v>
      </c>
      <c r="F152" s="170" t="s">
        <v>315</v>
      </c>
      <c r="G152" s="171" t="s">
        <v>126</v>
      </c>
      <c r="H152" s="172">
        <v>1</v>
      </c>
      <c r="I152" s="173"/>
      <c r="J152" s="174">
        <f>ROUND(I152*H152,2)</f>
        <v>0</v>
      </c>
      <c r="K152" s="170" t="s">
        <v>195</v>
      </c>
      <c r="L152" s="38"/>
      <c r="M152" s="175" t="s">
        <v>19</v>
      </c>
      <c r="N152" s="176" t="s">
        <v>46</v>
      </c>
      <c r="O152" s="63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128</v>
      </c>
      <c r="AT152" s="179" t="s">
        <v>123</v>
      </c>
      <c r="AU152" s="179" t="s">
        <v>129</v>
      </c>
      <c r="AY152" s="16" t="s">
        <v>116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6" t="s">
        <v>83</v>
      </c>
      <c r="BK152" s="180">
        <f>ROUND(I152*H152,2)</f>
        <v>0</v>
      </c>
      <c r="BL152" s="16" t="s">
        <v>128</v>
      </c>
      <c r="BM152" s="179" t="s">
        <v>316</v>
      </c>
    </row>
    <row r="153" spans="1:65" s="2" customFormat="1" ht="11.25">
      <c r="A153" s="33"/>
      <c r="B153" s="34"/>
      <c r="C153" s="35"/>
      <c r="D153" s="181" t="s">
        <v>131</v>
      </c>
      <c r="E153" s="35"/>
      <c r="F153" s="182" t="s">
        <v>317</v>
      </c>
      <c r="G153" s="35"/>
      <c r="H153" s="35"/>
      <c r="I153" s="183"/>
      <c r="J153" s="35"/>
      <c r="K153" s="35"/>
      <c r="L153" s="38"/>
      <c r="M153" s="184"/>
      <c r="N153" s="185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131</v>
      </c>
      <c r="AU153" s="16" t="s">
        <v>129</v>
      </c>
    </row>
    <row r="154" spans="1:65" s="2" customFormat="1" ht="24.2" customHeight="1">
      <c r="A154" s="33"/>
      <c r="B154" s="34"/>
      <c r="C154" s="186" t="s">
        <v>318</v>
      </c>
      <c r="D154" s="186" t="s">
        <v>133</v>
      </c>
      <c r="E154" s="187" t="s">
        <v>319</v>
      </c>
      <c r="F154" s="188" t="s">
        <v>320</v>
      </c>
      <c r="G154" s="189" t="s">
        <v>126</v>
      </c>
      <c r="H154" s="190">
        <v>1</v>
      </c>
      <c r="I154" s="191"/>
      <c r="J154" s="192">
        <f>ROUND(I154*H154,2)</f>
        <v>0</v>
      </c>
      <c r="K154" s="188" t="s">
        <v>19</v>
      </c>
      <c r="L154" s="193"/>
      <c r="M154" s="194" t="s">
        <v>19</v>
      </c>
      <c r="N154" s="195" t="s">
        <v>46</v>
      </c>
      <c r="O154" s="63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136</v>
      </c>
      <c r="AT154" s="179" t="s">
        <v>133</v>
      </c>
      <c r="AU154" s="179" t="s">
        <v>129</v>
      </c>
      <c r="AY154" s="16" t="s">
        <v>116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6" t="s">
        <v>83</v>
      </c>
      <c r="BK154" s="180">
        <f>ROUND(I154*H154,2)</f>
        <v>0</v>
      </c>
      <c r="BL154" s="16" t="s">
        <v>128</v>
      </c>
      <c r="BM154" s="179" t="s">
        <v>321</v>
      </c>
    </row>
    <row r="155" spans="1:65" s="2" customFormat="1" ht="16.5" customHeight="1">
      <c r="A155" s="33"/>
      <c r="B155" s="34"/>
      <c r="C155" s="168" t="s">
        <v>322</v>
      </c>
      <c r="D155" s="168" t="s">
        <v>123</v>
      </c>
      <c r="E155" s="169" t="s">
        <v>323</v>
      </c>
      <c r="F155" s="170" t="s">
        <v>324</v>
      </c>
      <c r="G155" s="171" t="s">
        <v>126</v>
      </c>
      <c r="H155" s="172">
        <v>1</v>
      </c>
      <c r="I155" s="173"/>
      <c r="J155" s="174">
        <f>ROUND(I155*H155,2)</f>
        <v>0</v>
      </c>
      <c r="K155" s="170" t="s">
        <v>195</v>
      </c>
      <c r="L155" s="38"/>
      <c r="M155" s="175" t="s">
        <v>19</v>
      </c>
      <c r="N155" s="176" t="s">
        <v>46</v>
      </c>
      <c r="O155" s="63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128</v>
      </c>
      <c r="AT155" s="179" t="s">
        <v>123</v>
      </c>
      <c r="AU155" s="179" t="s">
        <v>129</v>
      </c>
      <c r="AY155" s="16" t="s">
        <v>116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6" t="s">
        <v>83</v>
      </c>
      <c r="BK155" s="180">
        <f>ROUND(I155*H155,2)</f>
        <v>0</v>
      </c>
      <c r="BL155" s="16" t="s">
        <v>128</v>
      </c>
      <c r="BM155" s="179" t="s">
        <v>325</v>
      </c>
    </row>
    <row r="156" spans="1:65" s="2" customFormat="1" ht="11.25">
      <c r="A156" s="33"/>
      <c r="B156" s="34"/>
      <c r="C156" s="35"/>
      <c r="D156" s="181" t="s">
        <v>131</v>
      </c>
      <c r="E156" s="35"/>
      <c r="F156" s="182" t="s">
        <v>326</v>
      </c>
      <c r="G156" s="35"/>
      <c r="H156" s="35"/>
      <c r="I156" s="183"/>
      <c r="J156" s="35"/>
      <c r="K156" s="35"/>
      <c r="L156" s="38"/>
      <c r="M156" s="184"/>
      <c r="N156" s="185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131</v>
      </c>
      <c r="AU156" s="16" t="s">
        <v>129</v>
      </c>
    </row>
    <row r="157" spans="1:65" s="2" customFormat="1" ht="24.2" customHeight="1">
      <c r="A157" s="33"/>
      <c r="B157" s="34"/>
      <c r="C157" s="186" t="s">
        <v>327</v>
      </c>
      <c r="D157" s="186" t="s">
        <v>133</v>
      </c>
      <c r="E157" s="187" t="s">
        <v>328</v>
      </c>
      <c r="F157" s="188" t="s">
        <v>329</v>
      </c>
      <c r="G157" s="189" t="s">
        <v>126</v>
      </c>
      <c r="H157" s="190">
        <v>1</v>
      </c>
      <c r="I157" s="191"/>
      <c r="J157" s="192">
        <f>ROUND(I157*H157,2)</f>
        <v>0</v>
      </c>
      <c r="K157" s="188" t="s">
        <v>19</v>
      </c>
      <c r="L157" s="193"/>
      <c r="M157" s="194" t="s">
        <v>19</v>
      </c>
      <c r="N157" s="195" t="s">
        <v>46</v>
      </c>
      <c r="O157" s="63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136</v>
      </c>
      <c r="AT157" s="179" t="s">
        <v>133</v>
      </c>
      <c r="AU157" s="179" t="s">
        <v>129</v>
      </c>
      <c r="AY157" s="16" t="s">
        <v>116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6" t="s">
        <v>83</v>
      </c>
      <c r="BK157" s="180">
        <f>ROUND(I157*H157,2)</f>
        <v>0</v>
      </c>
      <c r="BL157" s="16" t="s">
        <v>128</v>
      </c>
      <c r="BM157" s="179" t="s">
        <v>330</v>
      </c>
    </row>
    <row r="158" spans="1:65" s="2" customFormat="1" ht="24.2" customHeight="1">
      <c r="A158" s="33"/>
      <c r="B158" s="34"/>
      <c r="C158" s="186" t="s">
        <v>331</v>
      </c>
      <c r="D158" s="186" t="s">
        <v>133</v>
      </c>
      <c r="E158" s="187" t="s">
        <v>332</v>
      </c>
      <c r="F158" s="188" t="s">
        <v>333</v>
      </c>
      <c r="G158" s="189" t="s">
        <v>126</v>
      </c>
      <c r="H158" s="190">
        <v>1</v>
      </c>
      <c r="I158" s="191"/>
      <c r="J158" s="192">
        <f>ROUND(I158*H158,2)</f>
        <v>0</v>
      </c>
      <c r="K158" s="188" t="s">
        <v>19</v>
      </c>
      <c r="L158" s="193"/>
      <c r="M158" s="194" t="s">
        <v>19</v>
      </c>
      <c r="N158" s="195" t="s">
        <v>46</v>
      </c>
      <c r="O158" s="63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136</v>
      </c>
      <c r="AT158" s="179" t="s">
        <v>133</v>
      </c>
      <c r="AU158" s="179" t="s">
        <v>129</v>
      </c>
      <c r="AY158" s="16" t="s">
        <v>116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6" t="s">
        <v>83</v>
      </c>
      <c r="BK158" s="180">
        <f>ROUND(I158*H158,2)</f>
        <v>0</v>
      </c>
      <c r="BL158" s="16" t="s">
        <v>128</v>
      </c>
      <c r="BM158" s="179" t="s">
        <v>334</v>
      </c>
    </row>
    <row r="159" spans="1:65" s="2" customFormat="1" ht="24.2" customHeight="1">
      <c r="A159" s="33"/>
      <c r="B159" s="34"/>
      <c r="C159" s="186" t="s">
        <v>335</v>
      </c>
      <c r="D159" s="186" t="s">
        <v>133</v>
      </c>
      <c r="E159" s="187" t="s">
        <v>336</v>
      </c>
      <c r="F159" s="188" t="s">
        <v>337</v>
      </c>
      <c r="G159" s="189" t="s">
        <v>126</v>
      </c>
      <c r="H159" s="190">
        <v>1</v>
      </c>
      <c r="I159" s="191"/>
      <c r="J159" s="192">
        <f>ROUND(I159*H159,2)</f>
        <v>0</v>
      </c>
      <c r="K159" s="188" t="s">
        <v>19</v>
      </c>
      <c r="L159" s="193"/>
      <c r="M159" s="194" t="s">
        <v>19</v>
      </c>
      <c r="N159" s="195" t="s">
        <v>46</v>
      </c>
      <c r="O159" s="63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136</v>
      </c>
      <c r="AT159" s="179" t="s">
        <v>133</v>
      </c>
      <c r="AU159" s="179" t="s">
        <v>129</v>
      </c>
      <c r="AY159" s="16" t="s">
        <v>116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6" t="s">
        <v>83</v>
      </c>
      <c r="BK159" s="180">
        <f>ROUND(I159*H159,2)</f>
        <v>0</v>
      </c>
      <c r="BL159" s="16" t="s">
        <v>128</v>
      </c>
      <c r="BM159" s="179" t="s">
        <v>338</v>
      </c>
    </row>
    <row r="160" spans="1:65" s="2" customFormat="1" ht="16.5" customHeight="1">
      <c r="A160" s="33"/>
      <c r="B160" s="34"/>
      <c r="C160" s="168" t="s">
        <v>339</v>
      </c>
      <c r="D160" s="168" t="s">
        <v>123</v>
      </c>
      <c r="E160" s="169" t="s">
        <v>340</v>
      </c>
      <c r="F160" s="170" t="s">
        <v>341</v>
      </c>
      <c r="G160" s="171" t="s">
        <v>126</v>
      </c>
      <c r="H160" s="172">
        <v>1</v>
      </c>
      <c r="I160" s="173"/>
      <c r="J160" s="174">
        <f>ROUND(I160*H160,2)</f>
        <v>0</v>
      </c>
      <c r="K160" s="170" t="s">
        <v>195</v>
      </c>
      <c r="L160" s="38"/>
      <c r="M160" s="175" t="s">
        <v>19</v>
      </c>
      <c r="N160" s="176" t="s">
        <v>46</v>
      </c>
      <c r="O160" s="63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128</v>
      </c>
      <c r="AT160" s="179" t="s">
        <v>123</v>
      </c>
      <c r="AU160" s="179" t="s">
        <v>129</v>
      </c>
      <c r="AY160" s="16" t="s">
        <v>116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6" t="s">
        <v>83</v>
      </c>
      <c r="BK160" s="180">
        <f>ROUND(I160*H160,2)</f>
        <v>0</v>
      </c>
      <c r="BL160" s="16" t="s">
        <v>128</v>
      </c>
      <c r="BM160" s="179" t="s">
        <v>342</v>
      </c>
    </row>
    <row r="161" spans="1:65" s="2" customFormat="1" ht="11.25">
      <c r="A161" s="33"/>
      <c r="B161" s="34"/>
      <c r="C161" s="35"/>
      <c r="D161" s="181" t="s">
        <v>131</v>
      </c>
      <c r="E161" s="35"/>
      <c r="F161" s="182" t="s">
        <v>343</v>
      </c>
      <c r="G161" s="35"/>
      <c r="H161" s="35"/>
      <c r="I161" s="183"/>
      <c r="J161" s="35"/>
      <c r="K161" s="35"/>
      <c r="L161" s="38"/>
      <c r="M161" s="184"/>
      <c r="N161" s="185"/>
      <c r="O161" s="63"/>
      <c r="P161" s="63"/>
      <c r="Q161" s="63"/>
      <c r="R161" s="63"/>
      <c r="S161" s="63"/>
      <c r="T161" s="64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131</v>
      </c>
      <c r="AU161" s="16" t="s">
        <v>129</v>
      </c>
    </row>
    <row r="162" spans="1:65" s="2" customFormat="1" ht="16.5" customHeight="1">
      <c r="A162" s="33"/>
      <c r="B162" s="34"/>
      <c r="C162" s="168" t="s">
        <v>344</v>
      </c>
      <c r="D162" s="168" t="s">
        <v>123</v>
      </c>
      <c r="E162" s="169" t="s">
        <v>345</v>
      </c>
      <c r="F162" s="170" t="s">
        <v>346</v>
      </c>
      <c r="G162" s="171" t="s">
        <v>126</v>
      </c>
      <c r="H162" s="172">
        <v>1</v>
      </c>
      <c r="I162" s="173"/>
      <c r="J162" s="174">
        <f>ROUND(I162*H162,2)</f>
        <v>0</v>
      </c>
      <c r="K162" s="170" t="s">
        <v>19</v>
      </c>
      <c r="L162" s="38"/>
      <c r="M162" s="175" t="s">
        <v>19</v>
      </c>
      <c r="N162" s="176" t="s">
        <v>46</v>
      </c>
      <c r="O162" s="63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128</v>
      </c>
      <c r="AT162" s="179" t="s">
        <v>123</v>
      </c>
      <c r="AU162" s="179" t="s">
        <v>129</v>
      </c>
      <c r="AY162" s="16" t="s">
        <v>116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6" t="s">
        <v>83</v>
      </c>
      <c r="BK162" s="180">
        <f>ROUND(I162*H162,2)</f>
        <v>0</v>
      </c>
      <c r="BL162" s="16" t="s">
        <v>128</v>
      </c>
      <c r="BM162" s="179" t="s">
        <v>347</v>
      </c>
    </row>
    <row r="163" spans="1:65" s="2" customFormat="1" ht="19.5">
      <c r="A163" s="33"/>
      <c r="B163" s="34"/>
      <c r="C163" s="35"/>
      <c r="D163" s="196" t="s">
        <v>215</v>
      </c>
      <c r="E163" s="35"/>
      <c r="F163" s="197" t="s">
        <v>348</v>
      </c>
      <c r="G163" s="35"/>
      <c r="H163" s="35"/>
      <c r="I163" s="183"/>
      <c r="J163" s="35"/>
      <c r="K163" s="35"/>
      <c r="L163" s="38"/>
      <c r="M163" s="184"/>
      <c r="N163" s="185"/>
      <c r="O163" s="63"/>
      <c r="P163" s="63"/>
      <c r="Q163" s="63"/>
      <c r="R163" s="63"/>
      <c r="S163" s="63"/>
      <c r="T163" s="64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215</v>
      </c>
      <c r="AU163" s="16" t="s">
        <v>129</v>
      </c>
    </row>
    <row r="164" spans="1:65" s="12" customFormat="1" ht="20.85" customHeight="1">
      <c r="B164" s="152"/>
      <c r="C164" s="153"/>
      <c r="D164" s="154" t="s">
        <v>74</v>
      </c>
      <c r="E164" s="166" t="s">
        <v>349</v>
      </c>
      <c r="F164" s="166" t="s">
        <v>350</v>
      </c>
      <c r="G164" s="153"/>
      <c r="H164" s="153"/>
      <c r="I164" s="156"/>
      <c r="J164" s="167">
        <f>BK164</f>
        <v>0</v>
      </c>
      <c r="K164" s="153"/>
      <c r="L164" s="158"/>
      <c r="M164" s="159"/>
      <c r="N164" s="160"/>
      <c r="O164" s="160"/>
      <c r="P164" s="161">
        <f>SUM(P165:P190)</f>
        <v>0</v>
      </c>
      <c r="Q164" s="160"/>
      <c r="R164" s="161">
        <f>SUM(R165:R190)</f>
        <v>1.187E-2</v>
      </c>
      <c r="S164" s="160"/>
      <c r="T164" s="162">
        <f>SUM(T165:T190)</f>
        <v>0</v>
      </c>
      <c r="AR164" s="163" t="s">
        <v>85</v>
      </c>
      <c r="AT164" s="164" t="s">
        <v>74</v>
      </c>
      <c r="AU164" s="164" t="s">
        <v>85</v>
      </c>
      <c r="AY164" s="163" t="s">
        <v>116</v>
      </c>
      <c r="BK164" s="165">
        <f>SUM(BK165:BK190)</f>
        <v>0</v>
      </c>
    </row>
    <row r="165" spans="1:65" s="2" customFormat="1" ht="16.5" customHeight="1">
      <c r="A165" s="33"/>
      <c r="B165" s="34"/>
      <c r="C165" s="168" t="s">
        <v>351</v>
      </c>
      <c r="D165" s="168" t="s">
        <v>123</v>
      </c>
      <c r="E165" s="169" t="s">
        <v>352</v>
      </c>
      <c r="F165" s="170" t="s">
        <v>353</v>
      </c>
      <c r="G165" s="171" t="s">
        <v>126</v>
      </c>
      <c r="H165" s="172">
        <v>1</v>
      </c>
      <c r="I165" s="173"/>
      <c r="J165" s="174">
        <f>ROUND(I165*H165,2)</f>
        <v>0</v>
      </c>
      <c r="K165" s="170" t="s">
        <v>127</v>
      </c>
      <c r="L165" s="38"/>
      <c r="M165" s="175" t="s">
        <v>19</v>
      </c>
      <c r="N165" s="176" t="s">
        <v>46</v>
      </c>
      <c r="O165" s="63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128</v>
      </c>
      <c r="AT165" s="179" t="s">
        <v>123</v>
      </c>
      <c r="AU165" s="179" t="s">
        <v>129</v>
      </c>
      <c r="AY165" s="16" t="s">
        <v>116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6" t="s">
        <v>83</v>
      </c>
      <c r="BK165" s="180">
        <f>ROUND(I165*H165,2)</f>
        <v>0</v>
      </c>
      <c r="BL165" s="16" t="s">
        <v>128</v>
      </c>
      <c r="BM165" s="179" t="s">
        <v>354</v>
      </c>
    </row>
    <row r="166" spans="1:65" s="2" customFormat="1" ht="11.25">
      <c r="A166" s="33"/>
      <c r="B166" s="34"/>
      <c r="C166" s="35"/>
      <c r="D166" s="181" t="s">
        <v>131</v>
      </c>
      <c r="E166" s="35"/>
      <c r="F166" s="182" t="s">
        <v>355</v>
      </c>
      <c r="G166" s="35"/>
      <c r="H166" s="35"/>
      <c r="I166" s="183"/>
      <c r="J166" s="35"/>
      <c r="K166" s="35"/>
      <c r="L166" s="38"/>
      <c r="M166" s="184"/>
      <c r="N166" s="185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131</v>
      </c>
      <c r="AU166" s="16" t="s">
        <v>129</v>
      </c>
    </row>
    <row r="167" spans="1:65" s="2" customFormat="1" ht="24.2" customHeight="1">
      <c r="A167" s="33"/>
      <c r="B167" s="34"/>
      <c r="C167" s="186" t="s">
        <v>356</v>
      </c>
      <c r="D167" s="186" t="s">
        <v>133</v>
      </c>
      <c r="E167" s="187" t="s">
        <v>357</v>
      </c>
      <c r="F167" s="188" t="s">
        <v>358</v>
      </c>
      <c r="G167" s="189" t="s">
        <v>126</v>
      </c>
      <c r="H167" s="190">
        <v>1</v>
      </c>
      <c r="I167" s="191"/>
      <c r="J167" s="192">
        <f>ROUND(I167*H167,2)</f>
        <v>0</v>
      </c>
      <c r="K167" s="188" t="s">
        <v>19</v>
      </c>
      <c r="L167" s="193"/>
      <c r="M167" s="194" t="s">
        <v>19</v>
      </c>
      <c r="N167" s="195" t="s">
        <v>46</v>
      </c>
      <c r="O167" s="63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136</v>
      </c>
      <c r="AT167" s="179" t="s">
        <v>133</v>
      </c>
      <c r="AU167" s="179" t="s">
        <v>129</v>
      </c>
      <c r="AY167" s="16" t="s">
        <v>116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6" t="s">
        <v>83</v>
      </c>
      <c r="BK167" s="180">
        <f>ROUND(I167*H167,2)</f>
        <v>0</v>
      </c>
      <c r="BL167" s="16" t="s">
        <v>128</v>
      </c>
      <c r="BM167" s="179" t="s">
        <v>359</v>
      </c>
    </row>
    <row r="168" spans="1:65" s="2" customFormat="1" ht="16.5" customHeight="1">
      <c r="A168" s="33"/>
      <c r="B168" s="34"/>
      <c r="C168" s="186" t="s">
        <v>360</v>
      </c>
      <c r="D168" s="186" t="s">
        <v>133</v>
      </c>
      <c r="E168" s="187" t="s">
        <v>361</v>
      </c>
      <c r="F168" s="188" t="s">
        <v>362</v>
      </c>
      <c r="G168" s="189" t="s">
        <v>126</v>
      </c>
      <c r="H168" s="190">
        <v>2</v>
      </c>
      <c r="I168" s="191"/>
      <c r="J168" s="192">
        <f>ROUND(I168*H168,2)</f>
        <v>0</v>
      </c>
      <c r="K168" s="188" t="s">
        <v>127</v>
      </c>
      <c r="L168" s="193"/>
      <c r="M168" s="194" t="s">
        <v>19</v>
      </c>
      <c r="N168" s="195" t="s">
        <v>46</v>
      </c>
      <c r="O168" s="63"/>
      <c r="P168" s="177">
        <f>O168*H168</f>
        <v>0</v>
      </c>
      <c r="Q168" s="177">
        <v>6.8000000000000005E-4</v>
      </c>
      <c r="R168" s="177">
        <f>Q168*H168</f>
        <v>1.3600000000000001E-3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136</v>
      </c>
      <c r="AT168" s="179" t="s">
        <v>133</v>
      </c>
      <c r="AU168" s="179" t="s">
        <v>129</v>
      </c>
      <c r="AY168" s="16" t="s">
        <v>116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6" t="s">
        <v>83</v>
      </c>
      <c r="BK168" s="180">
        <f>ROUND(I168*H168,2)</f>
        <v>0</v>
      </c>
      <c r="BL168" s="16" t="s">
        <v>128</v>
      </c>
      <c r="BM168" s="179" t="s">
        <v>363</v>
      </c>
    </row>
    <row r="169" spans="1:65" s="2" customFormat="1" ht="16.5" customHeight="1">
      <c r="A169" s="33"/>
      <c r="B169" s="34"/>
      <c r="C169" s="168" t="s">
        <v>364</v>
      </c>
      <c r="D169" s="168" t="s">
        <v>123</v>
      </c>
      <c r="E169" s="169" t="s">
        <v>352</v>
      </c>
      <c r="F169" s="170" t="s">
        <v>353</v>
      </c>
      <c r="G169" s="171" t="s">
        <v>126</v>
      </c>
      <c r="H169" s="172">
        <v>4</v>
      </c>
      <c r="I169" s="173"/>
      <c r="J169" s="174">
        <f>ROUND(I169*H169,2)</f>
        <v>0</v>
      </c>
      <c r="K169" s="170" t="s">
        <v>127</v>
      </c>
      <c r="L169" s="38"/>
      <c r="M169" s="175" t="s">
        <v>19</v>
      </c>
      <c r="N169" s="176" t="s">
        <v>46</v>
      </c>
      <c r="O169" s="63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128</v>
      </c>
      <c r="AT169" s="179" t="s">
        <v>123</v>
      </c>
      <c r="AU169" s="179" t="s">
        <v>129</v>
      </c>
      <c r="AY169" s="16" t="s">
        <v>116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6" t="s">
        <v>83</v>
      </c>
      <c r="BK169" s="180">
        <f>ROUND(I169*H169,2)</f>
        <v>0</v>
      </c>
      <c r="BL169" s="16" t="s">
        <v>128</v>
      </c>
      <c r="BM169" s="179" t="s">
        <v>365</v>
      </c>
    </row>
    <row r="170" spans="1:65" s="2" customFormat="1" ht="11.25">
      <c r="A170" s="33"/>
      <c r="B170" s="34"/>
      <c r="C170" s="35"/>
      <c r="D170" s="181" t="s">
        <v>131</v>
      </c>
      <c r="E170" s="35"/>
      <c r="F170" s="182" t="s">
        <v>355</v>
      </c>
      <c r="G170" s="35"/>
      <c r="H170" s="35"/>
      <c r="I170" s="183"/>
      <c r="J170" s="35"/>
      <c r="K170" s="35"/>
      <c r="L170" s="38"/>
      <c r="M170" s="184"/>
      <c r="N170" s="185"/>
      <c r="O170" s="63"/>
      <c r="P170" s="63"/>
      <c r="Q170" s="63"/>
      <c r="R170" s="63"/>
      <c r="S170" s="63"/>
      <c r="T170" s="64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131</v>
      </c>
      <c r="AU170" s="16" t="s">
        <v>129</v>
      </c>
    </row>
    <row r="171" spans="1:65" s="2" customFormat="1" ht="24.2" customHeight="1">
      <c r="A171" s="33"/>
      <c r="B171" s="34"/>
      <c r="C171" s="186" t="s">
        <v>366</v>
      </c>
      <c r="D171" s="186" t="s">
        <v>133</v>
      </c>
      <c r="E171" s="187" t="s">
        <v>367</v>
      </c>
      <c r="F171" s="188" t="s">
        <v>368</v>
      </c>
      <c r="G171" s="189" t="s">
        <v>126</v>
      </c>
      <c r="H171" s="190">
        <v>4</v>
      </c>
      <c r="I171" s="191"/>
      <c r="J171" s="192">
        <f>ROUND(I171*H171,2)</f>
        <v>0</v>
      </c>
      <c r="K171" s="188" t="s">
        <v>19</v>
      </c>
      <c r="L171" s="193"/>
      <c r="M171" s="194" t="s">
        <v>19</v>
      </c>
      <c r="N171" s="195" t="s">
        <v>46</v>
      </c>
      <c r="O171" s="63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136</v>
      </c>
      <c r="AT171" s="179" t="s">
        <v>133</v>
      </c>
      <c r="AU171" s="179" t="s">
        <v>129</v>
      </c>
      <c r="AY171" s="16" t="s">
        <v>116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6" t="s">
        <v>83</v>
      </c>
      <c r="BK171" s="180">
        <f>ROUND(I171*H171,2)</f>
        <v>0</v>
      </c>
      <c r="BL171" s="16" t="s">
        <v>128</v>
      </c>
      <c r="BM171" s="179" t="s">
        <v>369</v>
      </c>
    </row>
    <row r="172" spans="1:65" s="2" customFormat="1" ht="16.5" customHeight="1">
      <c r="A172" s="33"/>
      <c r="B172" s="34"/>
      <c r="C172" s="186" t="s">
        <v>370</v>
      </c>
      <c r="D172" s="186" t="s">
        <v>133</v>
      </c>
      <c r="E172" s="187" t="s">
        <v>361</v>
      </c>
      <c r="F172" s="188" t="s">
        <v>362</v>
      </c>
      <c r="G172" s="189" t="s">
        <v>126</v>
      </c>
      <c r="H172" s="190">
        <v>8</v>
      </c>
      <c r="I172" s="191"/>
      <c r="J172" s="192">
        <f>ROUND(I172*H172,2)</f>
        <v>0</v>
      </c>
      <c r="K172" s="188" t="s">
        <v>127</v>
      </c>
      <c r="L172" s="193"/>
      <c r="M172" s="194" t="s">
        <v>19</v>
      </c>
      <c r="N172" s="195" t="s">
        <v>46</v>
      </c>
      <c r="O172" s="63"/>
      <c r="P172" s="177">
        <f>O172*H172</f>
        <v>0</v>
      </c>
      <c r="Q172" s="177">
        <v>6.8000000000000005E-4</v>
      </c>
      <c r="R172" s="177">
        <f>Q172*H172</f>
        <v>5.4400000000000004E-3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136</v>
      </c>
      <c r="AT172" s="179" t="s">
        <v>133</v>
      </c>
      <c r="AU172" s="179" t="s">
        <v>129</v>
      </c>
      <c r="AY172" s="16" t="s">
        <v>116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6" t="s">
        <v>83</v>
      </c>
      <c r="BK172" s="180">
        <f>ROUND(I172*H172,2)</f>
        <v>0</v>
      </c>
      <c r="BL172" s="16" t="s">
        <v>128</v>
      </c>
      <c r="BM172" s="179" t="s">
        <v>371</v>
      </c>
    </row>
    <row r="173" spans="1:65" s="2" customFormat="1" ht="16.5" customHeight="1">
      <c r="A173" s="33"/>
      <c r="B173" s="34"/>
      <c r="C173" s="168" t="s">
        <v>372</v>
      </c>
      <c r="D173" s="168" t="s">
        <v>123</v>
      </c>
      <c r="E173" s="169" t="s">
        <v>373</v>
      </c>
      <c r="F173" s="170" t="s">
        <v>374</v>
      </c>
      <c r="G173" s="171" t="s">
        <v>126</v>
      </c>
      <c r="H173" s="172">
        <v>4</v>
      </c>
      <c r="I173" s="173"/>
      <c r="J173" s="174">
        <f>ROUND(I173*H173,2)</f>
        <v>0</v>
      </c>
      <c r="K173" s="170" t="s">
        <v>127</v>
      </c>
      <c r="L173" s="38"/>
      <c r="M173" s="175" t="s">
        <v>19</v>
      </c>
      <c r="N173" s="176" t="s">
        <v>46</v>
      </c>
      <c r="O173" s="63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128</v>
      </c>
      <c r="AT173" s="179" t="s">
        <v>123</v>
      </c>
      <c r="AU173" s="179" t="s">
        <v>129</v>
      </c>
      <c r="AY173" s="16" t="s">
        <v>116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6" t="s">
        <v>83</v>
      </c>
      <c r="BK173" s="180">
        <f>ROUND(I173*H173,2)</f>
        <v>0</v>
      </c>
      <c r="BL173" s="16" t="s">
        <v>128</v>
      </c>
      <c r="BM173" s="179" t="s">
        <v>375</v>
      </c>
    </row>
    <row r="174" spans="1:65" s="2" customFormat="1" ht="11.25">
      <c r="A174" s="33"/>
      <c r="B174" s="34"/>
      <c r="C174" s="35"/>
      <c r="D174" s="181" t="s">
        <v>131</v>
      </c>
      <c r="E174" s="35"/>
      <c r="F174" s="182" t="s">
        <v>376</v>
      </c>
      <c r="G174" s="35"/>
      <c r="H174" s="35"/>
      <c r="I174" s="183"/>
      <c r="J174" s="35"/>
      <c r="K174" s="35"/>
      <c r="L174" s="38"/>
      <c r="M174" s="184"/>
      <c r="N174" s="185"/>
      <c r="O174" s="63"/>
      <c r="P174" s="63"/>
      <c r="Q174" s="63"/>
      <c r="R174" s="63"/>
      <c r="S174" s="63"/>
      <c r="T174" s="64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131</v>
      </c>
      <c r="AU174" s="16" t="s">
        <v>129</v>
      </c>
    </row>
    <row r="175" spans="1:65" s="2" customFormat="1" ht="24.2" customHeight="1">
      <c r="A175" s="33"/>
      <c r="B175" s="34"/>
      <c r="C175" s="186" t="s">
        <v>377</v>
      </c>
      <c r="D175" s="186" t="s">
        <v>133</v>
      </c>
      <c r="E175" s="187" t="s">
        <v>378</v>
      </c>
      <c r="F175" s="188" t="s">
        <v>379</v>
      </c>
      <c r="G175" s="189" t="s">
        <v>126</v>
      </c>
      <c r="H175" s="190">
        <v>1</v>
      </c>
      <c r="I175" s="191"/>
      <c r="J175" s="192">
        <f>ROUND(I175*H175,2)</f>
        <v>0</v>
      </c>
      <c r="K175" s="188" t="s">
        <v>19</v>
      </c>
      <c r="L175" s="193"/>
      <c r="M175" s="194" t="s">
        <v>19</v>
      </c>
      <c r="N175" s="195" t="s">
        <v>46</v>
      </c>
      <c r="O175" s="63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136</v>
      </c>
      <c r="AT175" s="179" t="s">
        <v>133</v>
      </c>
      <c r="AU175" s="179" t="s">
        <v>129</v>
      </c>
      <c r="AY175" s="16" t="s">
        <v>116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6" t="s">
        <v>83</v>
      </c>
      <c r="BK175" s="180">
        <f>ROUND(I175*H175,2)</f>
        <v>0</v>
      </c>
      <c r="BL175" s="16" t="s">
        <v>128</v>
      </c>
      <c r="BM175" s="179" t="s">
        <v>380</v>
      </c>
    </row>
    <row r="176" spans="1:65" s="2" customFormat="1" ht="24.2" customHeight="1">
      <c r="A176" s="33"/>
      <c r="B176" s="34"/>
      <c r="C176" s="186" t="s">
        <v>381</v>
      </c>
      <c r="D176" s="186" t="s">
        <v>133</v>
      </c>
      <c r="E176" s="187" t="s">
        <v>382</v>
      </c>
      <c r="F176" s="188" t="s">
        <v>383</v>
      </c>
      <c r="G176" s="189" t="s">
        <v>126</v>
      </c>
      <c r="H176" s="190">
        <v>3</v>
      </c>
      <c r="I176" s="191"/>
      <c r="J176" s="192">
        <f>ROUND(I176*H176,2)</f>
        <v>0</v>
      </c>
      <c r="K176" s="188" t="s">
        <v>19</v>
      </c>
      <c r="L176" s="193"/>
      <c r="M176" s="194" t="s">
        <v>19</v>
      </c>
      <c r="N176" s="195" t="s">
        <v>46</v>
      </c>
      <c r="O176" s="63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136</v>
      </c>
      <c r="AT176" s="179" t="s">
        <v>133</v>
      </c>
      <c r="AU176" s="179" t="s">
        <v>129</v>
      </c>
      <c r="AY176" s="16" t="s">
        <v>116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6" t="s">
        <v>83</v>
      </c>
      <c r="BK176" s="180">
        <f>ROUND(I176*H176,2)</f>
        <v>0</v>
      </c>
      <c r="BL176" s="16" t="s">
        <v>128</v>
      </c>
      <c r="BM176" s="179" t="s">
        <v>384</v>
      </c>
    </row>
    <row r="177" spans="1:65" s="2" customFormat="1" ht="16.5" customHeight="1">
      <c r="A177" s="33"/>
      <c r="B177" s="34"/>
      <c r="C177" s="168" t="s">
        <v>385</v>
      </c>
      <c r="D177" s="168" t="s">
        <v>123</v>
      </c>
      <c r="E177" s="169" t="s">
        <v>386</v>
      </c>
      <c r="F177" s="170" t="s">
        <v>387</v>
      </c>
      <c r="G177" s="171" t="s">
        <v>126</v>
      </c>
      <c r="H177" s="172">
        <v>8</v>
      </c>
      <c r="I177" s="173"/>
      <c r="J177" s="174">
        <f>ROUND(I177*H177,2)</f>
        <v>0</v>
      </c>
      <c r="K177" s="170" t="s">
        <v>127</v>
      </c>
      <c r="L177" s="38"/>
      <c r="M177" s="175" t="s">
        <v>19</v>
      </c>
      <c r="N177" s="176" t="s">
        <v>46</v>
      </c>
      <c r="O177" s="63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128</v>
      </c>
      <c r="AT177" s="179" t="s">
        <v>123</v>
      </c>
      <c r="AU177" s="179" t="s">
        <v>129</v>
      </c>
      <c r="AY177" s="16" t="s">
        <v>116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6" t="s">
        <v>83</v>
      </c>
      <c r="BK177" s="180">
        <f>ROUND(I177*H177,2)</f>
        <v>0</v>
      </c>
      <c r="BL177" s="16" t="s">
        <v>128</v>
      </c>
      <c r="BM177" s="179" t="s">
        <v>388</v>
      </c>
    </row>
    <row r="178" spans="1:65" s="2" customFormat="1" ht="11.25">
      <c r="A178" s="33"/>
      <c r="B178" s="34"/>
      <c r="C178" s="35"/>
      <c r="D178" s="181" t="s">
        <v>131</v>
      </c>
      <c r="E178" s="35"/>
      <c r="F178" s="182" t="s">
        <v>389</v>
      </c>
      <c r="G178" s="35"/>
      <c r="H178" s="35"/>
      <c r="I178" s="183"/>
      <c r="J178" s="35"/>
      <c r="K178" s="35"/>
      <c r="L178" s="38"/>
      <c r="M178" s="184"/>
      <c r="N178" s="185"/>
      <c r="O178" s="63"/>
      <c r="P178" s="63"/>
      <c r="Q178" s="63"/>
      <c r="R178" s="63"/>
      <c r="S178" s="63"/>
      <c r="T178" s="64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131</v>
      </c>
      <c r="AU178" s="16" t="s">
        <v>129</v>
      </c>
    </row>
    <row r="179" spans="1:65" s="2" customFormat="1" ht="24.2" customHeight="1">
      <c r="A179" s="33"/>
      <c r="B179" s="34"/>
      <c r="C179" s="186" t="s">
        <v>390</v>
      </c>
      <c r="D179" s="186" t="s">
        <v>133</v>
      </c>
      <c r="E179" s="187" t="s">
        <v>391</v>
      </c>
      <c r="F179" s="188" t="s">
        <v>392</v>
      </c>
      <c r="G179" s="189" t="s">
        <v>126</v>
      </c>
      <c r="H179" s="190">
        <v>5</v>
      </c>
      <c r="I179" s="191"/>
      <c r="J179" s="192">
        <f>ROUND(I179*H179,2)</f>
        <v>0</v>
      </c>
      <c r="K179" s="188" t="s">
        <v>19</v>
      </c>
      <c r="L179" s="193"/>
      <c r="M179" s="194" t="s">
        <v>19</v>
      </c>
      <c r="N179" s="195" t="s">
        <v>46</v>
      </c>
      <c r="O179" s="63"/>
      <c r="P179" s="177">
        <f>O179*H179</f>
        <v>0</v>
      </c>
      <c r="Q179" s="177">
        <v>0</v>
      </c>
      <c r="R179" s="177">
        <f>Q179*H179</f>
        <v>0</v>
      </c>
      <c r="S179" s="177">
        <v>0</v>
      </c>
      <c r="T179" s="17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9" t="s">
        <v>136</v>
      </c>
      <c r="AT179" s="179" t="s">
        <v>133</v>
      </c>
      <c r="AU179" s="179" t="s">
        <v>129</v>
      </c>
      <c r="AY179" s="16" t="s">
        <v>116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6" t="s">
        <v>83</v>
      </c>
      <c r="BK179" s="180">
        <f>ROUND(I179*H179,2)</f>
        <v>0</v>
      </c>
      <c r="BL179" s="16" t="s">
        <v>128</v>
      </c>
      <c r="BM179" s="179" t="s">
        <v>393</v>
      </c>
    </row>
    <row r="180" spans="1:65" s="2" customFormat="1" ht="24.2" customHeight="1">
      <c r="A180" s="33"/>
      <c r="B180" s="34"/>
      <c r="C180" s="186" t="s">
        <v>394</v>
      </c>
      <c r="D180" s="186" t="s">
        <v>133</v>
      </c>
      <c r="E180" s="187" t="s">
        <v>395</v>
      </c>
      <c r="F180" s="188" t="s">
        <v>396</v>
      </c>
      <c r="G180" s="189" t="s">
        <v>126</v>
      </c>
      <c r="H180" s="190">
        <v>3</v>
      </c>
      <c r="I180" s="191"/>
      <c r="J180" s="192">
        <f>ROUND(I180*H180,2)</f>
        <v>0</v>
      </c>
      <c r="K180" s="188" t="s">
        <v>19</v>
      </c>
      <c r="L180" s="193"/>
      <c r="M180" s="194" t="s">
        <v>19</v>
      </c>
      <c r="N180" s="195" t="s">
        <v>46</v>
      </c>
      <c r="O180" s="63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136</v>
      </c>
      <c r="AT180" s="179" t="s">
        <v>133</v>
      </c>
      <c r="AU180" s="179" t="s">
        <v>129</v>
      </c>
      <c r="AY180" s="16" t="s">
        <v>116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6" t="s">
        <v>83</v>
      </c>
      <c r="BK180" s="180">
        <f>ROUND(I180*H180,2)</f>
        <v>0</v>
      </c>
      <c r="BL180" s="16" t="s">
        <v>128</v>
      </c>
      <c r="BM180" s="179" t="s">
        <v>397</v>
      </c>
    </row>
    <row r="181" spans="1:65" s="2" customFormat="1" ht="16.5" customHeight="1">
      <c r="A181" s="33"/>
      <c r="B181" s="34"/>
      <c r="C181" s="168" t="s">
        <v>398</v>
      </c>
      <c r="D181" s="168" t="s">
        <v>123</v>
      </c>
      <c r="E181" s="169" t="s">
        <v>399</v>
      </c>
      <c r="F181" s="170" t="s">
        <v>400</v>
      </c>
      <c r="G181" s="171" t="s">
        <v>126</v>
      </c>
      <c r="H181" s="172">
        <v>7</v>
      </c>
      <c r="I181" s="173"/>
      <c r="J181" s="174">
        <f>ROUND(I181*H181,2)</f>
        <v>0</v>
      </c>
      <c r="K181" s="170" t="s">
        <v>127</v>
      </c>
      <c r="L181" s="38"/>
      <c r="M181" s="175" t="s">
        <v>19</v>
      </c>
      <c r="N181" s="176" t="s">
        <v>46</v>
      </c>
      <c r="O181" s="63"/>
      <c r="P181" s="177">
        <f>O181*H181</f>
        <v>0</v>
      </c>
      <c r="Q181" s="177">
        <v>0</v>
      </c>
      <c r="R181" s="177">
        <f>Q181*H181</f>
        <v>0</v>
      </c>
      <c r="S181" s="177">
        <v>0</v>
      </c>
      <c r="T181" s="17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9" t="s">
        <v>128</v>
      </c>
      <c r="AT181" s="179" t="s">
        <v>123</v>
      </c>
      <c r="AU181" s="179" t="s">
        <v>129</v>
      </c>
      <c r="AY181" s="16" t="s">
        <v>116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6" t="s">
        <v>83</v>
      </c>
      <c r="BK181" s="180">
        <f>ROUND(I181*H181,2)</f>
        <v>0</v>
      </c>
      <c r="BL181" s="16" t="s">
        <v>128</v>
      </c>
      <c r="BM181" s="179" t="s">
        <v>401</v>
      </c>
    </row>
    <row r="182" spans="1:65" s="2" customFormat="1" ht="11.25">
      <c r="A182" s="33"/>
      <c r="B182" s="34"/>
      <c r="C182" s="35"/>
      <c r="D182" s="181" t="s">
        <v>131</v>
      </c>
      <c r="E182" s="35"/>
      <c r="F182" s="182" t="s">
        <v>402</v>
      </c>
      <c r="G182" s="35"/>
      <c r="H182" s="35"/>
      <c r="I182" s="183"/>
      <c r="J182" s="35"/>
      <c r="K182" s="35"/>
      <c r="L182" s="38"/>
      <c r="M182" s="184"/>
      <c r="N182" s="185"/>
      <c r="O182" s="63"/>
      <c r="P182" s="63"/>
      <c r="Q182" s="63"/>
      <c r="R182" s="63"/>
      <c r="S182" s="63"/>
      <c r="T182" s="64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6" t="s">
        <v>131</v>
      </c>
      <c r="AU182" s="16" t="s">
        <v>129</v>
      </c>
    </row>
    <row r="183" spans="1:65" s="2" customFormat="1" ht="24.2" customHeight="1">
      <c r="A183" s="33"/>
      <c r="B183" s="34"/>
      <c r="C183" s="186" t="s">
        <v>403</v>
      </c>
      <c r="D183" s="186" t="s">
        <v>133</v>
      </c>
      <c r="E183" s="187" t="s">
        <v>404</v>
      </c>
      <c r="F183" s="188" t="s">
        <v>405</v>
      </c>
      <c r="G183" s="189" t="s">
        <v>126</v>
      </c>
      <c r="H183" s="190">
        <v>6</v>
      </c>
      <c r="I183" s="191"/>
      <c r="J183" s="192">
        <f>ROUND(I183*H183,2)</f>
        <v>0</v>
      </c>
      <c r="K183" s="188" t="s">
        <v>19</v>
      </c>
      <c r="L183" s="193"/>
      <c r="M183" s="194" t="s">
        <v>19</v>
      </c>
      <c r="N183" s="195" t="s">
        <v>46</v>
      </c>
      <c r="O183" s="63"/>
      <c r="P183" s="177">
        <f>O183*H183</f>
        <v>0</v>
      </c>
      <c r="Q183" s="177">
        <v>0</v>
      </c>
      <c r="R183" s="177">
        <f>Q183*H183</f>
        <v>0</v>
      </c>
      <c r="S183" s="177">
        <v>0</v>
      </c>
      <c r="T183" s="17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9" t="s">
        <v>136</v>
      </c>
      <c r="AT183" s="179" t="s">
        <v>133</v>
      </c>
      <c r="AU183" s="179" t="s">
        <v>129</v>
      </c>
      <c r="AY183" s="16" t="s">
        <v>116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6" t="s">
        <v>83</v>
      </c>
      <c r="BK183" s="180">
        <f>ROUND(I183*H183,2)</f>
        <v>0</v>
      </c>
      <c r="BL183" s="16" t="s">
        <v>128</v>
      </c>
      <c r="BM183" s="179" t="s">
        <v>406</v>
      </c>
    </row>
    <row r="184" spans="1:65" s="2" customFormat="1" ht="24.2" customHeight="1">
      <c r="A184" s="33"/>
      <c r="B184" s="34"/>
      <c r="C184" s="186" t="s">
        <v>407</v>
      </c>
      <c r="D184" s="186" t="s">
        <v>133</v>
      </c>
      <c r="E184" s="187" t="s">
        <v>408</v>
      </c>
      <c r="F184" s="188" t="s">
        <v>409</v>
      </c>
      <c r="G184" s="189" t="s">
        <v>126</v>
      </c>
      <c r="H184" s="190">
        <v>1</v>
      </c>
      <c r="I184" s="191"/>
      <c r="J184" s="192">
        <f>ROUND(I184*H184,2)</f>
        <v>0</v>
      </c>
      <c r="K184" s="188" t="s">
        <v>19</v>
      </c>
      <c r="L184" s="193"/>
      <c r="M184" s="194" t="s">
        <v>19</v>
      </c>
      <c r="N184" s="195" t="s">
        <v>46</v>
      </c>
      <c r="O184" s="63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136</v>
      </c>
      <c r="AT184" s="179" t="s">
        <v>133</v>
      </c>
      <c r="AU184" s="179" t="s">
        <v>129</v>
      </c>
      <c r="AY184" s="16" t="s">
        <v>116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6" t="s">
        <v>83</v>
      </c>
      <c r="BK184" s="180">
        <f>ROUND(I184*H184,2)</f>
        <v>0</v>
      </c>
      <c r="BL184" s="16" t="s">
        <v>128</v>
      </c>
      <c r="BM184" s="179" t="s">
        <v>410</v>
      </c>
    </row>
    <row r="185" spans="1:65" s="2" customFormat="1" ht="16.5" customHeight="1">
      <c r="A185" s="33"/>
      <c r="B185" s="34"/>
      <c r="C185" s="168" t="s">
        <v>411</v>
      </c>
      <c r="D185" s="168" t="s">
        <v>123</v>
      </c>
      <c r="E185" s="169" t="s">
        <v>412</v>
      </c>
      <c r="F185" s="170" t="s">
        <v>413</v>
      </c>
      <c r="G185" s="171" t="s">
        <v>126</v>
      </c>
      <c r="H185" s="172">
        <v>12</v>
      </c>
      <c r="I185" s="173"/>
      <c r="J185" s="174">
        <f>ROUND(I185*H185,2)</f>
        <v>0</v>
      </c>
      <c r="K185" s="170" t="s">
        <v>127</v>
      </c>
      <c r="L185" s="38"/>
      <c r="M185" s="175" t="s">
        <v>19</v>
      </c>
      <c r="N185" s="176" t="s">
        <v>46</v>
      </c>
      <c r="O185" s="63"/>
      <c r="P185" s="177">
        <f>O185*H185</f>
        <v>0</v>
      </c>
      <c r="Q185" s="177">
        <v>0</v>
      </c>
      <c r="R185" s="177">
        <f>Q185*H185</f>
        <v>0</v>
      </c>
      <c r="S185" s="177">
        <v>0</v>
      </c>
      <c r="T185" s="17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9" t="s">
        <v>128</v>
      </c>
      <c r="AT185" s="179" t="s">
        <v>123</v>
      </c>
      <c r="AU185" s="179" t="s">
        <v>129</v>
      </c>
      <c r="AY185" s="16" t="s">
        <v>116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16" t="s">
        <v>83</v>
      </c>
      <c r="BK185" s="180">
        <f>ROUND(I185*H185,2)</f>
        <v>0</v>
      </c>
      <c r="BL185" s="16" t="s">
        <v>128</v>
      </c>
      <c r="BM185" s="179" t="s">
        <v>414</v>
      </c>
    </row>
    <row r="186" spans="1:65" s="2" customFormat="1" ht="11.25">
      <c r="A186" s="33"/>
      <c r="B186" s="34"/>
      <c r="C186" s="35"/>
      <c r="D186" s="181" t="s">
        <v>131</v>
      </c>
      <c r="E186" s="35"/>
      <c r="F186" s="182" t="s">
        <v>415</v>
      </c>
      <c r="G186" s="35"/>
      <c r="H186" s="35"/>
      <c r="I186" s="183"/>
      <c r="J186" s="35"/>
      <c r="K186" s="35"/>
      <c r="L186" s="38"/>
      <c r="M186" s="184"/>
      <c r="N186" s="185"/>
      <c r="O186" s="63"/>
      <c r="P186" s="63"/>
      <c r="Q186" s="63"/>
      <c r="R186" s="63"/>
      <c r="S186" s="63"/>
      <c r="T186" s="64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131</v>
      </c>
      <c r="AU186" s="16" t="s">
        <v>129</v>
      </c>
    </row>
    <row r="187" spans="1:65" s="2" customFormat="1" ht="16.5" customHeight="1">
      <c r="A187" s="33"/>
      <c r="B187" s="34"/>
      <c r="C187" s="168" t="s">
        <v>416</v>
      </c>
      <c r="D187" s="168" t="s">
        <v>123</v>
      </c>
      <c r="E187" s="169" t="s">
        <v>417</v>
      </c>
      <c r="F187" s="170" t="s">
        <v>418</v>
      </c>
      <c r="G187" s="171" t="s">
        <v>126</v>
      </c>
      <c r="H187" s="172">
        <v>1</v>
      </c>
      <c r="I187" s="173"/>
      <c r="J187" s="174">
        <f>ROUND(I187*H187,2)</f>
        <v>0</v>
      </c>
      <c r="K187" s="170" t="s">
        <v>127</v>
      </c>
      <c r="L187" s="38"/>
      <c r="M187" s="175" t="s">
        <v>19</v>
      </c>
      <c r="N187" s="176" t="s">
        <v>46</v>
      </c>
      <c r="O187" s="63"/>
      <c r="P187" s="177">
        <f>O187*H187</f>
        <v>0</v>
      </c>
      <c r="Q187" s="177">
        <v>0</v>
      </c>
      <c r="R187" s="177">
        <f>Q187*H187</f>
        <v>0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128</v>
      </c>
      <c r="AT187" s="179" t="s">
        <v>123</v>
      </c>
      <c r="AU187" s="179" t="s">
        <v>129</v>
      </c>
      <c r="AY187" s="16" t="s">
        <v>116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6" t="s">
        <v>83</v>
      </c>
      <c r="BK187" s="180">
        <f>ROUND(I187*H187,2)</f>
        <v>0</v>
      </c>
      <c r="BL187" s="16" t="s">
        <v>128</v>
      </c>
      <c r="BM187" s="179" t="s">
        <v>419</v>
      </c>
    </row>
    <row r="188" spans="1:65" s="2" customFormat="1" ht="11.25">
      <c r="A188" s="33"/>
      <c r="B188" s="34"/>
      <c r="C188" s="35"/>
      <c r="D188" s="181" t="s">
        <v>131</v>
      </c>
      <c r="E188" s="35"/>
      <c r="F188" s="182" t="s">
        <v>420</v>
      </c>
      <c r="G188" s="35"/>
      <c r="H188" s="35"/>
      <c r="I188" s="183"/>
      <c r="J188" s="35"/>
      <c r="K188" s="35"/>
      <c r="L188" s="38"/>
      <c r="M188" s="184"/>
      <c r="N188" s="185"/>
      <c r="O188" s="63"/>
      <c r="P188" s="63"/>
      <c r="Q188" s="63"/>
      <c r="R188" s="63"/>
      <c r="S188" s="63"/>
      <c r="T188" s="64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131</v>
      </c>
      <c r="AU188" s="16" t="s">
        <v>129</v>
      </c>
    </row>
    <row r="189" spans="1:65" s="2" customFormat="1" ht="16.5" customHeight="1">
      <c r="A189" s="33"/>
      <c r="B189" s="34"/>
      <c r="C189" s="186" t="s">
        <v>421</v>
      </c>
      <c r="D189" s="186" t="s">
        <v>133</v>
      </c>
      <c r="E189" s="187" t="s">
        <v>422</v>
      </c>
      <c r="F189" s="188" t="s">
        <v>423</v>
      </c>
      <c r="G189" s="189" t="s">
        <v>19</v>
      </c>
      <c r="H189" s="190">
        <v>1</v>
      </c>
      <c r="I189" s="191"/>
      <c r="J189" s="192">
        <f>ROUND(I189*H189,2)</f>
        <v>0</v>
      </c>
      <c r="K189" s="188" t="s">
        <v>19</v>
      </c>
      <c r="L189" s="193"/>
      <c r="M189" s="194" t="s">
        <v>19</v>
      </c>
      <c r="N189" s="195" t="s">
        <v>46</v>
      </c>
      <c r="O189" s="63"/>
      <c r="P189" s="177">
        <f>O189*H189</f>
        <v>0</v>
      </c>
      <c r="Q189" s="177">
        <v>0</v>
      </c>
      <c r="R189" s="177">
        <f>Q189*H189</f>
        <v>0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136</v>
      </c>
      <c r="AT189" s="179" t="s">
        <v>133</v>
      </c>
      <c r="AU189" s="179" t="s">
        <v>129</v>
      </c>
      <c r="AY189" s="16" t="s">
        <v>116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6" t="s">
        <v>83</v>
      </c>
      <c r="BK189" s="180">
        <f>ROUND(I189*H189,2)</f>
        <v>0</v>
      </c>
      <c r="BL189" s="16" t="s">
        <v>128</v>
      </c>
      <c r="BM189" s="179" t="s">
        <v>424</v>
      </c>
    </row>
    <row r="190" spans="1:65" s="2" customFormat="1" ht="16.5" customHeight="1">
      <c r="A190" s="33"/>
      <c r="B190" s="34"/>
      <c r="C190" s="186" t="s">
        <v>425</v>
      </c>
      <c r="D190" s="186" t="s">
        <v>133</v>
      </c>
      <c r="E190" s="187" t="s">
        <v>426</v>
      </c>
      <c r="F190" s="188" t="s">
        <v>427</v>
      </c>
      <c r="G190" s="189" t="s">
        <v>126</v>
      </c>
      <c r="H190" s="190">
        <v>1</v>
      </c>
      <c r="I190" s="191"/>
      <c r="J190" s="192">
        <f>ROUND(I190*H190,2)</f>
        <v>0</v>
      </c>
      <c r="K190" s="188" t="s">
        <v>127</v>
      </c>
      <c r="L190" s="193"/>
      <c r="M190" s="194" t="s">
        <v>19</v>
      </c>
      <c r="N190" s="195" t="s">
        <v>46</v>
      </c>
      <c r="O190" s="63"/>
      <c r="P190" s="177">
        <f>O190*H190</f>
        <v>0</v>
      </c>
      <c r="Q190" s="177">
        <v>5.0699999999999999E-3</v>
      </c>
      <c r="R190" s="177">
        <f>Q190*H190</f>
        <v>5.0699999999999999E-3</v>
      </c>
      <c r="S190" s="177">
        <v>0</v>
      </c>
      <c r="T190" s="17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136</v>
      </c>
      <c r="AT190" s="179" t="s">
        <v>133</v>
      </c>
      <c r="AU190" s="179" t="s">
        <v>129</v>
      </c>
      <c r="AY190" s="16" t="s">
        <v>116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6" t="s">
        <v>83</v>
      </c>
      <c r="BK190" s="180">
        <f>ROUND(I190*H190,2)</f>
        <v>0</v>
      </c>
      <c r="BL190" s="16" t="s">
        <v>128</v>
      </c>
      <c r="BM190" s="179" t="s">
        <v>428</v>
      </c>
    </row>
    <row r="191" spans="1:65" s="12" customFormat="1" ht="20.85" customHeight="1">
      <c r="B191" s="152"/>
      <c r="C191" s="153"/>
      <c r="D191" s="154" t="s">
        <v>74</v>
      </c>
      <c r="E191" s="166" t="s">
        <v>429</v>
      </c>
      <c r="F191" s="166" t="s">
        <v>430</v>
      </c>
      <c r="G191" s="153"/>
      <c r="H191" s="153"/>
      <c r="I191" s="156"/>
      <c r="J191" s="167">
        <f>BK191</f>
        <v>0</v>
      </c>
      <c r="K191" s="153"/>
      <c r="L191" s="158"/>
      <c r="M191" s="159"/>
      <c r="N191" s="160"/>
      <c r="O191" s="160"/>
      <c r="P191" s="161">
        <f>SUM(P192:P221)</f>
        <v>0</v>
      </c>
      <c r="Q191" s="160"/>
      <c r="R191" s="161">
        <f>SUM(R192:R221)</f>
        <v>0.31858999999999993</v>
      </c>
      <c r="S191" s="160"/>
      <c r="T191" s="162">
        <f>SUM(T192:T221)</f>
        <v>0</v>
      </c>
      <c r="AR191" s="163" t="s">
        <v>85</v>
      </c>
      <c r="AT191" s="164" t="s">
        <v>74</v>
      </c>
      <c r="AU191" s="164" t="s">
        <v>85</v>
      </c>
      <c r="AY191" s="163" t="s">
        <v>116</v>
      </c>
      <c r="BK191" s="165">
        <f>SUM(BK192:BK221)</f>
        <v>0</v>
      </c>
    </row>
    <row r="192" spans="1:65" s="2" customFormat="1" ht="16.5" customHeight="1">
      <c r="A192" s="33"/>
      <c r="B192" s="34"/>
      <c r="C192" s="168" t="s">
        <v>431</v>
      </c>
      <c r="D192" s="168" t="s">
        <v>123</v>
      </c>
      <c r="E192" s="169" t="s">
        <v>432</v>
      </c>
      <c r="F192" s="170" t="s">
        <v>433</v>
      </c>
      <c r="G192" s="171" t="s">
        <v>434</v>
      </c>
      <c r="H192" s="172">
        <v>1600</v>
      </c>
      <c r="I192" s="173"/>
      <c r="J192" s="174">
        <f>ROUND(I192*H192,2)</f>
        <v>0</v>
      </c>
      <c r="K192" s="170" t="s">
        <v>127</v>
      </c>
      <c r="L192" s="38"/>
      <c r="M192" s="175" t="s">
        <v>19</v>
      </c>
      <c r="N192" s="176" t="s">
        <v>46</v>
      </c>
      <c r="O192" s="63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128</v>
      </c>
      <c r="AT192" s="179" t="s">
        <v>123</v>
      </c>
      <c r="AU192" s="179" t="s">
        <v>129</v>
      </c>
      <c r="AY192" s="16" t="s">
        <v>116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6" t="s">
        <v>83</v>
      </c>
      <c r="BK192" s="180">
        <f>ROUND(I192*H192,2)</f>
        <v>0</v>
      </c>
      <c r="BL192" s="16" t="s">
        <v>128</v>
      </c>
      <c r="BM192" s="179" t="s">
        <v>435</v>
      </c>
    </row>
    <row r="193" spans="1:65" s="2" customFormat="1" ht="11.25">
      <c r="A193" s="33"/>
      <c r="B193" s="34"/>
      <c r="C193" s="35"/>
      <c r="D193" s="181" t="s">
        <v>131</v>
      </c>
      <c r="E193" s="35"/>
      <c r="F193" s="182" t="s">
        <v>436</v>
      </c>
      <c r="G193" s="35"/>
      <c r="H193" s="35"/>
      <c r="I193" s="183"/>
      <c r="J193" s="35"/>
      <c r="K193" s="35"/>
      <c r="L193" s="38"/>
      <c r="M193" s="184"/>
      <c r="N193" s="185"/>
      <c r="O193" s="63"/>
      <c r="P193" s="63"/>
      <c r="Q193" s="63"/>
      <c r="R193" s="63"/>
      <c r="S193" s="63"/>
      <c r="T193" s="64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6" t="s">
        <v>131</v>
      </c>
      <c r="AU193" s="16" t="s">
        <v>129</v>
      </c>
    </row>
    <row r="194" spans="1:65" s="2" customFormat="1" ht="19.5">
      <c r="A194" s="33"/>
      <c r="B194" s="34"/>
      <c r="C194" s="35"/>
      <c r="D194" s="196" t="s">
        <v>215</v>
      </c>
      <c r="E194" s="35"/>
      <c r="F194" s="197" t="s">
        <v>437</v>
      </c>
      <c r="G194" s="35"/>
      <c r="H194" s="35"/>
      <c r="I194" s="183"/>
      <c r="J194" s="35"/>
      <c r="K194" s="35"/>
      <c r="L194" s="38"/>
      <c r="M194" s="184"/>
      <c r="N194" s="185"/>
      <c r="O194" s="63"/>
      <c r="P194" s="63"/>
      <c r="Q194" s="63"/>
      <c r="R194" s="63"/>
      <c r="S194" s="63"/>
      <c r="T194" s="64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215</v>
      </c>
      <c r="AU194" s="16" t="s">
        <v>129</v>
      </c>
    </row>
    <row r="195" spans="1:65" s="2" customFormat="1" ht="21.75" customHeight="1">
      <c r="A195" s="33"/>
      <c r="B195" s="34"/>
      <c r="C195" s="186" t="s">
        <v>438</v>
      </c>
      <c r="D195" s="186" t="s">
        <v>133</v>
      </c>
      <c r="E195" s="187" t="s">
        <v>439</v>
      </c>
      <c r="F195" s="188" t="s">
        <v>440</v>
      </c>
      <c r="G195" s="189" t="s">
        <v>434</v>
      </c>
      <c r="H195" s="190">
        <v>1920</v>
      </c>
      <c r="I195" s="191"/>
      <c r="J195" s="192">
        <f>ROUND(I195*H195,2)</f>
        <v>0</v>
      </c>
      <c r="K195" s="188" t="s">
        <v>127</v>
      </c>
      <c r="L195" s="193"/>
      <c r="M195" s="194" t="s">
        <v>19</v>
      </c>
      <c r="N195" s="195" t="s">
        <v>46</v>
      </c>
      <c r="O195" s="63"/>
      <c r="P195" s="177">
        <f>O195*H195</f>
        <v>0</v>
      </c>
      <c r="Q195" s="177">
        <v>6.0000000000000002E-5</v>
      </c>
      <c r="R195" s="177">
        <f>Q195*H195</f>
        <v>0.1152</v>
      </c>
      <c r="S195" s="177">
        <v>0</v>
      </c>
      <c r="T195" s="17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136</v>
      </c>
      <c r="AT195" s="179" t="s">
        <v>133</v>
      </c>
      <c r="AU195" s="179" t="s">
        <v>129</v>
      </c>
      <c r="AY195" s="16" t="s">
        <v>116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6" t="s">
        <v>83</v>
      </c>
      <c r="BK195" s="180">
        <f>ROUND(I195*H195,2)</f>
        <v>0</v>
      </c>
      <c r="BL195" s="16" t="s">
        <v>128</v>
      </c>
      <c r="BM195" s="179" t="s">
        <v>441</v>
      </c>
    </row>
    <row r="196" spans="1:65" s="2" customFormat="1" ht="16.5" customHeight="1">
      <c r="A196" s="33"/>
      <c r="B196" s="34"/>
      <c r="C196" s="168" t="s">
        <v>442</v>
      </c>
      <c r="D196" s="168" t="s">
        <v>123</v>
      </c>
      <c r="E196" s="169" t="s">
        <v>443</v>
      </c>
      <c r="F196" s="170" t="s">
        <v>444</v>
      </c>
      <c r="G196" s="171" t="s">
        <v>126</v>
      </c>
      <c r="H196" s="172">
        <v>24</v>
      </c>
      <c r="I196" s="173"/>
      <c r="J196" s="174">
        <f>ROUND(I196*H196,2)</f>
        <v>0</v>
      </c>
      <c r="K196" s="170" t="s">
        <v>127</v>
      </c>
      <c r="L196" s="38"/>
      <c r="M196" s="175" t="s">
        <v>19</v>
      </c>
      <c r="N196" s="176" t="s">
        <v>46</v>
      </c>
      <c r="O196" s="63"/>
      <c r="P196" s="177">
        <f>O196*H196</f>
        <v>0</v>
      </c>
      <c r="Q196" s="177">
        <v>0</v>
      </c>
      <c r="R196" s="177">
        <f>Q196*H196</f>
        <v>0</v>
      </c>
      <c r="S196" s="177">
        <v>0</v>
      </c>
      <c r="T196" s="17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128</v>
      </c>
      <c r="AT196" s="179" t="s">
        <v>123</v>
      </c>
      <c r="AU196" s="179" t="s">
        <v>129</v>
      </c>
      <c r="AY196" s="16" t="s">
        <v>116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6" t="s">
        <v>83</v>
      </c>
      <c r="BK196" s="180">
        <f>ROUND(I196*H196,2)</f>
        <v>0</v>
      </c>
      <c r="BL196" s="16" t="s">
        <v>128</v>
      </c>
      <c r="BM196" s="179" t="s">
        <v>445</v>
      </c>
    </row>
    <row r="197" spans="1:65" s="2" customFormat="1" ht="11.25">
      <c r="A197" s="33"/>
      <c r="B197" s="34"/>
      <c r="C197" s="35"/>
      <c r="D197" s="181" t="s">
        <v>131</v>
      </c>
      <c r="E197" s="35"/>
      <c r="F197" s="182" t="s">
        <v>446</v>
      </c>
      <c r="G197" s="35"/>
      <c r="H197" s="35"/>
      <c r="I197" s="183"/>
      <c r="J197" s="35"/>
      <c r="K197" s="35"/>
      <c r="L197" s="38"/>
      <c r="M197" s="184"/>
      <c r="N197" s="185"/>
      <c r="O197" s="63"/>
      <c r="P197" s="63"/>
      <c r="Q197" s="63"/>
      <c r="R197" s="63"/>
      <c r="S197" s="63"/>
      <c r="T197" s="64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131</v>
      </c>
      <c r="AU197" s="16" t="s">
        <v>129</v>
      </c>
    </row>
    <row r="198" spans="1:65" s="2" customFormat="1" ht="16.5" customHeight="1">
      <c r="A198" s="33"/>
      <c r="B198" s="34"/>
      <c r="C198" s="186" t="s">
        <v>447</v>
      </c>
      <c r="D198" s="186" t="s">
        <v>133</v>
      </c>
      <c r="E198" s="187" t="s">
        <v>448</v>
      </c>
      <c r="F198" s="188" t="s">
        <v>449</v>
      </c>
      <c r="G198" s="189" t="s">
        <v>126</v>
      </c>
      <c r="H198" s="190">
        <v>24</v>
      </c>
      <c r="I198" s="191"/>
      <c r="J198" s="192">
        <f>ROUND(I198*H198,2)</f>
        <v>0</v>
      </c>
      <c r="K198" s="188" t="s">
        <v>127</v>
      </c>
      <c r="L198" s="193"/>
      <c r="M198" s="194" t="s">
        <v>19</v>
      </c>
      <c r="N198" s="195" t="s">
        <v>46</v>
      </c>
      <c r="O198" s="63"/>
      <c r="P198" s="177">
        <f>O198*H198</f>
        <v>0</v>
      </c>
      <c r="Q198" s="177">
        <v>5.0000000000000002E-5</v>
      </c>
      <c r="R198" s="177">
        <f>Q198*H198</f>
        <v>1.2000000000000001E-3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136</v>
      </c>
      <c r="AT198" s="179" t="s">
        <v>133</v>
      </c>
      <c r="AU198" s="179" t="s">
        <v>129</v>
      </c>
      <c r="AY198" s="16" t="s">
        <v>116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6" t="s">
        <v>83</v>
      </c>
      <c r="BK198" s="180">
        <f>ROUND(I198*H198,2)</f>
        <v>0</v>
      </c>
      <c r="BL198" s="16" t="s">
        <v>128</v>
      </c>
      <c r="BM198" s="179" t="s">
        <v>450</v>
      </c>
    </row>
    <row r="199" spans="1:65" s="2" customFormat="1" ht="16.5" customHeight="1">
      <c r="A199" s="33"/>
      <c r="B199" s="34"/>
      <c r="C199" s="168" t="s">
        <v>451</v>
      </c>
      <c r="D199" s="168" t="s">
        <v>123</v>
      </c>
      <c r="E199" s="169" t="s">
        <v>452</v>
      </c>
      <c r="F199" s="170" t="s">
        <v>453</v>
      </c>
      <c r="G199" s="171" t="s">
        <v>434</v>
      </c>
      <c r="H199" s="172">
        <v>600</v>
      </c>
      <c r="I199" s="173"/>
      <c r="J199" s="174">
        <f>ROUND(I199*H199,2)</f>
        <v>0</v>
      </c>
      <c r="K199" s="170" t="s">
        <v>127</v>
      </c>
      <c r="L199" s="38"/>
      <c r="M199" s="175" t="s">
        <v>19</v>
      </c>
      <c r="N199" s="176" t="s">
        <v>46</v>
      </c>
      <c r="O199" s="63"/>
      <c r="P199" s="177">
        <f>O199*H199</f>
        <v>0</v>
      </c>
      <c r="Q199" s="177">
        <v>0</v>
      </c>
      <c r="R199" s="177">
        <f>Q199*H199</f>
        <v>0</v>
      </c>
      <c r="S199" s="177">
        <v>0</v>
      </c>
      <c r="T199" s="178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9" t="s">
        <v>128</v>
      </c>
      <c r="AT199" s="179" t="s">
        <v>123</v>
      </c>
      <c r="AU199" s="179" t="s">
        <v>129</v>
      </c>
      <c r="AY199" s="16" t="s">
        <v>116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6" t="s">
        <v>83</v>
      </c>
      <c r="BK199" s="180">
        <f>ROUND(I199*H199,2)</f>
        <v>0</v>
      </c>
      <c r="BL199" s="16" t="s">
        <v>128</v>
      </c>
      <c r="BM199" s="179" t="s">
        <v>454</v>
      </c>
    </row>
    <row r="200" spans="1:65" s="2" customFormat="1" ht="11.25">
      <c r="A200" s="33"/>
      <c r="B200" s="34"/>
      <c r="C200" s="35"/>
      <c r="D200" s="181" t="s">
        <v>131</v>
      </c>
      <c r="E200" s="35"/>
      <c r="F200" s="182" t="s">
        <v>455</v>
      </c>
      <c r="G200" s="35"/>
      <c r="H200" s="35"/>
      <c r="I200" s="183"/>
      <c r="J200" s="35"/>
      <c r="K200" s="35"/>
      <c r="L200" s="38"/>
      <c r="M200" s="184"/>
      <c r="N200" s="185"/>
      <c r="O200" s="63"/>
      <c r="P200" s="63"/>
      <c r="Q200" s="63"/>
      <c r="R200" s="63"/>
      <c r="S200" s="63"/>
      <c r="T200" s="64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131</v>
      </c>
      <c r="AU200" s="16" t="s">
        <v>129</v>
      </c>
    </row>
    <row r="201" spans="1:65" s="2" customFormat="1" ht="24.2" customHeight="1">
      <c r="A201" s="33"/>
      <c r="B201" s="34"/>
      <c r="C201" s="186" t="s">
        <v>456</v>
      </c>
      <c r="D201" s="186" t="s">
        <v>133</v>
      </c>
      <c r="E201" s="187" t="s">
        <v>457</v>
      </c>
      <c r="F201" s="188" t="s">
        <v>458</v>
      </c>
      <c r="G201" s="189" t="s">
        <v>434</v>
      </c>
      <c r="H201" s="190">
        <v>720</v>
      </c>
      <c r="I201" s="191"/>
      <c r="J201" s="192">
        <f>ROUND(I201*H201,2)</f>
        <v>0</v>
      </c>
      <c r="K201" s="188" t="s">
        <v>127</v>
      </c>
      <c r="L201" s="193"/>
      <c r="M201" s="194" t="s">
        <v>19</v>
      </c>
      <c r="N201" s="195" t="s">
        <v>46</v>
      </c>
      <c r="O201" s="63"/>
      <c r="P201" s="177">
        <f>O201*H201</f>
        <v>0</v>
      </c>
      <c r="Q201" s="177">
        <v>4.0000000000000003E-5</v>
      </c>
      <c r="R201" s="177">
        <f>Q201*H201</f>
        <v>2.8800000000000003E-2</v>
      </c>
      <c r="S201" s="177">
        <v>0</v>
      </c>
      <c r="T201" s="178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9" t="s">
        <v>136</v>
      </c>
      <c r="AT201" s="179" t="s">
        <v>133</v>
      </c>
      <c r="AU201" s="179" t="s">
        <v>129</v>
      </c>
      <c r="AY201" s="16" t="s">
        <v>116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6" t="s">
        <v>83</v>
      </c>
      <c r="BK201" s="180">
        <f>ROUND(I201*H201,2)</f>
        <v>0</v>
      </c>
      <c r="BL201" s="16" t="s">
        <v>128</v>
      </c>
      <c r="BM201" s="179" t="s">
        <v>459</v>
      </c>
    </row>
    <row r="202" spans="1:65" s="2" customFormat="1" ht="16.5" customHeight="1">
      <c r="A202" s="33"/>
      <c r="B202" s="34"/>
      <c r="C202" s="168" t="s">
        <v>460</v>
      </c>
      <c r="D202" s="168" t="s">
        <v>123</v>
      </c>
      <c r="E202" s="169" t="s">
        <v>461</v>
      </c>
      <c r="F202" s="170" t="s">
        <v>462</v>
      </c>
      <c r="G202" s="171" t="s">
        <v>434</v>
      </c>
      <c r="H202" s="172">
        <v>400</v>
      </c>
      <c r="I202" s="173"/>
      <c r="J202" s="174">
        <f>ROUND(I202*H202,2)</f>
        <v>0</v>
      </c>
      <c r="K202" s="170" t="s">
        <v>127</v>
      </c>
      <c r="L202" s="38"/>
      <c r="M202" s="175" t="s">
        <v>19</v>
      </c>
      <c r="N202" s="176" t="s">
        <v>46</v>
      </c>
      <c r="O202" s="63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128</v>
      </c>
      <c r="AT202" s="179" t="s">
        <v>123</v>
      </c>
      <c r="AU202" s="179" t="s">
        <v>129</v>
      </c>
      <c r="AY202" s="16" t="s">
        <v>116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6" t="s">
        <v>83</v>
      </c>
      <c r="BK202" s="180">
        <f>ROUND(I202*H202,2)</f>
        <v>0</v>
      </c>
      <c r="BL202" s="16" t="s">
        <v>128</v>
      </c>
      <c r="BM202" s="179" t="s">
        <v>463</v>
      </c>
    </row>
    <row r="203" spans="1:65" s="2" customFormat="1" ht="11.25">
      <c r="A203" s="33"/>
      <c r="B203" s="34"/>
      <c r="C203" s="35"/>
      <c r="D203" s="181" t="s">
        <v>131</v>
      </c>
      <c r="E203" s="35"/>
      <c r="F203" s="182" t="s">
        <v>464</v>
      </c>
      <c r="G203" s="35"/>
      <c r="H203" s="35"/>
      <c r="I203" s="183"/>
      <c r="J203" s="35"/>
      <c r="K203" s="35"/>
      <c r="L203" s="38"/>
      <c r="M203" s="184"/>
      <c r="N203" s="185"/>
      <c r="O203" s="63"/>
      <c r="P203" s="63"/>
      <c r="Q203" s="63"/>
      <c r="R203" s="63"/>
      <c r="S203" s="63"/>
      <c r="T203" s="64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131</v>
      </c>
      <c r="AU203" s="16" t="s">
        <v>129</v>
      </c>
    </row>
    <row r="204" spans="1:65" s="2" customFormat="1" ht="16.5" customHeight="1">
      <c r="A204" s="33"/>
      <c r="B204" s="34"/>
      <c r="C204" s="186" t="s">
        <v>465</v>
      </c>
      <c r="D204" s="186" t="s">
        <v>133</v>
      </c>
      <c r="E204" s="187" t="s">
        <v>466</v>
      </c>
      <c r="F204" s="188" t="s">
        <v>467</v>
      </c>
      <c r="G204" s="189" t="s">
        <v>434</v>
      </c>
      <c r="H204" s="190">
        <v>480</v>
      </c>
      <c r="I204" s="191"/>
      <c r="J204" s="192">
        <f>ROUND(I204*H204,2)</f>
        <v>0</v>
      </c>
      <c r="K204" s="188" t="s">
        <v>127</v>
      </c>
      <c r="L204" s="193"/>
      <c r="M204" s="194" t="s">
        <v>19</v>
      </c>
      <c r="N204" s="195" t="s">
        <v>46</v>
      </c>
      <c r="O204" s="63"/>
      <c r="P204" s="177">
        <f>O204*H204</f>
        <v>0</v>
      </c>
      <c r="Q204" s="177">
        <v>4.0000000000000003E-5</v>
      </c>
      <c r="R204" s="177">
        <f>Q204*H204</f>
        <v>1.9200000000000002E-2</v>
      </c>
      <c r="S204" s="177">
        <v>0</v>
      </c>
      <c r="T204" s="178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9" t="s">
        <v>136</v>
      </c>
      <c r="AT204" s="179" t="s">
        <v>133</v>
      </c>
      <c r="AU204" s="179" t="s">
        <v>129</v>
      </c>
      <c r="AY204" s="16" t="s">
        <v>116</v>
      </c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6" t="s">
        <v>83</v>
      </c>
      <c r="BK204" s="180">
        <f>ROUND(I204*H204,2)</f>
        <v>0</v>
      </c>
      <c r="BL204" s="16" t="s">
        <v>128</v>
      </c>
      <c r="BM204" s="179" t="s">
        <v>468</v>
      </c>
    </row>
    <row r="205" spans="1:65" s="2" customFormat="1" ht="19.5">
      <c r="A205" s="33"/>
      <c r="B205" s="34"/>
      <c r="C205" s="35"/>
      <c r="D205" s="196" t="s">
        <v>215</v>
      </c>
      <c r="E205" s="35"/>
      <c r="F205" s="197" t="s">
        <v>469</v>
      </c>
      <c r="G205" s="35"/>
      <c r="H205" s="35"/>
      <c r="I205" s="183"/>
      <c r="J205" s="35"/>
      <c r="K205" s="35"/>
      <c r="L205" s="38"/>
      <c r="M205" s="184"/>
      <c r="N205" s="185"/>
      <c r="O205" s="63"/>
      <c r="P205" s="63"/>
      <c r="Q205" s="63"/>
      <c r="R205" s="63"/>
      <c r="S205" s="63"/>
      <c r="T205" s="64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215</v>
      </c>
      <c r="AU205" s="16" t="s">
        <v>129</v>
      </c>
    </row>
    <row r="206" spans="1:65" s="2" customFormat="1" ht="16.5" customHeight="1">
      <c r="A206" s="33"/>
      <c r="B206" s="34"/>
      <c r="C206" s="168" t="s">
        <v>470</v>
      </c>
      <c r="D206" s="168" t="s">
        <v>123</v>
      </c>
      <c r="E206" s="169" t="s">
        <v>452</v>
      </c>
      <c r="F206" s="170" t="s">
        <v>453</v>
      </c>
      <c r="G206" s="171" t="s">
        <v>434</v>
      </c>
      <c r="H206" s="172">
        <v>400</v>
      </c>
      <c r="I206" s="173"/>
      <c r="J206" s="174">
        <f>ROUND(I206*H206,2)</f>
        <v>0</v>
      </c>
      <c r="K206" s="170" t="s">
        <v>127</v>
      </c>
      <c r="L206" s="38"/>
      <c r="M206" s="175" t="s">
        <v>19</v>
      </c>
      <c r="N206" s="176" t="s">
        <v>46</v>
      </c>
      <c r="O206" s="63"/>
      <c r="P206" s="177">
        <f>O206*H206</f>
        <v>0</v>
      </c>
      <c r="Q206" s="177">
        <v>0</v>
      </c>
      <c r="R206" s="177">
        <f>Q206*H206</f>
        <v>0</v>
      </c>
      <c r="S206" s="177">
        <v>0</v>
      </c>
      <c r="T206" s="178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9" t="s">
        <v>128</v>
      </c>
      <c r="AT206" s="179" t="s">
        <v>123</v>
      </c>
      <c r="AU206" s="179" t="s">
        <v>129</v>
      </c>
      <c r="AY206" s="16" t="s">
        <v>116</v>
      </c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6" t="s">
        <v>83</v>
      </c>
      <c r="BK206" s="180">
        <f>ROUND(I206*H206,2)</f>
        <v>0</v>
      </c>
      <c r="BL206" s="16" t="s">
        <v>128</v>
      </c>
      <c r="BM206" s="179" t="s">
        <v>471</v>
      </c>
    </row>
    <row r="207" spans="1:65" s="2" customFormat="1" ht="11.25">
      <c r="A207" s="33"/>
      <c r="B207" s="34"/>
      <c r="C207" s="35"/>
      <c r="D207" s="181" t="s">
        <v>131</v>
      </c>
      <c r="E207" s="35"/>
      <c r="F207" s="182" t="s">
        <v>455</v>
      </c>
      <c r="G207" s="35"/>
      <c r="H207" s="35"/>
      <c r="I207" s="183"/>
      <c r="J207" s="35"/>
      <c r="K207" s="35"/>
      <c r="L207" s="38"/>
      <c r="M207" s="184"/>
      <c r="N207" s="185"/>
      <c r="O207" s="63"/>
      <c r="P207" s="63"/>
      <c r="Q207" s="63"/>
      <c r="R207" s="63"/>
      <c r="S207" s="63"/>
      <c r="T207" s="64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131</v>
      </c>
      <c r="AU207" s="16" t="s">
        <v>129</v>
      </c>
    </row>
    <row r="208" spans="1:65" s="2" customFormat="1" ht="19.5">
      <c r="A208" s="33"/>
      <c r="B208" s="34"/>
      <c r="C208" s="35"/>
      <c r="D208" s="196" t="s">
        <v>215</v>
      </c>
      <c r="E208" s="35"/>
      <c r="F208" s="197" t="s">
        <v>472</v>
      </c>
      <c r="G208" s="35"/>
      <c r="H208" s="35"/>
      <c r="I208" s="183"/>
      <c r="J208" s="35"/>
      <c r="K208" s="35"/>
      <c r="L208" s="38"/>
      <c r="M208" s="184"/>
      <c r="N208" s="185"/>
      <c r="O208" s="63"/>
      <c r="P208" s="63"/>
      <c r="Q208" s="63"/>
      <c r="R208" s="63"/>
      <c r="S208" s="63"/>
      <c r="T208" s="64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215</v>
      </c>
      <c r="AU208" s="16" t="s">
        <v>129</v>
      </c>
    </row>
    <row r="209" spans="1:65" s="2" customFormat="1" ht="24.2" customHeight="1">
      <c r="A209" s="33"/>
      <c r="B209" s="34"/>
      <c r="C209" s="186" t="s">
        <v>473</v>
      </c>
      <c r="D209" s="186" t="s">
        <v>133</v>
      </c>
      <c r="E209" s="187" t="s">
        <v>474</v>
      </c>
      <c r="F209" s="188" t="s">
        <v>475</v>
      </c>
      <c r="G209" s="189" t="s">
        <v>434</v>
      </c>
      <c r="H209" s="190">
        <v>480</v>
      </c>
      <c r="I209" s="191"/>
      <c r="J209" s="192">
        <f>ROUND(I209*H209,2)</f>
        <v>0</v>
      </c>
      <c r="K209" s="188" t="s">
        <v>127</v>
      </c>
      <c r="L209" s="193"/>
      <c r="M209" s="194" t="s">
        <v>19</v>
      </c>
      <c r="N209" s="195" t="s">
        <v>46</v>
      </c>
      <c r="O209" s="63"/>
      <c r="P209" s="177">
        <f>O209*H209</f>
        <v>0</v>
      </c>
      <c r="Q209" s="177">
        <v>5.0000000000000002E-5</v>
      </c>
      <c r="R209" s="177">
        <f>Q209*H209</f>
        <v>2.4E-2</v>
      </c>
      <c r="S209" s="177">
        <v>0</v>
      </c>
      <c r="T209" s="178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9" t="s">
        <v>136</v>
      </c>
      <c r="AT209" s="179" t="s">
        <v>133</v>
      </c>
      <c r="AU209" s="179" t="s">
        <v>129</v>
      </c>
      <c r="AY209" s="16" t="s">
        <v>116</v>
      </c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6" t="s">
        <v>83</v>
      </c>
      <c r="BK209" s="180">
        <f>ROUND(I209*H209,2)</f>
        <v>0</v>
      </c>
      <c r="BL209" s="16" t="s">
        <v>128</v>
      </c>
      <c r="BM209" s="179" t="s">
        <v>476</v>
      </c>
    </row>
    <row r="210" spans="1:65" s="2" customFormat="1" ht="16.5" customHeight="1">
      <c r="A210" s="33"/>
      <c r="B210" s="34"/>
      <c r="C210" s="168" t="s">
        <v>477</v>
      </c>
      <c r="D210" s="168" t="s">
        <v>123</v>
      </c>
      <c r="E210" s="169" t="s">
        <v>452</v>
      </c>
      <c r="F210" s="170" t="s">
        <v>453</v>
      </c>
      <c r="G210" s="171" t="s">
        <v>434</v>
      </c>
      <c r="H210" s="172">
        <v>100</v>
      </c>
      <c r="I210" s="173"/>
      <c r="J210" s="174">
        <f>ROUND(I210*H210,2)</f>
        <v>0</v>
      </c>
      <c r="K210" s="170" t="s">
        <v>127</v>
      </c>
      <c r="L210" s="38"/>
      <c r="M210" s="175" t="s">
        <v>19</v>
      </c>
      <c r="N210" s="176" t="s">
        <v>46</v>
      </c>
      <c r="O210" s="63"/>
      <c r="P210" s="177">
        <f>O210*H210</f>
        <v>0</v>
      </c>
      <c r="Q210" s="177">
        <v>0</v>
      </c>
      <c r="R210" s="177">
        <f>Q210*H210</f>
        <v>0</v>
      </c>
      <c r="S210" s="177">
        <v>0</v>
      </c>
      <c r="T210" s="17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9" t="s">
        <v>128</v>
      </c>
      <c r="AT210" s="179" t="s">
        <v>123</v>
      </c>
      <c r="AU210" s="179" t="s">
        <v>129</v>
      </c>
      <c r="AY210" s="16" t="s">
        <v>116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6" t="s">
        <v>83</v>
      </c>
      <c r="BK210" s="180">
        <f>ROUND(I210*H210,2)</f>
        <v>0</v>
      </c>
      <c r="BL210" s="16" t="s">
        <v>128</v>
      </c>
      <c r="BM210" s="179" t="s">
        <v>478</v>
      </c>
    </row>
    <row r="211" spans="1:65" s="2" customFormat="1" ht="11.25">
      <c r="A211" s="33"/>
      <c r="B211" s="34"/>
      <c r="C211" s="35"/>
      <c r="D211" s="181" t="s">
        <v>131</v>
      </c>
      <c r="E211" s="35"/>
      <c r="F211" s="182" t="s">
        <v>455</v>
      </c>
      <c r="G211" s="35"/>
      <c r="H211" s="35"/>
      <c r="I211" s="183"/>
      <c r="J211" s="35"/>
      <c r="K211" s="35"/>
      <c r="L211" s="38"/>
      <c r="M211" s="184"/>
      <c r="N211" s="185"/>
      <c r="O211" s="63"/>
      <c r="P211" s="63"/>
      <c r="Q211" s="63"/>
      <c r="R211" s="63"/>
      <c r="S211" s="63"/>
      <c r="T211" s="64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6" t="s">
        <v>131</v>
      </c>
      <c r="AU211" s="16" t="s">
        <v>129</v>
      </c>
    </row>
    <row r="212" spans="1:65" s="2" customFormat="1" ht="37.9" customHeight="1">
      <c r="A212" s="33"/>
      <c r="B212" s="34"/>
      <c r="C212" s="186" t="s">
        <v>479</v>
      </c>
      <c r="D212" s="186" t="s">
        <v>133</v>
      </c>
      <c r="E212" s="187" t="s">
        <v>480</v>
      </c>
      <c r="F212" s="188" t="s">
        <v>481</v>
      </c>
      <c r="G212" s="189" t="s">
        <v>434</v>
      </c>
      <c r="H212" s="190">
        <v>120</v>
      </c>
      <c r="I212" s="191"/>
      <c r="J212" s="192">
        <f>ROUND(I212*H212,2)</f>
        <v>0</v>
      </c>
      <c r="K212" s="188" t="s">
        <v>195</v>
      </c>
      <c r="L212" s="193"/>
      <c r="M212" s="194" t="s">
        <v>19</v>
      </c>
      <c r="N212" s="195" t="s">
        <v>46</v>
      </c>
      <c r="O212" s="63"/>
      <c r="P212" s="177">
        <f>O212*H212</f>
        <v>0</v>
      </c>
      <c r="Q212" s="177">
        <v>1.6000000000000001E-4</v>
      </c>
      <c r="R212" s="177">
        <f>Q212*H212</f>
        <v>1.9200000000000002E-2</v>
      </c>
      <c r="S212" s="177">
        <v>0</v>
      </c>
      <c r="T212" s="17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9" t="s">
        <v>136</v>
      </c>
      <c r="AT212" s="179" t="s">
        <v>133</v>
      </c>
      <c r="AU212" s="179" t="s">
        <v>129</v>
      </c>
      <c r="AY212" s="16" t="s">
        <v>116</v>
      </c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6" t="s">
        <v>83</v>
      </c>
      <c r="BK212" s="180">
        <f>ROUND(I212*H212,2)</f>
        <v>0</v>
      </c>
      <c r="BL212" s="16" t="s">
        <v>128</v>
      </c>
      <c r="BM212" s="179" t="s">
        <v>482</v>
      </c>
    </row>
    <row r="213" spans="1:65" s="2" customFormat="1" ht="24.2" customHeight="1">
      <c r="A213" s="33"/>
      <c r="B213" s="34"/>
      <c r="C213" s="168" t="s">
        <v>483</v>
      </c>
      <c r="D213" s="168" t="s">
        <v>123</v>
      </c>
      <c r="E213" s="169" t="s">
        <v>484</v>
      </c>
      <c r="F213" s="170" t="s">
        <v>485</v>
      </c>
      <c r="G213" s="171" t="s">
        <v>434</v>
      </c>
      <c r="H213" s="172">
        <v>130</v>
      </c>
      <c r="I213" s="173"/>
      <c r="J213" s="174">
        <f>ROUND(I213*H213,2)</f>
        <v>0</v>
      </c>
      <c r="K213" s="170" t="s">
        <v>127</v>
      </c>
      <c r="L213" s="38"/>
      <c r="M213" s="175" t="s">
        <v>19</v>
      </c>
      <c r="N213" s="176" t="s">
        <v>46</v>
      </c>
      <c r="O213" s="63"/>
      <c r="P213" s="177">
        <f>O213*H213</f>
        <v>0</v>
      </c>
      <c r="Q213" s="177">
        <v>0</v>
      </c>
      <c r="R213" s="177">
        <f>Q213*H213</f>
        <v>0</v>
      </c>
      <c r="S213" s="177">
        <v>0</v>
      </c>
      <c r="T213" s="178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9" t="s">
        <v>128</v>
      </c>
      <c r="AT213" s="179" t="s">
        <v>123</v>
      </c>
      <c r="AU213" s="179" t="s">
        <v>129</v>
      </c>
      <c r="AY213" s="16" t="s">
        <v>116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6" t="s">
        <v>83</v>
      </c>
      <c r="BK213" s="180">
        <f>ROUND(I213*H213,2)</f>
        <v>0</v>
      </c>
      <c r="BL213" s="16" t="s">
        <v>128</v>
      </c>
      <c r="BM213" s="179" t="s">
        <v>486</v>
      </c>
    </row>
    <row r="214" spans="1:65" s="2" customFormat="1" ht="11.25">
      <c r="A214" s="33"/>
      <c r="B214" s="34"/>
      <c r="C214" s="35"/>
      <c r="D214" s="181" t="s">
        <v>131</v>
      </c>
      <c r="E214" s="35"/>
      <c r="F214" s="182" t="s">
        <v>487</v>
      </c>
      <c r="G214" s="35"/>
      <c r="H214" s="35"/>
      <c r="I214" s="183"/>
      <c r="J214" s="35"/>
      <c r="K214" s="35"/>
      <c r="L214" s="38"/>
      <c r="M214" s="184"/>
      <c r="N214" s="185"/>
      <c r="O214" s="63"/>
      <c r="P214" s="63"/>
      <c r="Q214" s="63"/>
      <c r="R214" s="63"/>
      <c r="S214" s="63"/>
      <c r="T214" s="64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131</v>
      </c>
      <c r="AU214" s="16" t="s">
        <v>129</v>
      </c>
    </row>
    <row r="215" spans="1:65" s="2" customFormat="1" ht="16.5" customHeight="1">
      <c r="A215" s="33"/>
      <c r="B215" s="34"/>
      <c r="C215" s="186" t="s">
        <v>488</v>
      </c>
      <c r="D215" s="186" t="s">
        <v>133</v>
      </c>
      <c r="E215" s="187" t="s">
        <v>489</v>
      </c>
      <c r="F215" s="188" t="s">
        <v>490</v>
      </c>
      <c r="G215" s="189" t="s">
        <v>434</v>
      </c>
      <c r="H215" s="190">
        <v>149.5</v>
      </c>
      <c r="I215" s="191"/>
      <c r="J215" s="192">
        <f>ROUND(I215*H215,2)</f>
        <v>0</v>
      </c>
      <c r="K215" s="188" t="s">
        <v>127</v>
      </c>
      <c r="L215" s="193"/>
      <c r="M215" s="194" t="s">
        <v>19</v>
      </c>
      <c r="N215" s="195" t="s">
        <v>46</v>
      </c>
      <c r="O215" s="63"/>
      <c r="P215" s="177">
        <f>O215*H215</f>
        <v>0</v>
      </c>
      <c r="Q215" s="177">
        <v>1.7000000000000001E-4</v>
      </c>
      <c r="R215" s="177">
        <f>Q215*H215</f>
        <v>2.5415E-2</v>
      </c>
      <c r="S215" s="177">
        <v>0</v>
      </c>
      <c r="T215" s="178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9" t="s">
        <v>136</v>
      </c>
      <c r="AT215" s="179" t="s">
        <v>133</v>
      </c>
      <c r="AU215" s="179" t="s">
        <v>129</v>
      </c>
      <c r="AY215" s="16" t="s">
        <v>116</v>
      </c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6" t="s">
        <v>83</v>
      </c>
      <c r="BK215" s="180">
        <f>ROUND(I215*H215,2)</f>
        <v>0</v>
      </c>
      <c r="BL215" s="16" t="s">
        <v>128</v>
      </c>
      <c r="BM215" s="179" t="s">
        <v>491</v>
      </c>
    </row>
    <row r="216" spans="1:65" s="2" customFormat="1" ht="16.5" customHeight="1">
      <c r="A216" s="33"/>
      <c r="B216" s="34"/>
      <c r="C216" s="168" t="s">
        <v>492</v>
      </c>
      <c r="D216" s="168" t="s">
        <v>123</v>
      </c>
      <c r="E216" s="169" t="s">
        <v>493</v>
      </c>
      <c r="F216" s="170" t="s">
        <v>494</v>
      </c>
      <c r="G216" s="171" t="s">
        <v>434</v>
      </c>
      <c r="H216" s="172">
        <v>200</v>
      </c>
      <c r="I216" s="173"/>
      <c r="J216" s="174">
        <f>ROUND(I216*H216,2)</f>
        <v>0</v>
      </c>
      <c r="K216" s="170" t="s">
        <v>127</v>
      </c>
      <c r="L216" s="38"/>
      <c r="M216" s="175" t="s">
        <v>19</v>
      </c>
      <c r="N216" s="176" t="s">
        <v>46</v>
      </c>
      <c r="O216" s="63"/>
      <c r="P216" s="177">
        <f>O216*H216</f>
        <v>0</v>
      </c>
      <c r="Q216" s="177">
        <v>0</v>
      </c>
      <c r="R216" s="177">
        <f>Q216*H216</f>
        <v>0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128</v>
      </c>
      <c r="AT216" s="179" t="s">
        <v>123</v>
      </c>
      <c r="AU216" s="179" t="s">
        <v>129</v>
      </c>
      <c r="AY216" s="16" t="s">
        <v>116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6" t="s">
        <v>83</v>
      </c>
      <c r="BK216" s="180">
        <f>ROUND(I216*H216,2)</f>
        <v>0</v>
      </c>
      <c r="BL216" s="16" t="s">
        <v>128</v>
      </c>
      <c r="BM216" s="179" t="s">
        <v>495</v>
      </c>
    </row>
    <row r="217" spans="1:65" s="2" customFormat="1" ht="11.25">
      <c r="A217" s="33"/>
      <c r="B217" s="34"/>
      <c r="C217" s="35"/>
      <c r="D217" s="181" t="s">
        <v>131</v>
      </c>
      <c r="E217" s="35"/>
      <c r="F217" s="182" t="s">
        <v>496</v>
      </c>
      <c r="G217" s="35"/>
      <c r="H217" s="35"/>
      <c r="I217" s="183"/>
      <c r="J217" s="35"/>
      <c r="K217" s="35"/>
      <c r="L217" s="38"/>
      <c r="M217" s="184"/>
      <c r="N217" s="185"/>
      <c r="O217" s="63"/>
      <c r="P217" s="63"/>
      <c r="Q217" s="63"/>
      <c r="R217" s="63"/>
      <c r="S217" s="63"/>
      <c r="T217" s="64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131</v>
      </c>
      <c r="AU217" s="16" t="s">
        <v>129</v>
      </c>
    </row>
    <row r="218" spans="1:65" s="2" customFormat="1" ht="16.5" customHeight="1">
      <c r="A218" s="33"/>
      <c r="B218" s="34"/>
      <c r="C218" s="186" t="s">
        <v>497</v>
      </c>
      <c r="D218" s="186" t="s">
        <v>133</v>
      </c>
      <c r="E218" s="187" t="s">
        <v>498</v>
      </c>
      <c r="F218" s="188" t="s">
        <v>499</v>
      </c>
      <c r="G218" s="189" t="s">
        <v>434</v>
      </c>
      <c r="H218" s="190">
        <v>210</v>
      </c>
      <c r="I218" s="191"/>
      <c r="J218" s="192">
        <f>ROUND(I218*H218,2)</f>
        <v>0</v>
      </c>
      <c r="K218" s="188" t="s">
        <v>127</v>
      </c>
      <c r="L218" s="193"/>
      <c r="M218" s="194" t="s">
        <v>19</v>
      </c>
      <c r="N218" s="195" t="s">
        <v>46</v>
      </c>
      <c r="O218" s="63"/>
      <c r="P218" s="177">
        <f>O218*H218</f>
        <v>0</v>
      </c>
      <c r="Q218" s="177">
        <v>3.8999999999999999E-4</v>
      </c>
      <c r="R218" s="177">
        <f>Q218*H218</f>
        <v>8.1900000000000001E-2</v>
      </c>
      <c r="S218" s="177">
        <v>0</v>
      </c>
      <c r="T218" s="178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9" t="s">
        <v>136</v>
      </c>
      <c r="AT218" s="179" t="s">
        <v>133</v>
      </c>
      <c r="AU218" s="179" t="s">
        <v>129</v>
      </c>
      <c r="AY218" s="16" t="s">
        <v>116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6" t="s">
        <v>83</v>
      </c>
      <c r="BK218" s="180">
        <f>ROUND(I218*H218,2)</f>
        <v>0</v>
      </c>
      <c r="BL218" s="16" t="s">
        <v>128</v>
      </c>
      <c r="BM218" s="179" t="s">
        <v>500</v>
      </c>
    </row>
    <row r="219" spans="1:65" s="2" customFormat="1" ht="16.5" customHeight="1">
      <c r="A219" s="33"/>
      <c r="B219" s="34"/>
      <c r="C219" s="168" t="s">
        <v>501</v>
      </c>
      <c r="D219" s="168" t="s">
        <v>123</v>
      </c>
      <c r="E219" s="169" t="s">
        <v>502</v>
      </c>
      <c r="F219" s="170" t="s">
        <v>503</v>
      </c>
      <c r="G219" s="171" t="s">
        <v>434</v>
      </c>
      <c r="H219" s="172">
        <v>50</v>
      </c>
      <c r="I219" s="173"/>
      <c r="J219" s="174">
        <f>ROUND(I219*H219,2)</f>
        <v>0</v>
      </c>
      <c r="K219" s="170" t="s">
        <v>127</v>
      </c>
      <c r="L219" s="38"/>
      <c r="M219" s="175" t="s">
        <v>19</v>
      </c>
      <c r="N219" s="176" t="s">
        <v>46</v>
      </c>
      <c r="O219" s="63"/>
      <c r="P219" s="177">
        <f>O219*H219</f>
        <v>0</v>
      </c>
      <c r="Q219" s="177">
        <v>0</v>
      </c>
      <c r="R219" s="177">
        <f>Q219*H219</f>
        <v>0</v>
      </c>
      <c r="S219" s="177">
        <v>0</v>
      </c>
      <c r="T219" s="178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9" t="s">
        <v>128</v>
      </c>
      <c r="AT219" s="179" t="s">
        <v>123</v>
      </c>
      <c r="AU219" s="179" t="s">
        <v>129</v>
      </c>
      <c r="AY219" s="16" t="s">
        <v>116</v>
      </c>
      <c r="BE219" s="180">
        <f>IF(N219="základní",J219,0)</f>
        <v>0</v>
      </c>
      <c r="BF219" s="180">
        <f>IF(N219="snížená",J219,0)</f>
        <v>0</v>
      </c>
      <c r="BG219" s="180">
        <f>IF(N219="zákl. přenesená",J219,0)</f>
        <v>0</v>
      </c>
      <c r="BH219" s="180">
        <f>IF(N219="sníž. přenesená",J219,0)</f>
        <v>0</v>
      </c>
      <c r="BI219" s="180">
        <f>IF(N219="nulová",J219,0)</f>
        <v>0</v>
      </c>
      <c r="BJ219" s="16" t="s">
        <v>83</v>
      </c>
      <c r="BK219" s="180">
        <f>ROUND(I219*H219,2)</f>
        <v>0</v>
      </c>
      <c r="BL219" s="16" t="s">
        <v>128</v>
      </c>
      <c r="BM219" s="179" t="s">
        <v>504</v>
      </c>
    </row>
    <row r="220" spans="1:65" s="2" customFormat="1" ht="11.25">
      <c r="A220" s="33"/>
      <c r="B220" s="34"/>
      <c r="C220" s="35"/>
      <c r="D220" s="181" t="s">
        <v>131</v>
      </c>
      <c r="E220" s="35"/>
      <c r="F220" s="182" t="s">
        <v>505</v>
      </c>
      <c r="G220" s="35"/>
      <c r="H220" s="35"/>
      <c r="I220" s="183"/>
      <c r="J220" s="35"/>
      <c r="K220" s="35"/>
      <c r="L220" s="38"/>
      <c r="M220" s="184"/>
      <c r="N220" s="185"/>
      <c r="O220" s="63"/>
      <c r="P220" s="63"/>
      <c r="Q220" s="63"/>
      <c r="R220" s="63"/>
      <c r="S220" s="63"/>
      <c r="T220" s="64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6" t="s">
        <v>131</v>
      </c>
      <c r="AU220" s="16" t="s">
        <v>129</v>
      </c>
    </row>
    <row r="221" spans="1:65" s="2" customFormat="1" ht="16.5" customHeight="1">
      <c r="A221" s="33"/>
      <c r="B221" s="34"/>
      <c r="C221" s="186" t="s">
        <v>506</v>
      </c>
      <c r="D221" s="186" t="s">
        <v>133</v>
      </c>
      <c r="E221" s="187" t="s">
        <v>507</v>
      </c>
      <c r="F221" s="188" t="s">
        <v>508</v>
      </c>
      <c r="G221" s="189" t="s">
        <v>434</v>
      </c>
      <c r="H221" s="190">
        <v>52.5</v>
      </c>
      <c r="I221" s="191"/>
      <c r="J221" s="192">
        <f>ROUND(I221*H221,2)</f>
        <v>0</v>
      </c>
      <c r="K221" s="188" t="s">
        <v>127</v>
      </c>
      <c r="L221" s="193"/>
      <c r="M221" s="194" t="s">
        <v>19</v>
      </c>
      <c r="N221" s="195" t="s">
        <v>46</v>
      </c>
      <c r="O221" s="63"/>
      <c r="P221" s="177">
        <f>O221*H221</f>
        <v>0</v>
      </c>
      <c r="Q221" s="177">
        <v>6.9999999999999994E-5</v>
      </c>
      <c r="R221" s="177">
        <f>Q221*H221</f>
        <v>3.6749999999999999E-3</v>
      </c>
      <c r="S221" s="177">
        <v>0</v>
      </c>
      <c r="T221" s="178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9" t="s">
        <v>136</v>
      </c>
      <c r="AT221" s="179" t="s">
        <v>133</v>
      </c>
      <c r="AU221" s="179" t="s">
        <v>129</v>
      </c>
      <c r="AY221" s="16" t="s">
        <v>116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6" t="s">
        <v>83</v>
      </c>
      <c r="BK221" s="180">
        <f>ROUND(I221*H221,2)</f>
        <v>0</v>
      </c>
      <c r="BL221" s="16" t="s">
        <v>128</v>
      </c>
      <c r="BM221" s="179" t="s">
        <v>509</v>
      </c>
    </row>
    <row r="222" spans="1:65" s="12" customFormat="1" ht="20.85" customHeight="1">
      <c r="B222" s="152"/>
      <c r="C222" s="153"/>
      <c r="D222" s="154" t="s">
        <v>74</v>
      </c>
      <c r="E222" s="166" t="s">
        <v>510</v>
      </c>
      <c r="F222" s="166" t="s">
        <v>511</v>
      </c>
      <c r="G222" s="153"/>
      <c r="H222" s="153"/>
      <c r="I222" s="156"/>
      <c r="J222" s="167">
        <f>BK222</f>
        <v>0</v>
      </c>
      <c r="K222" s="153"/>
      <c r="L222" s="158"/>
      <c r="M222" s="159"/>
      <c r="N222" s="160"/>
      <c r="O222" s="160"/>
      <c r="P222" s="161">
        <f>SUM(P223:P241)</f>
        <v>0</v>
      </c>
      <c r="Q222" s="160"/>
      <c r="R222" s="161">
        <f>SUM(R223:R241)</f>
        <v>5.3499999999999997E-3</v>
      </c>
      <c r="S222" s="160"/>
      <c r="T222" s="162">
        <f>SUM(T223:T241)</f>
        <v>0</v>
      </c>
      <c r="AR222" s="163" t="s">
        <v>85</v>
      </c>
      <c r="AT222" s="164" t="s">
        <v>74</v>
      </c>
      <c r="AU222" s="164" t="s">
        <v>85</v>
      </c>
      <c r="AY222" s="163" t="s">
        <v>116</v>
      </c>
      <c r="BK222" s="165">
        <f>SUM(BK223:BK241)</f>
        <v>0</v>
      </c>
    </row>
    <row r="223" spans="1:65" s="2" customFormat="1" ht="16.5" customHeight="1">
      <c r="A223" s="33"/>
      <c r="B223" s="34"/>
      <c r="C223" s="168" t="s">
        <v>512</v>
      </c>
      <c r="D223" s="168" t="s">
        <v>123</v>
      </c>
      <c r="E223" s="169" t="s">
        <v>513</v>
      </c>
      <c r="F223" s="170" t="s">
        <v>514</v>
      </c>
      <c r="G223" s="171" t="s">
        <v>126</v>
      </c>
      <c r="H223" s="172">
        <v>5</v>
      </c>
      <c r="I223" s="173"/>
      <c r="J223" s="174">
        <f>ROUND(I223*H223,2)</f>
        <v>0</v>
      </c>
      <c r="K223" s="170" t="s">
        <v>127</v>
      </c>
      <c r="L223" s="38"/>
      <c r="M223" s="175" t="s">
        <v>19</v>
      </c>
      <c r="N223" s="176" t="s">
        <v>46</v>
      </c>
      <c r="O223" s="63"/>
      <c r="P223" s="177">
        <f>O223*H223</f>
        <v>0</v>
      </c>
      <c r="Q223" s="177">
        <v>0</v>
      </c>
      <c r="R223" s="177">
        <f>Q223*H223</f>
        <v>0</v>
      </c>
      <c r="S223" s="177">
        <v>0</v>
      </c>
      <c r="T223" s="178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9" t="s">
        <v>128</v>
      </c>
      <c r="AT223" s="179" t="s">
        <v>123</v>
      </c>
      <c r="AU223" s="179" t="s">
        <v>129</v>
      </c>
      <c r="AY223" s="16" t="s">
        <v>116</v>
      </c>
      <c r="BE223" s="180">
        <f>IF(N223="základní",J223,0)</f>
        <v>0</v>
      </c>
      <c r="BF223" s="180">
        <f>IF(N223="snížená",J223,0)</f>
        <v>0</v>
      </c>
      <c r="BG223" s="180">
        <f>IF(N223="zákl. přenesená",J223,0)</f>
        <v>0</v>
      </c>
      <c r="BH223" s="180">
        <f>IF(N223="sníž. přenesená",J223,0)</f>
        <v>0</v>
      </c>
      <c r="BI223" s="180">
        <f>IF(N223="nulová",J223,0)</f>
        <v>0</v>
      </c>
      <c r="BJ223" s="16" t="s">
        <v>83</v>
      </c>
      <c r="BK223" s="180">
        <f>ROUND(I223*H223,2)</f>
        <v>0</v>
      </c>
      <c r="BL223" s="16" t="s">
        <v>128</v>
      </c>
      <c r="BM223" s="179" t="s">
        <v>515</v>
      </c>
    </row>
    <row r="224" spans="1:65" s="2" customFormat="1" ht="11.25">
      <c r="A224" s="33"/>
      <c r="B224" s="34"/>
      <c r="C224" s="35"/>
      <c r="D224" s="181" t="s">
        <v>131</v>
      </c>
      <c r="E224" s="35"/>
      <c r="F224" s="182" t="s">
        <v>516</v>
      </c>
      <c r="G224" s="35"/>
      <c r="H224" s="35"/>
      <c r="I224" s="183"/>
      <c r="J224" s="35"/>
      <c r="K224" s="35"/>
      <c r="L224" s="38"/>
      <c r="M224" s="184"/>
      <c r="N224" s="185"/>
      <c r="O224" s="63"/>
      <c r="P224" s="63"/>
      <c r="Q224" s="63"/>
      <c r="R224" s="63"/>
      <c r="S224" s="63"/>
      <c r="T224" s="64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131</v>
      </c>
      <c r="AU224" s="16" t="s">
        <v>129</v>
      </c>
    </row>
    <row r="225" spans="1:65" s="2" customFormat="1" ht="16.5" customHeight="1">
      <c r="A225" s="33"/>
      <c r="B225" s="34"/>
      <c r="C225" s="186" t="s">
        <v>517</v>
      </c>
      <c r="D225" s="186" t="s">
        <v>133</v>
      </c>
      <c r="E225" s="187" t="s">
        <v>518</v>
      </c>
      <c r="F225" s="188" t="s">
        <v>519</v>
      </c>
      <c r="G225" s="189" t="s">
        <v>520</v>
      </c>
      <c r="H225" s="190">
        <v>5</v>
      </c>
      <c r="I225" s="191"/>
      <c r="J225" s="192">
        <f>ROUND(I225*H225,2)</f>
        <v>0</v>
      </c>
      <c r="K225" s="188" t="s">
        <v>127</v>
      </c>
      <c r="L225" s="193"/>
      <c r="M225" s="194" t="s">
        <v>19</v>
      </c>
      <c r="N225" s="195" t="s">
        <v>46</v>
      </c>
      <c r="O225" s="63"/>
      <c r="P225" s="177">
        <f>O225*H225</f>
        <v>0</v>
      </c>
      <c r="Q225" s="177">
        <v>1.07E-3</v>
      </c>
      <c r="R225" s="177">
        <f>Q225*H225</f>
        <v>5.3499999999999997E-3</v>
      </c>
      <c r="S225" s="177">
        <v>0</v>
      </c>
      <c r="T225" s="178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136</v>
      </c>
      <c r="AT225" s="179" t="s">
        <v>133</v>
      </c>
      <c r="AU225" s="179" t="s">
        <v>129</v>
      </c>
      <c r="AY225" s="16" t="s">
        <v>116</v>
      </c>
      <c r="BE225" s="180">
        <f>IF(N225="základní",J225,0)</f>
        <v>0</v>
      </c>
      <c r="BF225" s="180">
        <f>IF(N225="snížená",J225,0)</f>
        <v>0</v>
      </c>
      <c r="BG225" s="180">
        <f>IF(N225="zákl. přenesená",J225,0)</f>
        <v>0</v>
      </c>
      <c r="BH225" s="180">
        <f>IF(N225="sníž. přenesená",J225,0)</f>
        <v>0</v>
      </c>
      <c r="BI225" s="180">
        <f>IF(N225="nulová",J225,0)</f>
        <v>0</v>
      </c>
      <c r="BJ225" s="16" t="s">
        <v>83</v>
      </c>
      <c r="BK225" s="180">
        <f>ROUND(I225*H225,2)</f>
        <v>0</v>
      </c>
      <c r="BL225" s="16" t="s">
        <v>128</v>
      </c>
      <c r="BM225" s="179" t="s">
        <v>521</v>
      </c>
    </row>
    <row r="226" spans="1:65" s="2" customFormat="1" ht="16.5" customHeight="1">
      <c r="A226" s="33"/>
      <c r="B226" s="34"/>
      <c r="C226" s="168" t="s">
        <v>522</v>
      </c>
      <c r="D226" s="168" t="s">
        <v>123</v>
      </c>
      <c r="E226" s="169" t="s">
        <v>523</v>
      </c>
      <c r="F226" s="170" t="s">
        <v>524</v>
      </c>
      <c r="G226" s="171" t="s">
        <v>126</v>
      </c>
      <c r="H226" s="172">
        <v>20</v>
      </c>
      <c r="I226" s="173"/>
      <c r="J226" s="174">
        <f>ROUND(I226*H226,2)</f>
        <v>0</v>
      </c>
      <c r="K226" s="170" t="s">
        <v>127</v>
      </c>
      <c r="L226" s="38"/>
      <c r="M226" s="175" t="s">
        <v>19</v>
      </c>
      <c r="N226" s="176" t="s">
        <v>46</v>
      </c>
      <c r="O226" s="63"/>
      <c r="P226" s="177">
        <f>O226*H226</f>
        <v>0</v>
      </c>
      <c r="Q226" s="177">
        <v>0</v>
      </c>
      <c r="R226" s="177">
        <f>Q226*H226</f>
        <v>0</v>
      </c>
      <c r="S226" s="177">
        <v>0</v>
      </c>
      <c r="T226" s="178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9" t="s">
        <v>128</v>
      </c>
      <c r="AT226" s="179" t="s">
        <v>123</v>
      </c>
      <c r="AU226" s="179" t="s">
        <v>129</v>
      </c>
      <c r="AY226" s="16" t="s">
        <v>116</v>
      </c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16" t="s">
        <v>83</v>
      </c>
      <c r="BK226" s="180">
        <f>ROUND(I226*H226,2)</f>
        <v>0</v>
      </c>
      <c r="BL226" s="16" t="s">
        <v>128</v>
      </c>
      <c r="BM226" s="179" t="s">
        <v>525</v>
      </c>
    </row>
    <row r="227" spans="1:65" s="2" customFormat="1" ht="11.25">
      <c r="A227" s="33"/>
      <c r="B227" s="34"/>
      <c r="C227" s="35"/>
      <c r="D227" s="181" t="s">
        <v>131</v>
      </c>
      <c r="E227" s="35"/>
      <c r="F227" s="182" t="s">
        <v>526</v>
      </c>
      <c r="G227" s="35"/>
      <c r="H227" s="35"/>
      <c r="I227" s="183"/>
      <c r="J227" s="35"/>
      <c r="K227" s="35"/>
      <c r="L227" s="38"/>
      <c r="M227" s="184"/>
      <c r="N227" s="185"/>
      <c r="O227" s="63"/>
      <c r="P227" s="63"/>
      <c r="Q227" s="63"/>
      <c r="R227" s="63"/>
      <c r="S227" s="63"/>
      <c r="T227" s="64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6" t="s">
        <v>131</v>
      </c>
      <c r="AU227" s="16" t="s">
        <v>129</v>
      </c>
    </row>
    <row r="228" spans="1:65" s="2" customFormat="1" ht="16.5" customHeight="1">
      <c r="A228" s="33"/>
      <c r="B228" s="34"/>
      <c r="C228" s="168" t="s">
        <v>527</v>
      </c>
      <c r="D228" s="168" t="s">
        <v>123</v>
      </c>
      <c r="E228" s="169" t="s">
        <v>528</v>
      </c>
      <c r="F228" s="170" t="s">
        <v>529</v>
      </c>
      <c r="G228" s="171" t="s">
        <v>434</v>
      </c>
      <c r="H228" s="172">
        <v>100</v>
      </c>
      <c r="I228" s="173"/>
      <c r="J228" s="174">
        <f>ROUND(I228*H228,2)</f>
        <v>0</v>
      </c>
      <c r="K228" s="170" t="s">
        <v>127</v>
      </c>
      <c r="L228" s="38"/>
      <c r="M228" s="175" t="s">
        <v>19</v>
      </c>
      <c r="N228" s="176" t="s">
        <v>46</v>
      </c>
      <c r="O228" s="63"/>
      <c r="P228" s="177">
        <f>O228*H228</f>
        <v>0</v>
      </c>
      <c r="Q228" s="177">
        <v>0</v>
      </c>
      <c r="R228" s="177">
        <f>Q228*H228</f>
        <v>0</v>
      </c>
      <c r="S228" s="177">
        <v>0</v>
      </c>
      <c r="T228" s="178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9" t="s">
        <v>128</v>
      </c>
      <c r="AT228" s="179" t="s">
        <v>123</v>
      </c>
      <c r="AU228" s="179" t="s">
        <v>129</v>
      </c>
      <c r="AY228" s="16" t="s">
        <v>116</v>
      </c>
      <c r="BE228" s="180">
        <f>IF(N228="základní",J228,0)</f>
        <v>0</v>
      </c>
      <c r="BF228" s="180">
        <f>IF(N228="snížená",J228,0)</f>
        <v>0</v>
      </c>
      <c r="BG228" s="180">
        <f>IF(N228="zákl. přenesená",J228,0)</f>
        <v>0</v>
      </c>
      <c r="BH228" s="180">
        <f>IF(N228="sníž. přenesená",J228,0)</f>
        <v>0</v>
      </c>
      <c r="BI228" s="180">
        <f>IF(N228="nulová",J228,0)</f>
        <v>0</v>
      </c>
      <c r="BJ228" s="16" t="s">
        <v>83</v>
      </c>
      <c r="BK228" s="180">
        <f>ROUND(I228*H228,2)</f>
        <v>0</v>
      </c>
      <c r="BL228" s="16" t="s">
        <v>128</v>
      </c>
      <c r="BM228" s="179" t="s">
        <v>530</v>
      </c>
    </row>
    <row r="229" spans="1:65" s="2" customFormat="1" ht="11.25">
      <c r="A229" s="33"/>
      <c r="B229" s="34"/>
      <c r="C229" s="35"/>
      <c r="D229" s="181" t="s">
        <v>131</v>
      </c>
      <c r="E229" s="35"/>
      <c r="F229" s="182" t="s">
        <v>531</v>
      </c>
      <c r="G229" s="35"/>
      <c r="H229" s="35"/>
      <c r="I229" s="183"/>
      <c r="J229" s="35"/>
      <c r="K229" s="35"/>
      <c r="L229" s="38"/>
      <c r="M229" s="184"/>
      <c r="N229" s="185"/>
      <c r="O229" s="63"/>
      <c r="P229" s="63"/>
      <c r="Q229" s="63"/>
      <c r="R229" s="63"/>
      <c r="S229" s="63"/>
      <c r="T229" s="64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6" t="s">
        <v>131</v>
      </c>
      <c r="AU229" s="16" t="s">
        <v>129</v>
      </c>
    </row>
    <row r="230" spans="1:65" s="2" customFormat="1" ht="16.5" customHeight="1">
      <c r="A230" s="33"/>
      <c r="B230" s="34"/>
      <c r="C230" s="168" t="s">
        <v>532</v>
      </c>
      <c r="D230" s="168" t="s">
        <v>123</v>
      </c>
      <c r="E230" s="169" t="s">
        <v>533</v>
      </c>
      <c r="F230" s="170" t="s">
        <v>534</v>
      </c>
      <c r="G230" s="171" t="s">
        <v>535</v>
      </c>
      <c r="H230" s="172">
        <v>20</v>
      </c>
      <c r="I230" s="173"/>
      <c r="J230" s="174">
        <f>ROUND(I230*H230,2)</f>
        <v>0</v>
      </c>
      <c r="K230" s="170" t="s">
        <v>127</v>
      </c>
      <c r="L230" s="38"/>
      <c r="M230" s="175" t="s">
        <v>19</v>
      </c>
      <c r="N230" s="176" t="s">
        <v>46</v>
      </c>
      <c r="O230" s="63"/>
      <c r="P230" s="177">
        <f>O230*H230</f>
        <v>0</v>
      </c>
      <c r="Q230" s="177">
        <v>0</v>
      </c>
      <c r="R230" s="177">
        <f>Q230*H230</f>
        <v>0</v>
      </c>
      <c r="S230" s="177">
        <v>0</v>
      </c>
      <c r="T230" s="178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9" t="s">
        <v>128</v>
      </c>
      <c r="AT230" s="179" t="s">
        <v>123</v>
      </c>
      <c r="AU230" s="179" t="s">
        <v>129</v>
      </c>
      <c r="AY230" s="16" t="s">
        <v>116</v>
      </c>
      <c r="BE230" s="180">
        <f>IF(N230="základní",J230,0)</f>
        <v>0</v>
      </c>
      <c r="BF230" s="180">
        <f>IF(N230="snížená",J230,0)</f>
        <v>0</v>
      </c>
      <c r="BG230" s="180">
        <f>IF(N230="zákl. přenesená",J230,0)</f>
        <v>0</v>
      </c>
      <c r="BH230" s="180">
        <f>IF(N230="sníž. přenesená",J230,0)</f>
        <v>0</v>
      </c>
      <c r="BI230" s="180">
        <f>IF(N230="nulová",J230,0)</f>
        <v>0</v>
      </c>
      <c r="BJ230" s="16" t="s">
        <v>83</v>
      </c>
      <c r="BK230" s="180">
        <f>ROUND(I230*H230,2)</f>
        <v>0</v>
      </c>
      <c r="BL230" s="16" t="s">
        <v>128</v>
      </c>
      <c r="BM230" s="179" t="s">
        <v>536</v>
      </c>
    </row>
    <row r="231" spans="1:65" s="2" customFormat="1" ht="11.25">
      <c r="A231" s="33"/>
      <c r="B231" s="34"/>
      <c r="C231" s="35"/>
      <c r="D231" s="181" t="s">
        <v>131</v>
      </c>
      <c r="E231" s="35"/>
      <c r="F231" s="182" t="s">
        <v>537</v>
      </c>
      <c r="G231" s="35"/>
      <c r="H231" s="35"/>
      <c r="I231" s="183"/>
      <c r="J231" s="35"/>
      <c r="K231" s="35"/>
      <c r="L231" s="38"/>
      <c r="M231" s="184"/>
      <c r="N231" s="185"/>
      <c r="O231" s="63"/>
      <c r="P231" s="63"/>
      <c r="Q231" s="63"/>
      <c r="R231" s="63"/>
      <c r="S231" s="63"/>
      <c r="T231" s="64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6" t="s">
        <v>131</v>
      </c>
      <c r="AU231" s="16" t="s">
        <v>129</v>
      </c>
    </row>
    <row r="232" spans="1:65" s="2" customFormat="1" ht="21.75" customHeight="1">
      <c r="A232" s="33"/>
      <c r="B232" s="34"/>
      <c r="C232" s="168" t="s">
        <v>538</v>
      </c>
      <c r="D232" s="168" t="s">
        <v>123</v>
      </c>
      <c r="E232" s="169" t="s">
        <v>539</v>
      </c>
      <c r="F232" s="170" t="s">
        <v>540</v>
      </c>
      <c r="G232" s="171" t="s">
        <v>535</v>
      </c>
      <c r="H232" s="172">
        <v>30</v>
      </c>
      <c r="I232" s="173"/>
      <c r="J232" s="174">
        <f>ROUND(I232*H232,2)</f>
        <v>0</v>
      </c>
      <c r="K232" s="170" t="s">
        <v>127</v>
      </c>
      <c r="L232" s="38"/>
      <c r="M232" s="175" t="s">
        <v>19</v>
      </c>
      <c r="N232" s="176" t="s">
        <v>46</v>
      </c>
      <c r="O232" s="63"/>
      <c r="P232" s="177">
        <f>O232*H232</f>
        <v>0</v>
      </c>
      <c r="Q232" s="177">
        <v>0</v>
      </c>
      <c r="R232" s="177">
        <f>Q232*H232</f>
        <v>0</v>
      </c>
      <c r="S232" s="177">
        <v>0</v>
      </c>
      <c r="T232" s="178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9" t="s">
        <v>128</v>
      </c>
      <c r="AT232" s="179" t="s">
        <v>123</v>
      </c>
      <c r="AU232" s="179" t="s">
        <v>129</v>
      </c>
      <c r="AY232" s="16" t="s">
        <v>116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6" t="s">
        <v>83</v>
      </c>
      <c r="BK232" s="180">
        <f>ROUND(I232*H232,2)</f>
        <v>0</v>
      </c>
      <c r="BL232" s="16" t="s">
        <v>128</v>
      </c>
      <c r="BM232" s="179" t="s">
        <v>541</v>
      </c>
    </row>
    <row r="233" spans="1:65" s="2" customFormat="1" ht="11.25">
      <c r="A233" s="33"/>
      <c r="B233" s="34"/>
      <c r="C233" s="35"/>
      <c r="D233" s="181" t="s">
        <v>131</v>
      </c>
      <c r="E233" s="35"/>
      <c r="F233" s="182" t="s">
        <v>542</v>
      </c>
      <c r="G233" s="35"/>
      <c r="H233" s="35"/>
      <c r="I233" s="183"/>
      <c r="J233" s="35"/>
      <c r="K233" s="35"/>
      <c r="L233" s="38"/>
      <c r="M233" s="184"/>
      <c r="N233" s="185"/>
      <c r="O233" s="63"/>
      <c r="P233" s="63"/>
      <c r="Q233" s="63"/>
      <c r="R233" s="63"/>
      <c r="S233" s="63"/>
      <c r="T233" s="64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131</v>
      </c>
      <c r="AU233" s="16" t="s">
        <v>129</v>
      </c>
    </row>
    <row r="234" spans="1:65" s="2" customFormat="1" ht="16.5" customHeight="1">
      <c r="A234" s="33"/>
      <c r="B234" s="34"/>
      <c r="C234" s="168" t="s">
        <v>543</v>
      </c>
      <c r="D234" s="168" t="s">
        <v>123</v>
      </c>
      <c r="E234" s="169" t="s">
        <v>544</v>
      </c>
      <c r="F234" s="170" t="s">
        <v>545</v>
      </c>
      <c r="G234" s="171" t="s">
        <v>546</v>
      </c>
      <c r="H234" s="172">
        <v>1</v>
      </c>
      <c r="I234" s="173"/>
      <c r="J234" s="174">
        <f>ROUND(I234*H234,2)</f>
        <v>0</v>
      </c>
      <c r="K234" s="170" t="s">
        <v>127</v>
      </c>
      <c r="L234" s="38"/>
      <c r="M234" s="175" t="s">
        <v>19</v>
      </c>
      <c r="N234" s="176" t="s">
        <v>46</v>
      </c>
      <c r="O234" s="63"/>
      <c r="P234" s="177">
        <f>O234*H234</f>
        <v>0</v>
      </c>
      <c r="Q234" s="177">
        <v>0</v>
      </c>
      <c r="R234" s="177">
        <f>Q234*H234</f>
        <v>0</v>
      </c>
      <c r="S234" s="177">
        <v>0</v>
      </c>
      <c r="T234" s="17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9" t="s">
        <v>547</v>
      </c>
      <c r="AT234" s="179" t="s">
        <v>123</v>
      </c>
      <c r="AU234" s="179" t="s">
        <v>129</v>
      </c>
      <c r="AY234" s="16" t="s">
        <v>116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6" t="s">
        <v>83</v>
      </c>
      <c r="BK234" s="180">
        <f>ROUND(I234*H234,2)</f>
        <v>0</v>
      </c>
      <c r="BL234" s="16" t="s">
        <v>547</v>
      </c>
      <c r="BM234" s="179" t="s">
        <v>548</v>
      </c>
    </row>
    <row r="235" spans="1:65" s="2" customFormat="1" ht="11.25">
      <c r="A235" s="33"/>
      <c r="B235" s="34"/>
      <c r="C235" s="35"/>
      <c r="D235" s="181" t="s">
        <v>131</v>
      </c>
      <c r="E235" s="35"/>
      <c r="F235" s="182" t="s">
        <v>549</v>
      </c>
      <c r="G235" s="35"/>
      <c r="H235" s="35"/>
      <c r="I235" s="183"/>
      <c r="J235" s="35"/>
      <c r="K235" s="35"/>
      <c r="L235" s="38"/>
      <c r="M235" s="184"/>
      <c r="N235" s="185"/>
      <c r="O235" s="63"/>
      <c r="P235" s="63"/>
      <c r="Q235" s="63"/>
      <c r="R235" s="63"/>
      <c r="S235" s="63"/>
      <c r="T235" s="64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6" t="s">
        <v>131</v>
      </c>
      <c r="AU235" s="16" t="s">
        <v>129</v>
      </c>
    </row>
    <row r="236" spans="1:65" s="2" customFormat="1" ht="16.5" customHeight="1">
      <c r="A236" s="33"/>
      <c r="B236" s="34"/>
      <c r="C236" s="168" t="s">
        <v>550</v>
      </c>
      <c r="D236" s="168" t="s">
        <v>123</v>
      </c>
      <c r="E236" s="169" t="s">
        <v>551</v>
      </c>
      <c r="F236" s="170" t="s">
        <v>552</v>
      </c>
      <c r="G236" s="171" t="s">
        <v>546</v>
      </c>
      <c r="H236" s="172">
        <v>1</v>
      </c>
      <c r="I236" s="173"/>
      <c r="J236" s="174">
        <f>ROUND(I236*H236,2)</f>
        <v>0</v>
      </c>
      <c r="K236" s="170" t="s">
        <v>127</v>
      </c>
      <c r="L236" s="38"/>
      <c r="M236" s="175" t="s">
        <v>19</v>
      </c>
      <c r="N236" s="176" t="s">
        <v>46</v>
      </c>
      <c r="O236" s="63"/>
      <c r="P236" s="177">
        <f>O236*H236</f>
        <v>0</v>
      </c>
      <c r="Q236" s="177">
        <v>0</v>
      </c>
      <c r="R236" s="177">
        <f>Q236*H236</f>
        <v>0</v>
      </c>
      <c r="S236" s="177">
        <v>0</v>
      </c>
      <c r="T236" s="178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9" t="s">
        <v>547</v>
      </c>
      <c r="AT236" s="179" t="s">
        <v>123</v>
      </c>
      <c r="AU236" s="179" t="s">
        <v>129</v>
      </c>
      <c r="AY236" s="16" t="s">
        <v>116</v>
      </c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6" t="s">
        <v>83</v>
      </c>
      <c r="BK236" s="180">
        <f>ROUND(I236*H236,2)</f>
        <v>0</v>
      </c>
      <c r="BL236" s="16" t="s">
        <v>547</v>
      </c>
      <c r="BM236" s="179" t="s">
        <v>553</v>
      </c>
    </row>
    <row r="237" spans="1:65" s="2" customFormat="1" ht="11.25">
      <c r="A237" s="33"/>
      <c r="B237" s="34"/>
      <c r="C237" s="35"/>
      <c r="D237" s="181" t="s">
        <v>131</v>
      </c>
      <c r="E237" s="35"/>
      <c r="F237" s="182" t="s">
        <v>554</v>
      </c>
      <c r="G237" s="35"/>
      <c r="H237" s="35"/>
      <c r="I237" s="183"/>
      <c r="J237" s="35"/>
      <c r="K237" s="35"/>
      <c r="L237" s="38"/>
      <c r="M237" s="184"/>
      <c r="N237" s="185"/>
      <c r="O237" s="63"/>
      <c r="P237" s="63"/>
      <c r="Q237" s="63"/>
      <c r="R237" s="63"/>
      <c r="S237" s="63"/>
      <c r="T237" s="64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6" t="s">
        <v>131</v>
      </c>
      <c r="AU237" s="16" t="s">
        <v>129</v>
      </c>
    </row>
    <row r="238" spans="1:65" s="2" customFormat="1" ht="16.5" customHeight="1">
      <c r="A238" s="33"/>
      <c r="B238" s="34"/>
      <c r="C238" s="168" t="s">
        <v>555</v>
      </c>
      <c r="D238" s="168" t="s">
        <v>123</v>
      </c>
      <c r="E238" s="169" t="s">
        <v>556</v>
      </c>
      <c r="F238" s="170" t="s">
        <v>557</v>
      </c>
      <c r="G238" s="171" t="s">
        <v>546</v>
      </c>
      <c r="H238" s="172">
        <v>1</v>
      </c>
      <c r="I238" s="173"/>
      <c r="J238" s="174">
        <f>ROUND(I238*H238,2)</f>
        <v>0</v>
      </c>
      <c r="K238" s="170" t="s">
        <v>127</v>
      </c>
      <c r="L238" s="38"/>
      <c r="M238" s="175" t="s">
        <v>19</v>
      </c>
      <c r="N238" s="176" t="s">
        <v>46</v>
      </c>
      <c r="O238" s="63"/>
      <c r="P238" s="177">
        <f>O238*H238</f>
        <v>0</v>
      </c>
      <c r="Q238" s="177">
        <v>0</v>
      </c>
      <c r="R238" s="177">
        <f>Q238*H238</f>
        <v>0</v>
      </c>
      <c r="S238" s="177">
        <v>0</v>
      </c>
      <c r="T238" s="178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9" t="s">
        <v>547</v>
      </c>
      <c r="AT238" s="179" t="s">
        <v>123</v>
      </c>
      <c r="AU238" s="179" t="s">
        <v>129</v>
      </c>
      <c r="AY238" s="16" t="s">
        <v>116</v>
      </c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6" t="s">
        <v>83</v>
      </c>
      <c r="BK238" s="180">
        <f>ROUND(I238*H238,2)</f>
        <v>0</v>
      </c>
      <c r="BL238" s="16" t="s">
        <v>547</v>
      </c>
      <c r="BM238" s="179" t="s">
        <v>558</v>
      </c>
    </row>
    <row r="239" spans="1:65" s="2" customFormat="1" ht="11.25">
      <c r="A239" s="33"/>
      <c r="B239" s="34"/>
      <c r="C239" s="35"/>
      <c r="D239" s="181" t="s">
        <v>131</v>
      </c>
      <c r="E239" s="35"/>
      <c r="F239" s="182" t="s">
        <v>559</v>
      </c>
      <c r="G239" s="35"/>
      <c r="H239" s="35"/>
      <c r="I239" s="183"/>
      <c r="J239" s="35"/>
      <c r="K239" s="35"/>
      <c r="L239" s="38"/>
      <c r="M239" s="184"/>
      <c r="N239" s="185"/>
      <c r="O239" s="63"/>
      <c r="P239" s="63"/>
      <c r="Q239" s="63"/>
      <c r="R239" s="63"/>
      <c r="S239" s="63"/>
      <c r="T239" s="64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6" t="s">
        <v>131</v>
      </c>
      <c r="AU239" s="16" t="s">
        <v>129</v>
      </c>
    </row>
    <row r="240" spans="1:65" s="2" customFormat="1" ht="24.2" customHeight="1">
      <c r="A240" s="33"/>
      <c r="B240" s="34"/>
      <c r="C240" s="168" t="s">
        <v>560</v>
      </c>
      <c r="D240" s="168" t="s">
        <v>123</v>
      </c>
      <c r="E240" s="169" t="s">
        <v>561</v>
      </c>
      <c r="F240" s="170" t="s">
        <v>562</v>
      </c>
      <c r="G240" s="171" t="s">
        <v>563</v>
      </c>
      <c r="H240" s="198"/>
      <c r="I240" s="173"/>
      <c r="J240" s="174">
        <f>ROUND(I240*H240,2)</f>
        <v>0</v>
      </c>
      <c r="K240" s="170" t="s">
        <v>127</v>
      </c>
      <c r="L240" s="38"/>
      <c r="M240" s="175" t="s">
        <v>19</v>
      </c>
      <c r="N240" s="176" t="s">
        <v>46</v>
      </c>
      <c r="O240" s="63"/>
      <c r="P240" s="177">
        <f>O240*H240</f>
        <v>0</v>
      </c>
      <c r="Q240" s="177">
        <v>0</v>
      </c>
      <c r="R240" s="177">
        <f>Q240*H240</f>
        <v>0</v>
      </c>
      <c r="S240" s="177">
        <v>0</v>
      </c>
      <c r="T240" s="178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9" t="s">
        <v>547</v>
      </c>
      <c r="AT240" s="179" t="s">
        <v>123</v>
      </c>
      <c r="AU240" s="179" t="s">
        <v>129</v>
      </c>
      <c r="AY240" s="16" t="s">
        <v>116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6" t="s">
        <v>83</v>
      </c>
      <c r="BK240" s="180">
        <f>ROUND(I240*H240,2)</f>
        <v>0</v>
      </c>
      <c r="BL240" s="16" t="s">
        <v>547</v>
      </c>
      <c r="BM240" s="179" t="s">
        <v>564</v>
      </c>
    </row>
    <row r="241" spans="1:47" s="2" customFormat="1" ht="11.25">
      <c r="A241" s="33"/>
      <c r="B241" s="34"/>
      <c r="C241" s="35"/>
      <c r="D241" s="181" t="s">
        <v>131</v>
      </c>
      <c r="E241" s="35"/>
      <c r="F241" s="182" t="s">
        <v>565</v>
      </c>
      <c r="G241" s="35"/>
      <c r="H241" s="35"/>
      <c r="I241" s="183"/>
      <c r="J241" s="35"/>
      <c r="K241" s="35"/>
      <c r="L241" s="38"/>
      <c r="M241" s="199"/>
      <c r="N241" s="200"/>
      <c r="O241" s="201"/>
      <c r="P241" s="201"/>
      <c r="Q241" s="201"/>
      <c r="R241" s="201"/>
      <c r="S241" s="201"/>
      <c r="T241" s="202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6" t="s">
        <v>131</v>
      </c>
      <c r="AU241" s="16" t="s">
        <v>129</v>
      </c>
    </row>
    <row r="242" spans="1:47" s="2" customFormat="1" ht="6.95" customHeight="1">
      <c r="A242" s="33"/>
      <c r="B242" s="46"/>
      <c r="C242" s="47"/>
      <c r="D242" s="47"/>
      <c r="E242" s="47"/>
      <c r="F242" s="47"/>
      <c r="G242" s="47"/>
      <c r="H242" s="47"/>
      <c r="I242" s="47"/>
      <c r="J242" s="47"/>
      <c r="K242" s="47"/>
      <c r="L242" s="38"/>
      <c r="M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</row>
  </sheetData>
  <sheetProtection algorithmName="SHA-512" hashValue="7MZuO8U8HUQUGdrExgf4oOA3r0LKoqoensN96CI/rP/wzHxHVR0nhECUemeu/tqqzR0q2lt0XVxDf7j/CxXtnA==" saltValue="PdsmE5262xVwb5Brgnzjj9OyGr7xNvkm6ii+C12YHBBL+/NrTOzoG8oj4klAq0lUQQJ3gqZVJMk8fM3kKsBVcQ==" spinCount="100000" sheet="1" objects="1" scenarios="1" formatColumns="0" formatRows="0" autoFilter="0"/>
  <autoFilter ref="C85:K241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100-000000000000}"/>
    <hyperlink ref="F98" r:id="rId2" xr:uid="{00000000-0004-0000-0100-000001000000}"/>
    <hyperlink ref="F101" r:id="rId3" xr:uid="{00000000-0004-0000-0100-000002000000}"/>
    <hyperlink ref="F104" r:id="rId4" xr:uid="{00000000-0004-0000-0100-000003000000}"/>
    <hyperlink ref="F107" r:id="rId5" xr:uid="{00000000-0004-0000-0100-000004000000}"/>
    <hyperlink ref="F110" r:id="rId6" xr:uid="{00000000-0004-0000-0100-000005000000}"/>
    <hyperlink ref="F113" r:id="rId7" xr:uid="{00000000-0004-0000-0100-000006000000}"/>
    <hyperlink ref="F116" r:id="rId8" xr:uid="{00000000-0004-0000-0100-000007000000}"/>
    <hyperlink ref="F121" r:id="rId9" xr:uid="{00000000-0004-0000-0100-000008000000}"/>
    <hyperlink ref="F124" r:id="rId10" xr:uid="{00000000-0004-0000-0100-000009000000}"/>
    <hyperlink ref="F127" r:id="rId11" xr:uid="{00000000-0004-0000-0100-00000A000000}"/>
    <hyperlink ref="F129" r:id="rId12" xr:uid="{00000000-0004-0000-0100-00000B000000}"/>
    <hyperlink ref="F133" r:id="rId13" xr:uid="{00000000-0004-0000-0100-00000C000000}"/>
    <hyperlink ref="F135" r:id="rId14" xr:uid="{00000000-0004-0000-0100-00000D000000}"/>
    <hyperlink ref="F137" r:id="rId15" xr:uid="{00000000-0004-0000-0100-00000E000000}"/>
    <hyperlink ref="F140" r:id="rId16" xr:uid="{00000000-0004-0000-0100-00000F000000}"/>
    <hyperlink ref="F153" r:id="rId17" xr:uid="{00000000-0004-0000-0100-000010000000}"/>
    <hyperlink ref="F156" r:id="rId18" xr:uid="{00000000-0004-0000-0100-000011000000}"/>
    <hyperlink ref="F161" r:id="rId19" xr:uid="{00000000-0004-0000-0100-000012000000}"/>
    <hyperlink ref="F166" r:id="rId20" xr:uid="{00000000-0004-0000-0100-000013000000}"/>
    <hyperlink ref="F170" r:id="rId21" xr:uid="{00000000-0004-0000-0100-000014000000}"/>
    <hyperlink ref="F174" r:id="rId22" xr:uid="{00000000-0004-0000-0100-000015000000}"/>
    <hyperlink ref="F178" r:id="rId23" xr:uid="{00000000-0004-0000-0100-000016000000}"/>
    <hyperlink ref="F182" r:id="rId24" xr:uid="{00000000-0004-0000-0100-000017000000}"/>
    <hyperlink ref="F186" r:id="rId25" xr:uid="{00000000-0004-0000-0100-000018000000}"/>
    <hyperlink ref="F188" r:id="rId26" xr:uid="{00000000-0004-0000-0100-000019000000}"/>
    <hyperlink ref="F193" r:id="rId27" xr:uid="{00000000-0004-0000-0100-00001A000000}"/>
    <hyperlink ref="F197" r:id="rId28" xr:uid="{00000000-0004-0000-0100-00001B000000}"/>
    <hyperlink ref="F200" r:id="rId29" xr:uid="{00000000-0004-0000-0100-00001C000000}"/>
    <hyperlink ref="F203" r:id="rId30" xr:uid="{00000000-0004-0000-0100-00001D000000}"/>
    <hyperlink ref="F207" r:id="rId31" xr:uid="{00000000-0004-0000-0100-00001E000000}"/>
    <hyperlink ref="F211" r:id="rId32" xr:uid="{00000000-0004-0000-0100-00001F000000}"/>
    <hyperlink ref="F214" r:id="rId33" xr:uid="{00000000-0004-0000-0100-000020000000}"/>
    <hyperlink ref="F217" r:id="rId34" xr:uid="{00000000-0004-0000-0100-000021000000}"/>
    <hyperlink ref="F220" r:id="rId35" xr:uid="{00000000-0004-0000-0100-000022000000}"/>
    <hyperlink ref="F224" r:id="rId36" xr:uid="{00000000-0004-0000-0100-000023000000}"/>
    <hyperlink ref="F227" r:id="rId37" xr:uid="{00000000-0004-0000-0100-000024000000}"/>
    <hyperlink ref="F229" r:id="rId38" xr:uid="{00000000-0004-0000-0100-000025000000}"/>
    <hyperlink ref="F231" r:id="rId39" xr:uid="{00000000-0004-0000-0100-000026000000}"/>
    <hyperlink ref="F233" r:id="rId40" xr:uid="{00000000-0004-0000-0100-000027000000}"/>
    <hyperlink ref="F235" r:id="rId41" xr:uid="{00000000-0004-0000-0100-000028000000}"/>
    <hyperlink ref="F237" r:id="rId42" xr:uid="{00000000-0004-0000-0100-000029000000}"/>
    <hyperlink ref="F239" r:id="rId43" xr:uid="{00000000-0004-0000-0100-00002A000000}"/>
    <hyperlink ref="F241" r:id="rId44" xr:uid="{00000000-0004-0000-0100-00002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03" customWidth="1"/>
    <col min="2" max="2" width="1.6640625" style="203" customWidth="1"/>
    <col min="3" max="4" width="5" style="203" customWidth="1"/>
    <col min="5" max="5" width="11.6640625" style="203" customWidth="1"/>
    <col min="6" max="6" width="9.1640625" style="203" customWidth="1"/>
    <col min="7" max="7" width="5" style="203" customWidth="1"/>
    <col min="8" max="8" width="77.83203125" style="203" customWidth="1"/>
    <col min="9" max="10" width="20" style="203" customWidth="1"/>
    <col min="11" max="11" width="1.6640625" style="203" customWidth="1"/>
  </cols>
  <sheetData>
    <row r="1" spans="2:11" s="1" customFormat="1" ht="37.5" customHeight="1"/>
    <row r="2" spans="2:11" s="1" customFormat="1" ht="7.5" customHeight="1">
      <c r="B2" s="204"/>
      <c r="C2" s="205"/>
      <c r="D2" s="205"/>
      <c r="E2" s="205"/>
      <c r="F2" s="205"/>
      <c r="G2" s="205"/>
      <c r="H2" s="205"/>
      <c r="I2" s="205"/>
      <c r="J2" s="205"/>
      <c r="K2" s="206"/>
    </row>
    <row r="3" spans="2:11" s="13" customFormat="1" ht="45" customHeight="1">
      <c r="B3" s="207"/>
      <c r="C3" s="342" t="s">
        <v>566</v>
      </c>
      <c r="D3" s="342"/>
      <c r="E3" s="342"/>
      <c r="F3" s="342"/>
      <c r="G3" s="342"/>
      <c r="H3" s="342"/>
      <c r="I3" s="342"/>
      <c r="J3" s="342"/>
      <c r="K3" s="208"/>
    </row>
    <row r="4" spans="2:11" s="1" customFormat="1" ht="25.5" customHeight="1">
      <c r="B4" s="209"/>
      <c r="C4" s="341" t="s">
        <v>567</v>
      </c>
      <c r="D4" s="341"/>
      <c r="E4" s="341"/>
      <c r="F4" s="341"/>
      <c r="G4" s="341"/>
      <c r="H4" s="341"/>
      <c r="I4" s="341"/>
      <c r="J4" s="341"/>
      <c r="K4" s="210"/>
    </row>
    <row r="5" spans="2:11" s="1" customFormat="1" ht="5.25" customHeight="1">
      <c r="B5" s="209"/>
      <c r="C5" s="211"/>
      <c r="D5" s="211"/>
      <c r="E5" s="211"/>
      <c r="F5" s="211"/>
      <c r="G5" s="211"/>
      <c r="H5" s="211"/>
      <c r="I5" s="211"/>
      <c r="J5" s="211"/>
      <c r="K5" s="210"/>
    </row>
    <row r="6" spans="2:11" s="1" customFormat="1" ht="15" customHeight="1">
      <c r="B6" s="209"/>
      <c r="C6" s="340" t="s">
        <v>568</v>
      </c>
      <c r="D6" s="340"/>
      <c r="E6" s="340"/>
      <c r="F6" s="340"/>
      <c r="G6" s="340"/>
      <c r="H6" s="340"/>
      <c r="I6" s="340"/>
      <c r="J6" s="340"/>
      <c r="K6" s="210"/>
    </row>
    <row r="7" spans="2:11" s="1" customFormat="1" ht="15" customHeight="1">
      <c r="B7" s="213"/>
      <c r="C7" s="340" t="s">
        <v>569</v>
      </c>
      <c r="D7" s="340"/>
      <c r="E7" s="340"/>
      <c r="F7" s="340"/>
      <c r="G7" s="340"/>
      <c r="H7" s="340"/>
      <c r="I7" s="340"/>
      <c r="J7" s="340"/>
      <c r="K7" s="210"/>
    </row>
    <row r="8" spans="2:11" s="1" customFormat="1" ht="12.75" customHeight="1">
      <c r="B8" s="213"/>
      <c r="C8" s="212"/>
      <c r="D8" s="212"/>
      <c r="E8" s="212"/>
      <c r="F8" s="212"/>
      <c r="G8" s="212"/>
      <c r="H8" s="212"/>
      <c r="I8" s="212"/>
      <c r="J8" s="212"/>
      <c r="K8" s="210"/>
    </row>
    <row r="9" spans="2:11" s="1" customFormat="1" ht="15" customHeight="1">
      <c r="B9" s="213"/>
      <c r="C9" s="340" t="s">
        <v>570</v>
      </c>
      <c r="D9" s="340"/>
      <c r="E9" s="340"/>
      <c r="F9" s="340"/>
      <c r="G9" s="340"/>
      <c r="H9" s="340"/>
      <c r="I9" s="340"/>
      <c r="J9" s="340"/>
      <c r="K9" s="210"/>
    </row>
    <row r="10" spans="2:11" s="1" customFormat="1" ht="15" customHeight="1">
      <c r="B10" s="213"/>
      <c r="C10" s="212"/>
      <c r="D10" s="340" t="s">
        <v>571</v>
      </c>
      <c r="E10" s="340"/>
      <c r="F10" s="340"/>
      <c r="G10" s="340"/>
      <c r="H10" s="340"/>
      <c r="I10" s="340"/>
      <c r="J10" s="340"/>
      <c r="K10" s="210"/>
    </row>
    <row r="11" spans="2:11" s="1" customFormat="1" ht="15" customHeight="1">
      <c r="B11" s="213"/>
      <c r="C11" s="214"/>
      <c r="D11" s="340" t="s">
        <v>572</v>
      </c>
      <c r="E11" s="340"/>
      <c r="F11" s="340"/>
      <c r="G11" s="340"/>
      <c r="H11" s="340"/>
      <c r="I11" s="340"/>
      <c r="J11" s="340"/>
      <c r="K11" s="210"/>
    </row>
    <row r="12" spans="2:11" s="1" customFormat="1" ht="15" customHeight="1">
      <c r="B12" s="213"/>
      <c r="C12" s="214"/>
      <c r="D12" s="212"/>
      <c r="E12" s="212"/>
      <c r="F12" s="212"/>
      <c r="G12" s="212"/>
      <c r="H12" s="212"/>
      <c r="I12" s="212"/>
      <c r="J12" s="212"/>
      <c r="K12" s="210"/>
    </row>
    <row r="13" spans="2:11" s="1" customFormat="1" ht="15" customHeight="1">
      <c r="B13" s="213"/>
      <c r="C13" s="214"/>
      <c r="D13" s="215" t="s">
        <v>573</v>
      </c>
      <c r="E13" s="212"/>
      <c r="F13" s="212"/>
      <c r="G13" s="212"/>
      <c r="H13" s="212"/>
      <c r="I13" s="212"/>
      <c r="J13" s="212"/>
      <c r="K13" s="210"/>
    </row>
    <row r="14" spans="2:11" s="1" customFormat="1" ht="12.75" customHeight="1">
      <c r="B14" s="213"/>
      <c r="C14" s="214"/>
      <c r="D14" s="214"/>
      <c r="E14" s="214"/>
      <c r="F14" s="214"/>
      <c r="G14" s="214"/>
      <c r="H14" s="214"/>
      <c r="I14" s="214"/>
      <c r="J14" s="214"/>
      <c r="K14" s="210"/>
    </row>
    <row r="15" spans="2:11" s="1" customFormat="1" ht="15" customHeight="1">
      <c r="B15" s="213"/>
      <c r="C15" s="214"/>
      <c r="D15" s="340" t="s">
        <v>574</v>
      </c>
      <c r="E15" s="340"/>
      <c r="F15" s="340"/>
      <c r="G15" s="340"/>
      <c r="H15" s="340"/>
      <c r="I15" s="340"/>
      <c r="J15" s="340"/>
      <c r="K15" s="210"/>
    </row>
    <row r="16" spans="2:11" s="1" customFormat="1" ht="15" customHeight="1">
      <c r="B16" s="213"/>
      <c r="C16" s="214"/>
      <c r="D16" s="340" t="s">
        <v>575</v>
      </c>
      <c r="E16" s="340"/>
      <c r="F16" s="340"/>
      <c r="G16" s="340"/>
      <c r="H16" s="340"/>
      <c r="I16" s="340"/>
      <c r="J16" s="340"/>
      <c r="K16" s="210"/>
    </row>
    <row r="17" spans="2:11" s="1" customFormat="1" ht="15" customHeight="1">
      <c r="B17" s="213"/>
      <c r="C17" s="214"/>
      <c r="D17" s="340" t="s">
        <v>576</v>
      </c>
      <c r="E17" s="340"/>
      <c r="F17" s="340"/>
      <c r="G17" s="340"/>
      <c r="H17" s="340"/>
      <c r="I17" s="340"/>
      <c r="J17" s="340"/>
      <c r="K17" s="210"/>
    </row>
    <row r="18" spans="2:11" s="1" customFormat="1" ht="15" customHeight="1">
      <c r="B18" s="213"/>
      <c r="C18" s="214"/>
      <c r="D18" s="214"/>
      <c r="E18" s="216" t="s">
        <v>82</v>
      </c>
      <c r="F18" s="340" t="s">
        <v>577</v>
      </c>
      <c r="G18" s="340"/>
      <c r="H18" s="340"/>
      <c r="I18" s="340"/>
      <c r="J18" s="340"/>
      <c r="K18" s="210"/>
    </row>
    <row r="19" spans="2:11" s="1" customFormat="1" ht="15" customHeight="1">
      <c r="B19" s="213"/>
      <c r="C19" s="214"/>
      <c r="D19" s="214"/>
      <c r="E19" s="216" t="s">
        <v>578</v>
      </c>
      <c r="F19" s="340" t="s">
        <v>579</v>
      </c>
      <c r="G19" s="340"/>
      <c r="H19" s="340"/>
      <c r="I19" s="340"/>
      <c r="J19" s="340"/>
      <c r="K19" s="210"/>
    </row>
    <row r="20" spans="2:11" s="1" customFormat="1" ht="15" customHeight="1">
      <c r="B20" s="213"/>
      <c r="C20" s="214"/>
      <c r="D20" s="214"/>
      <c r="E20" s="216" t="s">
        <v>580</v>
      </c>
      <c r="F20" s="340" t="s">
        <v>581</v>
      </c>
      <c r="G20" s="340"/>
      <c r="H20" s="340"/>
      <c r="I20" s="340"/>
      <c r="J20" s="340"/>
      <c r="K20" s="210"/>
    </row>
    <row r="21" spans="2:11" s="1" customFormat="1" ht="15" customHeight="1">
      <c r="B21" s="213"/>
      <c r="C21" s="214"/>
      <c r="D21" s="214"/>
      <c r="E21" s="216" t="s">
        <v>582</v>
      </c>
      <c r="F21" s="340" t="s">
        <v>583</v>
      </c>
      <c r="G21" s="340"/>
      <c r="H21" s="340"/>
      <c r="I21" s="340"/>
      <c r="J21" s="340"/>
      <c r="K21" s="210"/>
    </row>
    <row r="22" spans="2:11" s="1" customFormat="1" ht="15" customHeight="1">
      <c r="B22" s="213"/>
      <c r="C22" s="214"/>
      <c r="D22" s="214"/>
      <c r="E22" s="216" t="s">
        <v>584</v>
      </c>
      <c r="F22" s="340" t="s">
        <v>585</v>
      </c>
      <c r="G22" s="340"/>
      <c r="H22" s="340"/>
      <c r="I22" s="340"/>
      <c r="J22" s="340"/>
      <c r="K22" s="210"/>
    </row>
    <row r="23" spans="2:11" s="1" customFormat="1" ht="15" customHeight="1">
      <c r="B23" s="213"/>
      <c r="C23" s="214"/>
      <c r="D23" s="214"/>
      <c r="E23" s="216" t="s">
        <v>586</v>
      </c>
      <c r="F23" s="340" t="s">
        <v>587</v>
      </c>
      <c r="G23" s="340"/>
      <c r="H23" s="340"/>
      <c r="I23" s="340"/>
      <c r="J23" s="340"/>
      <c r="K23" s="210"/>
    </row>
    <row r="24" spans="2:11" s="1" customFormat="1" ht="12.75" customHeight="1">
      <c r="B24" s="213"/>
      <c r="C24" s="214"/>
      <c r="D24" s="214"/>
      <c r="E24" s="214"/>
      <c r="F24" s="214"/>
      <c r="G24" s="214"/>
      <c r="H24" s="214"/>
      <c r="I24" s="214"/>
      <c r="J24" s="214"/>
      <c r="K24" s="210"/>
    </row>
    <row r="25" spans="2:11" s="1" customFormat="1" ht="15" customHeight="1">
      <c r="B25" s="213"/>
      <c r="C25" s="340" t="s">
        <v>588</v>
      </c>
      <c r="D25" s="340"/>
      <c r="E25" s="340"/>
      <c r="F25" s="340"/>
      <c r="G25" s="340"/>
      <c r="H25" s="340"/>
      <c r="I25" s="340"/>
      <c r="J25" s="340"/>
      <c r="K25" s="210"/>
    </row>
    <row r="26" spans="2:11" s="1" customFormat="1" ht="15" customHeight="1">
      <c r="B26" s="213"/>
      <c r="C26" s="340" t="s">
        <v>589</v>
      </c>
      <c r="D26" s="340"/>
      <c r="E26" s="340"/>
      <c r="F26" s="340"/>
      <c r="G26" s="340"/>
      <c r="H26" s="340"/>
      <c r="I26" s="340"/>
      <c r="J26" s="340"/>
      <c r="K26" s="210"/>
    </row>
    <row r="27" spans="2:11" s="1" customFormat="1" ht="15" customHeight="1">
      <c r="B27" s="213"/>
      <c r="C27" s="212"/>
      <c r="D27" s="340" t="s">
        <v>590</v>
      </c>
      <c r="E27" s="340"/>
      <c r="F27" s="340"/>
      <c r="G27" s="340"/>
      <c r="H27" s="340"/>
      <c r="I27" s="340"/>
      <c r="J27" s="340"/>
      <c r="K27" s="210"/>
    </row>
    <row r="28" spans="2:11" s="1" customFormat="1" ht="15" customHeight="1">
      <c r="B28" s="213"/>
      <c r="C28" s="214"/>
      <c r="D28" s="340" t="s">
        <v>591</v>
      </c>
      <c r="E28" s="340"/>
      <c r="F28" s="340"/>
      <c r="G28" s="340"/>
      <c r="H28" s="340"/>
      <c r="I28" s="340"/>
      <c r="J28" s="340"/>
      <c r="K28" s="210"/>
    </row>
    <row r="29" spans="2:11" s="1" customFormat="1" ht="12.75" customHeight="1">
      <c r="B29" s="213"/>
      <c r="C29" s="214"/>
      <c r="D29" s="214"/>
      <c r="E29" s="214"/>
      <c r="F29" s="214"/>
      <c r="G29" s="214"/>
      <c r="H29" s="214"/>
      <c r="I29" s="214"/>
      <c r="J29" s="214"/>
      <c r="K29" s="210"/>
    </row>
    <row r="30" spans="2:11" s="1" customFormat="1" ht="15" customHeight="1">
      <c r="B30" s="213"/>
      <c r="C30" s="214"/>
      <c r="D30" s="340" t="s">
        <v>592</v>
      </c>
      <c r="E30" s="340"/>
      <c r="F30" s="340"/>
      <c r="G30" s="340"/>
      <c r="H30" s="340"/>
      <c r="I30" s="340"/>
      <c r="J30" s="340"/>
      <c r="K30" s="210"/>
    </row>
    <row r="31" spans="2:11" s="1" customFormat="1" ht="15" customHeight="1">
      <c r="B31" s="213"/>
      <c r="C31" s="214"/>
      <c r="D31" s="340" t="s">
        <v>593</v>
      </c>
      <c r="E31" s="340"/>
      <c r="F31" s="340"/>
      <c r="G31" s="340"/>
      <c r="H31" s="340"/>
      <c r="I31" s="340"/>
      <c r="J31" s="340"/>
      <c r="K31" s="210"/>
    </row>
    <row r="32" spans="2:11" s="1" customFormat="1" ht="12.75" customHeight="1">
      <c r="B32" s="213"/>
      <c r="C32" s="214"/>
      <c r="D32" s="214"/>
      <c r="E32" s="214"/>
      <c r="F32" s="214"/>
      <c r="G32" s="214"/>
      <c r="H32" s="214"/>
      <c r="I32" s="214"/>
      <c r="J32" s="214"/>
      <c r="K32" s="210"/>
    </row>
    <row r="33" spans="2:11" s="1" customFormat="1" ht="15" customHeight="1">
      <c r="B33" s="213"/>
      <c r="C33" s="214"/>
      <c r="D33" s="340" t="s">
        <v>594</v>
      </c>
      <c r="E33" s="340"/>
      <c r="F33" s="340"/>
      <c r="G33" s="340"/>
      <c r="H33" s="340"/>
      <c r="I33" s="340"/>
      <c r="J33" s="340"/>
      <c r="K33" s="210"/>
    </row>
    <row r="34" spans="2:11" s="1" customFormat="1" ht="15" customHeight="1">
      <c r="B34" s="213"/>
      <c r="C34" s="214"/>
      <c r="D34" s="340" t="s">
        <v>595</v>
      </c>
      <c r="E34" s="340"/>
      <c r="F34" s="340"/>
      <c r="G34" s="340"/>
      <c r="H34" s="340"/>
      <c r="I34" s="340"/>
      <c r="J34" s="340"/>
      <c r="K34" s="210"/>
    </row>
    <row r="35" spans="2:11" s="1" customFormat="1" ht="15" customHeight="1">
      <c r="B35" s="213"/>
      <c r="C35" s="214"/>
      <c r="D35" s="340" t="s">
        <v>596</v>
      </c>
      <c r="E35" s="340"/>
      <c r="F35" s="340"/>
      <c r="G35" s="340"/>
      <c r="H35" s="340"/>
      <c r="I35" s="340"/>
      <c r="J35" s="340"/>
      <c r="K35" s="210"/>
    </row>
    <row r="36" spans="2:11" s="1" customFormat="1" ht="15" customHeight="1">
      <c r="B36" s="213"/>
      <c r="C36" s="214"/>
      <c r="D36" s="212"/>
      <c r="E36" s="215" t="s">
        <v>102</v>
      </c>
      <c r="F36" s="212"/>
      <c r="G36" s="340" t="s">
        <v>597</v>
      </c>
      <c r="H36" s="340"/>
      <c r="I36" s="340"/>
      <c r="J36" s="340"/>
      <c r="K36" s="210"/>
    </row>
    <row r="37" spans="2:11" s="1" customFormat="1" ht="30.75" customHeight="1">
      <c r="B37" s="213"/>
      <c r="C37" s="214"/>
      <c r="D37" s="212"/>
      <c r="E37" s="215" t="s">
        <v>598</v>
      </c>
      <c r="F37" s="212"/>
      <c r="G37" s="340" t="s">
        <v>599</v>
      </c>
      <c r="H37" s="340"/>
      <c r="I37" s="340"/>
      <c r="J37" s="340"/>
      <c r="K37" s="210"/>
    </row>
    <row r="38" spans="2:11" s="1" customFormat="1" ht="15" customHeight="1">
      <c r="B38" s="213"/>
      <c r="C38" s="214"/>
      <c r="D38" s="212"/>
      <c r="E38" s="215" t="s">
        <v>56</v>
      </c>
      <c r="F38" s="212"/>
      <c r="G38" s="340" t="s">
        <v>600</v>
      </c>
      <c r="H38" s="340"/>
      <c r="I38" s="340"/>
      <c r="J38" s="340"/>
      <c r="K38" s="210"/>
    </row>
    <row r="39" spans="2:11" s="1" customFormat="1" ht="15" customHeight="1">
      <c r="B39" s="213"/>
      <c r="C39" s="214"/>
      <c r="D39" s="212"/>
      <c r="E39" s="215" t="s">
        <v>57</v>
      </c>
      <c r="F39" s="212"/>
      <c r="G39" s="340" t="s">
        <v>601</v>
      </c>
      <c r="H39" s="340"/>
      <c r="I39" s="340"/>
      <c r="J39" s="340"/>
      <c r="K39" s="210"/>
    </row>
    <row r="40" spans="2:11" s="1" customFormat="1" ht="15" customHeight="1">
      <c r="B40" s="213"/>
      <c r="C40" s="214"/>
      <c r="D40" s="212"/>
      <c r="E40" s="215" t="s">
        <v>103</v>
      </c>
      <c r="F40" s="212"/>
      <c r="G40" s="340" t="s">
        <v>602</v>
      </c>
      <c r="H40" s="340"/>
      <c r="I40" s="340"/>
      <c r="J40" s="340"/>
      <c r="K40" s="210"/>
    </row>
    <row r="41" spans="2:11" s="1" customFormat="1" ht="15" customHeight="1">
      <c r="B41" s="213"/>
      <c r="C41" s="214"/>
      <c r="D41" s="212"/>
      <c r="E41" s="215" t="s">
        <v>104</v>
      </c>
      <c r="F41" s="212"/>
      <c r="G41" s="340" t="s">
        <v>603</v>
      </c>
      <c r="H41" s="340"/>
      <c r="I41" s="340"/>
      <c r="J41" s="340"/>
      <c r="K41" s="210"/>
    </row>
    <row r="42" spans="2:11" s="1" customFormat="1" ht="15" customHeight="1">
      <c r="B42" s="213"/>
      <c r="C42" s="214"/>
      <c r="D42" s="212"/>
      <c r="E42" s="215" t="s">
        <v>604</v>
      </c>
      <c r="F42" s="212"/>
      <c r="G42" s="340" t="s">
        <v>605</v>
      </c>
      <c r="H42" s="340"/>
      <c r="I42" s="340"/>
      <c r="J42" s="340"/>
      <c r="K42" s="210"/>
    </row>
    <row r="43" spans="2:11" s="1" customFormat="1" ht="15" customHeight="1">
      <c r="B43" s="213"/>
      <c r="C43" s="214"/>
      <c r="D43" s="212"/>
      <c r="E43" s="215"/>
      <c r="F43" s="212"/>
      <c r="G43" s="340" t="s">
        <v>606</v>
      </c>
      <c r="H43" s="340"/>
      <c r="I43" s="340"/>
      <c r="J43" s="340"/>
      <c r="K43" s="210"/>
    </row>
    <row r="44" spans="2:11" s="1" customFormat="1" ht="15" customHeight="1">
      <c r="B44" s="213"/>
      <c r="C44" s="214"/>
      <c r="D44" s="212"/>
      <c r="E44" s="215" t="s">
        <v>607</v>
      </c>
      <c r="F44" s="212"/>
      <c r="G44" s="340" t="s">
        <v>608</v>
      </c>
      <c r="H44" s="340"/>
      <c r="I44" s="340"/>
      <c r="J44" s="340"/>
      <c r="K44" s="210"/>
    </row>
    <row r="45" spans="2:11" s="1" customFormat="1" ht="15" customHeight="1">
      <c r="B45" s="213"/>
      <c r="C45" s="214"/>
      <c r="D45" s="212"/>
      <c r="E45" s="215" t="s">
        <v>106</v>
      </c>
      <c r="F45" s="212"/>
      <c r="G45" s="340" t="s">
        <v>609</v>
      </c>
      <c r="H45" s="340"/>
      <c r="I45" s="340"/>
      <c r="J45" s="340"/>
      <c r="K45" s="210"/>
    </row>
    <row r="46" spans="2:11" s="1" customFormat="1" ht="12.75" customHeight="1">
      <c r="B46" s="213"/>
      <c r="C46" s="214"/>
      <c r="D46" s="212"/>
      <c r="E46" s="212"/>
      <c r="F46" s="212"/>
      <c r="G46" s="212"/>
      <c r="H46" s="212"/>
      <c r="I46" s="212"/>
      <c r="J46" s="212"/>
      <c r="K46" s="210"/>
    </row>
    <row r="47" spans="2:11" s="1" customFormat="1" ht="15" customHeight="1">
      <c r="B47" s="213"/>
      <c r="C47" s="214"/>
      <c r="D47" s="340" t="s">
        <v>610</v>
      </c>
      <c r="E47" s="340"/>
      <c r="F47" s="340"/>
      <c r="G47" s="340"/>
      <c r="H47" s="340"/>
      <c r="I47" s="340"/>
      <c r="J47" s="340"/>
      <c r="K47" s="210"/>
    </row>
    <row r="48" spans="2:11" s="1" customFormat="1" ht="15" customHeight="1">
      <c r="B48" s="213"/>
      <c r="C48" s="214"/>
      <c r="D48" s="214"/>
      <c r="E48" s="340" t="s">
        <v>611</v>
      </c>
      <c r="F48" s="340"/>
      <c r="G48" s="340"/>
      <c r="H48" s="340"/>
      <c r="I48" s="340"/>
      <c r="J48" s="340"/>
      <c r="K48" s="210"/>
    </row>
    <row r="49" spans="2:11" s="1" customFormat="1" ht="15" customHeight="1">
      <c r="B49" s="213"/>
      <c r="C49" s="214"/>
      <c r="D49" s="214"/>
      <c r="E49" s="340" t="s">
        <v>612</v>
      </c>
      <c r="F49" s="340"/>
      <c r="G49" s="340"/>
      <c r="H49" s="340"/>
      <c r="I49" s="340"/>
      <c r="J49" s="340"/>
      <c r="K49" s="210"/>
    </row>
    <row r="50" spans="2:11" s="1" customFormat="1" ht="15" customHeight="1">
      <c r="B50" s="213"/>
      <c r="C50" s="214"/>
      <c r="D50" s="214"/>
      <c r="E50" s="340" t="s">
        <v>613</v>
      </c>
      <c r="F50" s="340"/>
      <c r="G50" s="340"/>
      <c r="H50" s="340"/>
      <c r="I50" s="340"/>
      <c r="J50" s="340"/>
      <c r="K50" s="210"/>
    </row>
    <row r="51" spans="2:11" s="1" customFormat="1" ht="15" customHeight="1">
      <c r="B51" s="213"/>
      <c r="C51" s="214"/>
      <c r="D51" s="340" t="s">
        <v>614</v>
      </c>
      <c r="E51" s="340"/>
      <c r="F51" s="340"/>
      <c r="G51" s="340"/>
      <c r="H51" s="340"/>
      <c r="I51" s="340"/>
      <c r="J51" s="340"/>
      <c r="K51" s="210"/>
    </row>
    <row r="52" spans="2:11" s="1" customFormat="1" ht="25.5" customHeight="1">
      <c r="B52" s="209"/>
      <c r="C52" s="341" t="s">
        <v>615</v>
      </c>
      <c r="D52" s="341"/>
      <c r="E52" s="341"/>
      <c r="F52" s="341"/>
      <c r="G52" s="341"/>
      <c r="H52" s="341"/>
      <c r="I52" s="341"/>
      <c r="J52" s="341"/>
      <c r="K52" s="210"/>
    </row>
    <row r="53" spans="2:11" s="1" customFormat="1" ht="5.25" customHeight="1">
      <c r="B53" s="209"/>
      <c r="C53" s="211"/>
      <c r="D53" s="211"/>
      <c r="E53" s="211"/>
      <c r="F53" s="211"/>
      <c r="G53" s="211"/>
      <c r="H53" s="211"/>
      <c r="I53" s="211"/>
      <c r="J53" s="211"/>
      <c r="K53" s="210"/>
    </row>
    <row r="54" spans="2:11" s="1" customFormat="1" ht="15" customHeight="1">
      <c r="B54" s="209"/>
      <c r="C54" s="340" t="s">
        <v>616</v>
      </c>
      <c r="D54" s="340"/>
      <c r="E54" s="340"/>
      <c r="F54" s="340"/>
      <c r="G54" s="340"/>
      <c r="H54" s="340"/>
      <c r="I54" s="340"/>
      <c r="J54" s="340"/>
      <c r="K54" s="210"/>
    </row>
    <row r="55" spans="2:11" s="1" customFormat="1" ht="15" customHeight="1">
      <c r="B55" s="209"/>
      <c r="C55" s="340" t="s">
        <v>617</v>
      </c>
      <c r="D55" s="340"/>
      <c r="E55" s="340"/>
      <c r="F55" s="340"/>
      <c r="G55" s="340"/>
      <c r="H55" s="340"/>
      <c r="I55" s="340"/>
      <c r="J55" s="340"/>
      <c r="K55" s="210"/>
    </row>
    <row r="56" spans="2:11" s="1" customFormat="1" ht="12.75" customHeight="1">
      <c r="B56" s="209"/>
      <c r="C56" s="212"/>
      <c r="D56" s="212"/>
      <c r="E56" s="212"/>
      <c r="F56" s="212"/>
      <c r="G56" s="212"/>
      <c r="H56" s="212"/>
      <c r="I56" s="212"/>
      <c r="J56" s="212"/>
      <c r="K56" s="210"/>
    </row>
    <row r="57" spans="2:11" s="1" customFormat="1" ht="15" customHeight="1">
      <c r="B57" s="209"/>
      <c r="C57" s="340" t="s">
        <v>618</v>
      </c>
      <c r="D57" s="340"/>
      <c r="E57" s="340"/>
      <c r="F57" s="340"/>
      <c r="G57" s="340"/>
      <c r="H57" s="340"/>
      <c r="I57" s="340"/>
      <c r="J57" s="340"/>
      <c r="K57" s="210"/>
    </row>
    <row r="58" spans="2:11" s="1" customFormat="1" ht="15" customHeight="1">
      <c r="B58" s="209"/>
      <c r="C58" s="214"/>
      <c r="D58" s="340" t="s">
        <v>619</v>
      </c>
      <c r="E58" s="340"/>
      <c r="F58" s="340"/>
      <c r="G58" s="340"/>
      <c r="H58" s="340"/>
      <c r="I58" s="340"/>
      <c r="J58" s="340"/>
      <c r="K58" s="210"/>
    </row>
    <row r="59" spans="2:11" s="1" customFormat="1" ht="15" customHeight="1">
      <c r="B59" s="209"/>
      <c r="C59" s="214"/>
      <c r="D59" s="340" t="s">
        <v>620</v>
      </c>
      <c r="E59" s="340"/>
      <c r="F59" s="340"/>
      <c r="G59" s="340"/>
      <c r="H59" s="340"/>
      <c r="I59" s="340"/>
      <c r="J59" s="340"/>
      <c r="K59" s="210"/>
    </row>
    <row r="60" spans="2:11" s="1" customFormat="1" ht="15" customHeight="1">
      <c r="B60" s="209"/>
      <c r="C60" s="214"/>
      <c r="D60" s="340" t="s">
        <v>621</v>
      </c>
      <c r="E60" s="340"/>
      <c r="F60" s="340"/>
      <c r="G60" s="340"/>
      <c r="H60" s="340"/>
      <c r="I60" s="340"/>
      <c r="J60" s="340"/>
      <c r="K60" s="210"/>
    </row>
    <row r="61" spans="2:11" s="1" customFormat="1" ht="15" customHeight="1">
      <c r="B61" s="209"/>
      <c r="C61" s="214"/>
      <c r="D61" s="340" t="s">
        <v>622</v>
      </c>
      <c r="E61" s="340"/>
      <c r="F61" s="340"/>
      <c r="G61" s="340"/>
      <c r="H61" s="340"/>
      <c r="I61" s="340"/>
      <c r="J61" s="340"/>
      <c r="K61" s="210"/>
    </row>
    <row r="62" spans="2:11" s="1" customFormat="1" ht="15" customHeight="1">
      <c r="B62" s="209"/>
      <c r="C62" s="214"/>
      <c r="D62" s="343" t="s">
        <v>623</v>
      </c>
      <c r="E62" s="343"/>
      <c r="F62" s="343"/>
      <c r="G62" s="343"/>
      <c r="H62" s="343"/>
      <c r="I62" s="343"/>
      <c r="J62" s="343"/>
      <c r="K62" s="210"/>
    </row>
    <row r="63" spans="2:11" s="1" customFormat="1" ht="15" customHeight="1">
      <c r="B63" s="209"/>
      <c r="C63" s="214"/>
      <c r="D63" s="340" t="s">
        <v>624</v>
      </c>
      <c r="E63" s="340"/>
      <c r="F63" s="340"/>
      <c r="G63" s="340"/>
      <c r="H63" s="340"/>
      <c r="I63" s="340"/>
      <c r="J63" s="340"/>
      <c r="K63" s="210"/>
    </row>
    <row r="64" spans="2:11" s="1" customFormat="1" ht="12.75" customHeight="1">
      <c r="B64" s="209"/>
      <c r="C64" s="214"/>
      <c r="D64" s="214"/>
      <c r="E64" s="217"/>
      <c r="F64" s="214"/>
      <c r="G64" s="214"/>
      <c r="H64" s="214"/>
      <c r="I64" s="214"/>
      <c r="J64" s="214"/>
      <c r="K64" s="210"/>
    </row>
    <row r="65" spans="2:11" s="1" customFormat="1" ht="15" customHeight="1">
      <c r="B65" s="209"/>
      <c r="C65" s="214"/>
      <c r="D65" s="340" t="s">
        <v>625</v>
      </c>
      <c r="E65" s="340"/>
      <c r="F65" s="340"/>
      <c r="G65" s="340"/>
      <c r="H65" s="340"/>
      <c r="I65" s="340"/>
      <c r="J65" s="340"/>
      <c r="K65" s="210"/>
    </row>
    <row r="66" spans="2:11" s="1" customFormat="1" ht="15" customHeight="1">
      <c r="B66" s="209"/>
      <c r="C66" s="214"/>
      <c r="D66" s="343" t="s">
        <v>626</v>
      </c>
      <c r="E66" s="343"/>
      <c r="F66" s="343"/>
      <c r="G66" s="343"/>
      <c r="H66" s="343"/>
      <c r="I66" s="343"/>
      <c r="J66" s="343"/>
      <c r="K66" s="210"/>
    </row>
    <row r="67" spans="2:11" s="1" customFormat="1" ht="15" customHeight="1">
      <c r="B67" s="209"/>
      <c r="C67" s="214"/>
      <c r="D67" s="340" t="s">
        <v>627</v>
      </c>
      <c r="E67" s="340"/>
      <c r="F67" s="340"/>
      <c r="G67" s="340"/>
      <c r="H67" s="340"/>
      <c r="I67" s="340"/>
      <c r="J67" s="340"/>
      <c r="K67" s="210"/>
    </row>
    <row r="68" spans="2:11" s="1" customFormat="1" ht="15" customHeight="1">
      <c r="B68" s="209"/>
      <c r="C68" s="214"/>
      <c r="D68" s="340" t="s">
        <v>628</v>
      </c>
      <c r="E68" s="340"/>
      <c r="F68" s="340"/>
      <c r="G68" s="340"/>
      <c r="H68" s="340"/>
      <c r="I68" s="340"/>
      <c r="J68" s="340"/>
      <c r="K68" s="210"/>
    </row>
    <row r="69" spans="2:11" s="1" customFormat="1" ht="15" customHeight="1">
      <c r="B69" s="209"/>
      <c r="C69" s="214"/>
      <c r="D69" s="340" t="s">
        <v>629</v>
      </c>
      <c r="E69" s="340"/>
      <c r="F69" s="340"/>
      <c r="G69" s="340"/>
      <c r="H69" s="340"/>
      <c r="I69" s="340"/>
      <c r="J69" s="340"/>
      <c r="K69" s="210"/>
    </row>
    <row r="70" spans="2:11" s="1" customFormat="1" ht="15" customHeight="1">
      <c r="B70" s="209"/>
      <c r="C70" s="214"/>
      <c r="D70" s="340" t="s">
        <v>630</v>
      </c>
      <c r="E70" s="340"/>
      <c r="F70" s="340"/>
      <c r="G70" s="340"/>
      <c r="H70" s="340"/>
      <c r="I70" s="340"/>
      <c r="J70" s="340"/>
      <c r="K70" s="210"/>
    </row>
    <row r="71" spans="2:11" s="1" customFormat="1" ht="12.75" customHeight="1">
      <c r="B71" s="218"/>
      <c r="C71" s="219"/>
      <c r="D71" s="219"/>
      <c r="E71" s="219"/>
      <c r="F71" s="219"/>
      <c r="G71" s="219"/>
      <c r="H71" s="219"/>
      <c r="I71" s="219"/>
      <c r="J71" s="219"/>
      <c r="K71" s="220"/>
    </row>
    <row r="72" spans="2:11" s="1" customFormat="1" ht="18.75" customHeight="1">
      <c r="B72" s="221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s="1" customFormat="1" ht="18.75" customHeight="1">
      <c r="B73" s="222"/>
      <c r="C73" s="222"/>
      <c r="D73" s="222"/>
      <c r="E73" s="222"/>
      <c r="F73" s="222"/>
      <c r="G73" s="222"/>
      <c r="H73" s="222"/>
      <c r="I73" s="222"/>
      <c r="J73" s="222"/>
      <c r="K73" s="222"/>
    </row>
    <row r="74" spans="2:11" s="1" customFormat="1" ht="7.5" customHeight="1">
      <c r="B74" s="223"/>
      <c r="C74" s="224"/>
      <c r="D74" s="224"/>
      <c r="E74" s="224"/>
      <c r="F74" s="224"/>
      <c r="G74" s="224"/>
      <c r="H74" s="224"/>
      <c r="I74" s="224"/>
      <c r="J74" s="224"/>
      <c r="K74" s="225"/>
    </row>
    <row r="75" spans="2:11" s="1" customFormat="1" ht="45" customHeight="1">
      <c r="B75" s="226"/>
      <c r="C75" s="344" t="s">
        <v>631</v>
      </c>
      <c r="D75" s="344"/>
      <c r="E75" s="344"/>
      <c r="F75" s="344"/>
      <c r="G75" s="344"/>
      <c r="H75" s="344"/>
      <c r="I75" s="344"/>
      <c r="J75" s="344"/>
      <c r="K75" s="227"/>
    </row>
    <row r="76" spans="2:11" s="1" customFormat="1" ht="17.25" customHeight="1">
      <c r="B76" s="226"/>
      <c r="C76" s="228" t="s">
        <v>632</v>
      </c>
      <c r="D76" s="228"/>
      <c r="E76" s="228"/>
      <c r="F76" s="228" t="s">
        <v>633</v>
      </c>
      <c r="G76" s="229"/>
      <c r="H76" s="228" t="s">
        <v>57</v>
      </c>
      <c r="I76" s="228" t="s">
        <v>60</v>
      </c>
      <c r="J76" s="228" t="s">
        <v>634</v>
      </c>
      <c r="K76" s="227"/>
    </row>
    <row r="77" spans="2:11" s="1" customFormat="1" ht="17.25" customHeight="1">
      <c r="B77" s="226"/>
      <c r="C77" s="230" t="s">
        <v>635</v>
      </c>
      <c r="D77" s="230"/>
      <c r="E77" s="230"/>
      <c r="F77" s="231" t="s">
        <v>636</v>
      </c>
      <c r="G77" s="232"/>
      <c r="H77" s="230"/>
      <c r="I77" s="230"/>
      <c r="J77" s="230" t="s">
        <v>637</v>
      </c>
      <c r="K77" s="227"/>
    </row>
    <row r="78" spans="2:11" s="1" customFormat="1" ht="5.25" customHeight="1">
      <c r="B78" s="226"/>
      <c r="C78" s="233"/>
      <c r="D78" s="233"/>
      <c r="E78" s="233"/>
      <c r="F78" s="233"/>
      <c r="G78" s="234"/>
      <c r="H78" s="233"/>
      <c r="I78" s="233"/>
      <c r="J78" s="233"/>
      <c r="K78" s="227"/>
    </row>
    <row r="79" spans="2:11" s="1" customFormat="1" ht="15" customHeight="1">
      <c r="B79" s="226"/>
      <c r="C79" s="215" t="s">
        <v>56</v>
      </c>
      <c r="D79" s="235"/>
      <c r="E79" s="235"/>
      <c r="F79" s="236" t="s">
        <v>638</v>
      </c>
      <c r="G79" s="237"/>
      <c r="H79" s="215" t="s">
        <v>639</v>
      </c>
      <c r="I79" s="215" t="s">
        <v>640</v>
      </c>
      <c r="J79" s="215">
        <v>20</v>
      </c>
      <c r="K79" s="227"/>
    </row>
    <row r="80" spans="2:11" s="1" customFormat="1" ht="15" customHeight="1">
      <c r="B80" s="226"/>
      <c r="C80" s="215" t="s">
        <v>641</v>
      </c>
      <c r="D80" s="215"/>
      <c r="E80" s="215"/>
      <c r="F80" s="236" t="s">
        <v>638</v>
      </c>
      <c r="G80" s="237"/>
      <c r="H80" s="215" t="s">
        <v>642</v>
      </c>
      <c r="I80" s="215" t="s">
        <v>640</v>
      </c>
      <c r="J80" s="215">
        <v>120</v>
      </c>
      <c r="K80" s="227"/>
    </row>
    <row r="81" spans="2:11" s="1" customFormat="1" ht="15" customHeight="1">
      <c r="B81" s="238"/>
      <c r="C81" s="215" t="s">
        <v>643</v>
      </c>
      <c r="D81" s="215"/>
      <c r="E81" s="215"/>
      <c r="F81" s="236" t="s">
        <v>644</v>
      </c>
      <c r="G81" s="237"/>
      <c r="H81" s="215" t="s">
        <v>645</v>
      </c>
      <c r="I81" s="215" t="s">
        <v>640</v>
      </c>
      <c r="J81" s="215">
        <v>50</v>
      </c>
      <c r="K81" s="227"/>
    </row>
    <row r="82" spans="2:11" s="1" customFormat="1" ht="15" customHeight="1">
      <c r="B82" s="238"/>
      <c r="C82" s="215" t="s">
        <v>646</v>
      </c>
      <c r="D82" s="215"/>
      <c r="E82" s="215"/>
      <c r="F82" s="236" t="s">
        <v>638</v>
      </c>
      <c r="G82" s="237"/>
      <c r="H82" s="215" t="s">
        <v>647</v>
      </c>
      <c r="I82" s="215" t="s">
        <v>648</v>
      </c>
      <c r="J82" s="215"/>
      <c r="K82" s="227"/>
    </row>
    <row r="83" spans="2:11" s="1" customFormat="1" ht="15" customHeight="1">
      <c r="B83" s="238"/>
      <c r="C83" s="239" t="s">
        <v>649</v>
      </c>
      <c r="D83" s="239"/>
      <c r="E83" s="239"/>
      <c r="F83" s="240" t="s">
        <v>644</v>
      </c>
      <c r="G83" s="239"/>
      <c r="H83" s="239" t="s">
        <v>650</v>
      </c>
      <c r="I83" s="239" t="s">
        <v>640</v>
      </c>
      <c r="J83" s="239">
        <v>15</v>
      </c>
      <c r="K83" s="227"/>
    </row>
    <row r="84" spans="2:11" s="1" customFormat="1" ht="15" customHeight="1">
      <c r="B84" s="238"/>
      <c r="C84" s="239" t="s">
        <v>651</v>
      </c>
      <c r="D84" s="239"/>
      <c r="E84" s="239"/>
      <c r="F84" s="240" t="s">
        <v>644</v>
      </c>
      <c r="G84" s="239"/>
      <c r="H84" s="239" t="s">
        <v>652</v>
      </c>
      <c r="I84" s="239" t="s">
        <v>640</v>
      </c>
      <c r="J84" s="239">
        <v>15</v>
      </c>
      <c r="K84" s="227"/>
    </row>
    <row r="85" spans="2:11" s="1" customFormat="1" ht="15" customHeight="1">
      <c r="B85" s="238"/>
      <c r="C85" s="239" t="s">
        <v>653</v>
      </c>
      <c r="D85" s="239"/>
      <c r="E85" s="239"/>
      <c r="F85" s="240" t="s">
        <v>644</v>
      </c>
      <c r="G85" s="239"/>
      <c r="H85" s="239" t="s">
        <v>654</v>
      </c>
      <c r="I85" s="239" t="s">
        <v>640</v>
      </c>
      <c r="J85" s="239">
        <v>20</v>
      </c>
      <c r="K85" s="227"/>
    </row>
    <row r="86" spans="2:11" s="1" customFormat="1" ht="15" customHeight="1">
      <c r="B86" s="238"/>
      <c r="C86" s="239" t="s">
        <v>655</v>
      </c>
      <c r="D86" s="239"/>
      <c r="E86" s="239"/>
      <c r="F86" s="240" t="s">
        <v>644</v>
      </c>
      <c r="G86" s="239"/>
      <c r="H86" s="239" t="s">
        <v>656</v>
      </c>
      <c r="I86" s="239" t="s">
        <v>640</v>
      </c>
      <c r="J86" s="239">
        <v>20</v>
      </c>
      <c r="K86" s="227"/>
    </row>
    <row r="87" spans="2:11" s="1" customFormat="1" ht="15" customHeight="1">
      <c r="B87" s="238"/>
      <c r="C87" s="215" t="s">
        <v>657</v>
      </c>
      <c r="D87" s="215"/>
      <c r="E87" s="215"/>
      <c r="F87" s="236" t="s">
        <v>644</v>
      </c>
      <c r="G87" s="237"/>
      <c r="H87" s="215" t="s">
        <v>658</v>
      </c>
      <c r="I87" s="215" t="s">
        <v>640</v>
      </c>
      <c r="J87" s="215">
        <v>50</v>
      </c>
      <c r="K87" s="227"/>
    </row>
    <row r="88" spans="2:11" s="1" customFormat="1" ht="15" customHeight="1">
      <c r="B88" s="238"/>
      <c r="C88" s="215" t="s">
        <v>659</v>
      </c>
      <c r="D88" s="215"/>
      <c r="E88" s="215"/>
      <c r="F88" s="236" t="s">
        <v>644</v>
      </c>
      <c r="G88" s="237"/>
      <c r="H88" s="215" t="s">
        <v>660</v>
      </c>
      <c r="I88" s="215" t="s">
        <v>640</v>
      </c>
      <c r="J88" s="215">
        <v>20</v>
      </c>
      <c r="K88" s="227"/>
    </row>
    <row r="89" spans="2:11" s="1" customFormat="1" ht="15" customHeight="1">
      <c r="B89" s="238"/>
      <c r="C89" s="215" t="s">
        <v>661</v>
      </c>
      <c r="D89" s="215"/>
      <c r="E89" s="215"/>
      <c r="F89" s="236" t="s">
        <v>644</v>
      </c>
      <c r="G89" s="237"/>
      <c r="H89" s="215" t="s">
        <v>662</v>
      </c>
      <c r="I89" s="215" t="s">
        <v>640</v>
      </c>
      <c r="J89" s="215">
        <v>20</v>
      </c>
      <c r="K89" s="227"/>
    </row>
    <row r="90" spans="2:11" s="1" customFormat="1" ht="15" customHeight="1">
      <c r="B90" s="238"/>
      <c r="C90" s="215" t="s">
        <v>663</v>
      </c>
      <c r="D90" s="215"/>
      <c r="E90" s="215"/>
      <c r="F90" s="236" t="s">
        <v>644</v>
      </c>
      <c r="G90" s="237"/>
      <c r="H90" s="215" t="s">
        <v>664</v>
      </c>
      <c r="I90" s="215" t="s">
        <v>640</v>
      </c>
      <c r="J90" s="215">
        <v>50</v>
      </c>
      <c r="K90" s="227"/>
    </row>
    <row r="91" spans="2:11" s="1" customFormat="1" ht="15" customHeight="1">
      <c r="B91" s="238"/>
      <c r="C91" s="215" t="s">
        <v>665</v>
      </c>
      <c r="D91" s="215"/>
      <c r="E91" s="215"/>
      <c r="F91" s="236" t="s">
        <v>644</v>
      </c>
      <c r="G91" s="237"/>
      <c r="H91" s="215" t="s">
        <v>665</v>
      </c>
      <c r="I91" s="215" t="s">
        <v>640</v>
      </c>
      <c r="J91" s="215">
        <v>50</v>
      </c>
      <c r="K91" s="227"/>
    </row>
    <row r="92" spans="2:11" s="1" customFormat="1" ht="15" customHeight="1">
      <c r="B92" s="238"/>
      <c r="C92" s="215" t="s">
        <v>666</v>
      </c>
      <c r="D92" s="215"/>
      <c r="E92" s="215"/>
      <c r="F92" s="236" t="s">
        <v>644</v>
      </c>
      <c r="G92" s="237"/>
      <c r="H92" s="215" t="s">
        <v>667</v>
      </c>
      <c r="I92" s="215" t="s">
        <v>640</v>
      </c>
      <c r="J92" s="215">
        <v>255</v>
      </c>
      <c r="K92" s="227"/>
    </row>
    <row r="93" spans="2:11" s="1" customFormat="1" ht="15" customHeight="1">
      <c r="B93" s="238"/>
      <c r="C93" s="215" t="s">
        <v>668</v>
      </c>
      <c r="D93" s="215"/>
      <c r="E93" s="215"/>
      <c r="F93" s="236" t="s">
        <v>638</v>
      </c>
      <c r="G93" s="237"/>
      <c r="H93" s="215" t="s">
        <v>669</v>
      </c>
      <c r="I93" s="215" t="s">
        <v>670</v>
      </c>
      <c r="J93" s="215"/>
      <c r="K93" s="227"/>
    </row>
    <row r="94" spans="2:11" s="1" customFormat="1" ht="15" customHeight="1">
      <c r="B94" s="238"/>
      <c r="C94" s="215" t="s">
        <v>671</v>
      </c>
      <c r="D94" s="215"/>
      <c r="E94" s="215"/>
      <c r="F94" s="236" t="s">
        <v>638</v>
      </c>
      <c r="G94" s="237"/>
      <c r="H94" s="215" t="s">
        <v>672</v>
      </c>
      <c r="I94" s="215" t="s">
        <v>673</v>
      </c>
      <c r="J94" s="215"/>
      <c r="K94" s="227"/>
    </row>
    <row r="95" spans="2:11" s="1" customFormat="1" ht="15" customHeight="1">
      <c r="B95" s="238"/>
      <c r="C95" s="215" t="s">
        <v>674</v>
      </c>
      <c r="D95" s="215"/>
      <c r="E95" s="215"/>
      <c r="F95" s="236" t="s">
        <v>638</v>
      </c>
      <c r="G95" s="237"/>
      <c r="H95" s="215" t="s">
        <v>674</v>
      </c>
      <c r="I95" s="215" t="s">
        <v>673</v>
      </c>
      <c r="J95" s="215"/>
      <c r="K95" s="227"/>
    </row>
    <row r="96" spans="2:11" s="1" customFormat="1" ht="15" customHeight="1">
      <c r="B96" s="238"/>
      <c r="C96" s="215" t="s">
        <v>41</v>
      </c>
      <c r="D96" s="215"/>
      <c r="E96" s="215"/>
      <c r="F96" s="236" t="s">
        <v>638</v>
      </c>
      <c r="G96" s="237"/>
      <c r="H96" s="215" t="s">
        <v>675</v>
      </c>
      <c r="I96" s="215" t="s">
        <v>673</v>
      </c>
      <c r="J96" s="215"/>
      <c r="K96" s="227"/>
    </row>
    <row r="97" spans="2:11" s="1" customFormat="1" ht="15" customHeight="1">
      <c r="B97" s="238"/>
      <c r="C97" s="215" t="s">
        <v>51</v>
      </c>
      <c r="D97" s="215"/>
      <c r="E97" s="215"/>
      <c r="F97" s="236" t="s">
        <v>638</v>
      </c>
      <c r="G97" s="237"/>
      <c r="H97" s="215" t="s">
        <v>676</v>
      </c>
      <c r="I97" s="215" t="s">
        <v>673</v>
      </c>
      <c r="J97" s="215"/>
      <c r="K97" s="227"/>
    </row>
    <row r="98" spans="2:11" s="1" customFormat="1" ht="15" customHeight="1">
      <c r="B98" s="241"/>
      <c r="C98" s="242"/>
      <c r="D98" s="242"/>
      <c r="E98" s="242"/>
      <c r="F98" s="242"/>
      <c r="G98" s="242"/>
      <c r="H98" s="242"/>
      <c r="I98" s="242"/>
      <c r="J98" s="242"/>
      <c r="K98" s="243"/>
    </row>
    <row r="99" spans="2:11" s="1" customFormat="1" ht="18.75" customHeight="1">
      <c r="B99" s="244"/>
      <c r="C99" s="245"/>
      <c r="D99" s="245"/>
      <c r="E99" s="245"/>
      <c r="F99" s="245"/>
      <c r="G99" s="245"/>
      <c r="H99" s="245"/>
      <c r="I99" s="245"/>
      <c r="J99" s="245"/>
      <c r="K99" s="244"/>
    </row>
    <row r="100" spans="2:11" s="1" customFormat="1" ht="18.75" customHeight="1"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</row>
    <row r="101" spans="2:11" s="1" customFormat="1" ht="7.5" customHeight="1">
      <c r="B101" s="223"/>
      <c r="C101" s="224"/>
      <c r="D101" s="224"/>
      <c r="E101" s="224"/>
      <c r="F101" s="224"/>
      <c r="G101" s="224"/>
      <c r="H101" s="224"/>
      <c r="I101" s="224"/>
      <c r="J101" s="224"/>
      <c r="K101" s="225"/>
    </row>
    <row r="102" spans="2:11" s="1" customFormat="1" ht="45" customHeight="1">
      <c r="B102" s="226"/>
      <c r="C102" s="344" t="s">
        <v>677</v>
      </c>
      <c r="D102" s="344"/>
      <c r="E102" s="344"/>
      <c r="F102" s="344"/>
      <c r="G102" s="344"/>
      <c r="H102" s="344"/>
      <c r="I102" s="344"/>
      <c r="J102" s="344"/>
      <c r="K102" s="227"/>
    </row>
    <row r="103" spans="2:11" s="1" customFormat="1" ht="17.25" customHeight="1">
      <c r="B103" s="226"/>
      <c r="C103" s="228" t="s">
        <v>632</v>
      </c>
      <c r="D103" s="228"/>
      <c r="E103" s="228"/>
      <c r="F103" s="228" t="s">
        <v>633</v>
      </c>
      <c r="G103" s="229"/>
      <c r="H103" s="228" t="s">
        <v>57</v>
      </c>
      <c r="I103" s="228" t="s">
        <v>60</v>
      </c>
      <c r="J103" s="228" t="s">
        <v>634</v>
      </c>
      <c r="K103" s="227"/>
    </row>
    <row r="104" spans="2:11" s="1" customFormat="1" ht="17.25" customHeight="1">
      <c r="B104" s="226"/>
      <c r="C104" s="230" t="s">
        <v>635</v>
      </c>
      <c r="D104" s="230"/>
      <c r="E104" s="230"/>
      <c r="F104" s="231" t="s">
        <v>636</v>
      </c>
      <c r="G104" s="232"/>
      <c r="H104" s="230"/>
      <c r="I104" s="230"/>
      <c r="J104" s="230" t="s">
        <v>637</v>
      </c>
      <c r="K104" s="227"/>
    </row>
    <row r="105" spans="2:11" s="1" customFormat="1" ht="5.25" customHeight="1">
      <c r="B105" s="226"/>
      <c r="C105" s="228"/>
      <c r="D105" s="228"/>
      <c r="E105" s="228"/>
      <c r="F105" s="228"/>
      <c r="G105" s="246"/>
      <c r="H105" s="228"/>
      <c r="I105" s="228"/>
      <c r="J105" s="228"/>
      <c r="K105" s="227"/>
    </row>
    <row r="106" spans="2:11" s="1" customFormat="1" ht="15" customHeight="1">
      <c r="B106" s="226"/>
      <c r="C106" s="215" t="s">
        <v>56</v>
      </c>
      <c r="D106" s="235"/>
      <c r="E106" s="235"/>
      <c r="F106" s="236" t="s">
        <v>638</v>
      </c>
      <c r="G106" s="215"/>
      <c r="H106" s="215" t="s">
        <v>678</v>
      </c>
      <c r="I106" s="215" t="s">
        <v>640</v>
      </c>
      <c r="J106" s="215">
        <v>20</v>
      </c>
      <c r="K106" s="227"/>
    </row>
    <row r="107" spans="2:11" s="1" customFormat="1" ht="15" customHeight="1">
      <c r="B107" s="226"/>
      <c r="C107" s="215" t="s">
        <v>641</v>
      </c>
      <c r="D107" s="215"/>
      <c r="E107" s="215"/>
      <c r="F107" s="236" t="s">
        <v>638</v>
      </c>
      <c r="G107" s="215"/>
      <c r="H107" s="215" t="s">
        <v>678</v>
      </c>
      <c r="I107" s="215" t="s">
        <v>640</v>
      </c>
      <c r="J107" s="215">
        <v>120</v>
      </c>
      <c r="K107" s="227"/>
    </row>
    <row r="108" spans="2:11" s="1" customFormat="1" ht="15" customHeight="1">
      <c r="B108" s="238"/>
      <c r="C108" s="215" t="s">
        <v>643</v>
      </c>
      <c r="D108" s="215"/>
      <c r="E108" s="215"/>
      <c r="F108" s="236" t="s">
        <v>644</v>
      </c>
      <c r="G108" s="215"/>
      <c r="H108" s="215" t="s">
        <v>678</v>
      </c>
      <c r="I108" s="215" t="s">
        <v>640</v>
      </c>
      <c r="J108" s="215">
        <v>50</v>
      </c>
      <c r="K108" s="227"/>
    </row>
    <row r="109" spans="2:11" s="1" customFormat="1" ht="15" customHeight="1">
      <c r="B109" s="238"/>
      <c r="C109" s="215" t="s">
        <v>646</v>
      </c>
      <c r="D109" s="215"/>
      <c r="E109" s="215"/>
      <c r="F109" s="236" t="s">
        <v>638</v>
      </c>
      <c r="G109" s="215"/>
      <c r="H109" s="215" t="s">
        <v>678</v>
      </c>
      <c r="I109" s="215" t="s">
        <v>648</v>
      </c>
      <c r="J109" s="215"/>
      <c r="K109" s="227"/>
    </row>
    <row r="110" spans="2:11" s="1" customFormat="1" ht="15" customHeight="1">
      <c r="B110" s="238"/>
      <c r="C110" s="215" t="s">
        <v>657</v>
      </c>
      <c r="D110" s="215"/>
      <c r="E110" s="215"/>
      <c r="F110" s="236" t="s">
        <v>644</v>
      </c>
      <c r="G110" s="215"/>
      <c r="H110" s="215" t="s">
        <v>678</v>
      </c>
      <c r="I110" s="215" t="s">
        <v>640</v>
      </c>
      <c r="J110" s="215">
        <v>50</v>
      </c>
      <c r="K110" s="227"/>
    </row>
    <row r="111" spans="2:11" s="1" customFormat="1" ht="15" customHeight="1">
      <c r="B111" s="238"/>
      <c r="C111" s="215" t="s">
        <v>665</v>
      </c>
      <c r="D111" s="215"/>
      <c r="E111" s="215"/>
      <c r="F111" s="236" t="s">
        <v>644</v>
      </c>
      <c r="G111" s="215"/>
      <c r="H111" s="215" t="s">
        <v>678</v>
      </c>
      <c r="I111" s="215" t="s">
        <v>640</v>
      </c>
      <c r="J111" s="215">
        <v>50</v>
      </c>
      <c r="K111" s="227"/>
    </row>
    <row r="112" spans="2:11" s="1" customFormat="1" ht="15" customHeight="1">
      <c r="B112" s="238"/>
      <c r="C112" s="215" t="s">
        <v>663</v>
      </c>
      <c r="D112" s="215"/>
      <c r="E112" s="215"/>
      <c r="F112" s="236" t="s">
        <v>644</v>
      </c>
      <c r="G112" s="215"/>
      <c r="H112" s="215" t="s">
        <v>678</v>
      </c>
      <c r="I112" s="215" t="s">
        <v>640</v>
      </c>
      <c r="J112" s="215">
        <v>50</v>
      </c>
      <c r="K112" s="227"/>
    </row>
    <row r="113" spans="2:11" s="1" customFormat="1" ht="15" customHeight="1">
      <c r="B113" s="238"/>
      <c r="C113" s="215" t="s">
        <v>56</v>
      </c>
      <c r="D113" s="215"/>
      <c r="E113" s="215"/>
      <c r="F113" s="236" t="s">
        <v>638</v>
      </c>
      <c r="G113" s="215"/>
      <c r="H113" s="215" t="s">
        <v>679</v>
      </c>
      <c r="I113" s="215" t="s">
        <v>640</v>
      </c>
      <c r="J113" s="215">
        <v>20</v>
      </c>
      <c r="K113" s="227"/>
    </row>
    <row r="114" spans="2:11" s="1" customFormat="1" ht="15" customHeight="1">
      <c r="B114" s="238"/>
      <c r="C114" s="215" t="s">
        <v>680</v>
      </c>
      <c r="D114" s="215"/>
      <c r="E114" s="215"/>
      <c r="F114" s="236" t="s">
        <v>638</v>
      </c>
      <c r="G114" s="215"/>
      <c r="H114" s="215" t="s">
        <v>681</v>
      </c>
      <c r="I114" s="215" t="s">
        <v>640</v>
      </c>
      <c r="J114" s="215">
        <v>120</v>
      </c>
      <c r="K114" s="227"/>
    </row>
    <row r="115" spans="2:11" s="1" customFormat="1" ht="15" customHeight="1">
      <c r="B115" s="238"/>
      <c r="C115" s="215" t="s">
        <v>41</v>
      </c>
      <c r="D115" s="215"/>
      <c r="E115" s="215"/>
      <c r="F115" s="236" t="s">
        <v>638</v>
      </c>
      <c r="G115" s="215"/>
      <c r="H115" s="215" t="s">
        <v>682</v>
      </c>
      <c r="I115" s="215" t="s">
        <v>673</v>
      </c>
      <c r="J115" s="215"/>
      <c r="K115" s="227"/>
    </row>
    <row r="116" spans="2:11" s="1" customFormat="1" ht="15" customHeight="1">
      <c r="B116" s="238"/>
      <c r="C116" s="215" t="s">
        <v>51</v>
      </c>
      <c r="D116" s="215"/>
      <c r="E116" s="215"/>
      <c r="F116" s="236" t="s">
        <v>638</v>
      </c>
      <c r="G116" s="215"/>
      <c r="H116" s="215" t="s">
        <v>683</v>
      </c>
      <c r="I116" s="215" t="s">
        <v>673</v>
      </c>
      <c r="J116" s="215"/>
      <c r="K116" s="227"/>
    </row>
    <row r="117" spans="2:11" s="1" customFormat="1" ht="15" customHeight="1">
      <c r="B117" s="238"/>
      <c r="C117" s="215" t="s">
        <v>60</v>
      </c>
      <c r="D117" s="215"/>
      <c r="E117" s="215"/>
      <c r="F117" s="236" t="s">
        <v>638</v>
      </c>
      <c r="G117" s="215"/>
      <c r="H117" s="215" t="s">
        <v>684</v>
      </c>
      <c r="I117" s="215" t="s">
        <v>685</v>
      </c>
      <c r="J117" s="215"/>
      <c r="K117" s="227"/>
    </row>
    <row r="118" spans="2:11" s="1" customFormat="1" ht="15" customHeight="1">
      <c r="B118" s="241"/>
      <c r="C118" s="247"/>
      <c r="D118" s="247"/>
      <c r="E118" s="247"/>
      <c r="F118" s="247"/>
      <c r="G118" s="247"/>
      <c r="H118" s="247"/>
      <c r="I118" s="247"/>
      <c r="J118" s="247"/>
      <c r="K118" s="243"/>
    </row>
    <row r="119" spans="2:11" s="1" customFormat="1" ht="18.75" customHeight="1">
      <c r="B119" s="248"/>
      <c r="C119" s="249"/>
      <c r="D119" s="249"/>
      <c r="E119" s="249"/>
      <c r="F119" s="250"/>
      <c r="G119" s="249"/>
      <c r="H119" s="249"/>
      <c r="I119" s="249"/>
      <c r="J119" s="249"/>
      <c r="K119" s="248"/>
    </row>
    <row r="120" spans="2:11" s="1" customFormat="1" ht="18.75" customHeight="1"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</row>
    <row r="121" spans="2:11" s="1" customFormat="1" ht="7.5" customHeight="1">
      <c r="B121" s="251"/>
      <c r="C121" s="252"/>
      <c r="D121" s="252"/>
      <c r="E121" s="252"/>
      <c r="F121" s="252"/>
      <c r="G121" s="252"/>
      <c r="H121" s="252"/>
      <c r="I121" s="252"/>
      <c r="J121" s="252"/>
      <c r="K121" s="253"/>
    </row>
    <row r="122" spans="2:11" s="1" customFormat="1" ht="45" customHeight="1">
      <c r="B122" s="254"/>
      <c r="C122" s="342" t="s">
        <v>686</v>
      </c>
      <c r="D122" s="342"/>
      <c r="E122" s="342"/>
      <c r="F122" s="342"/>
      <c r="G122" s="342"/>
      <c r="H122" s="342"/>
      <c r="I122" s="342"/>
      <c r="J122" s="342"/>
      <c r="K122" s="255"/>
    </row>
    <row r="123" spans="2:11" s="1" customFormat="1" ht="17.25" customHeight="1">
      <c r="B123" s="256"/>
      <c r="C123" s="228" t="s">
        <v>632</v>
      </c>
      <c r="D123" s="228"/>
      <c r="E123" s="228"/>
      <c r="F123" s="228" t="s">
        <v>633</v>
      </c>
      <c r="G123" s="229"/>
      <c r="H123" s="228" t="s">
        <v>57</v>
      </c>
      <c r="I123" s="228" t="s">
        <v>60</v>
      </c>
      <c r="J123" s="228" t="s">
        <v>634</v>
      </c>
      <c r="K123" s="257"/>
    </row>
    <row r="124" spans="2:11" s="1" customFormat="1" ht="17.25" customHeight="1">
      <c r="B124" s="256"/>
      <c r="C124" s="230" t="s">
        <v>635</v>
      </c>
      <c r="D124" s="230"/>
      <c r="E124" s="230"/>
      <c r="F124" s="231" t="s">
        <v>636</v>
      </c>
      <c r="G124" s="232"/>
      <c r="H124" s="230"/>
      <c r="I124" s="230"/>
      <c r="J124" s="230" t="s">
        <v>637</v>
      </c>
      <c r="K124" s="257"/>
    </row>
    <row r="125" spans="2:11" s="1" customFormat="1" ht="5.25" customHeight="1">
      <c r="B125" s="258"/>
      <c r="C125" s="233"/>
      <c r="D125" s="233"/>
      <c r="E125" s="233"/>
      <c r="F125" s="233"/>
      <c r="G125" s="259"/>
      <c r="H125" s="233"/>
      <c r="I125" s="233"/>
      <c r="J125" s="233"/>
      <c r="K125" s="260"/>
    </row>
    <row r="126" spans="2:11" s="1" customFormat="1" ht="15" customHeight="1">
      <c r="B126" s="258"/>
      <c r="C126" s="215" t="s">
        <v>641</v>
      </c>
      <c r="D126" s="235"/>
      <c r="E126" s="235"/>
      <c r="F126" s="236" t="s">
        <v>638</v>
      </c>
      <c r="G126" s="215"/>
      <c r="H126" s="215" t="s">
        <v>678</v>
      </c>
      <c r="I126" s="215" t="s">
        <v>640</v>
      </c>
      <c r="J126" s="215">
        <v>120</v>
      </c>
      <c r="K126" s="261"/>
    </row>
    <row r="127" spans="2:11" s="1" customFormat="1" ht="15" customHeight="1">
      <c r="B127" s="258"/>
      <c r="C127" s="215" t="s">
        <v>687</v>
      </c>
      <c r="D127" s="215"/>
      <c r="E127" s="215"/>
      <c r="F127" s="236" t="s">
        <v>638</v>
      </c>
      <c r="G127" s="215"/>
      <c r="H127" s="215" t="s">
        <v>688</v>
      </c>
      <c r="I127" s="215" t="s">
        <v>640</v>
      </c>
      <c r="J127" s="215" t="s">
        <v>689</v>
      </c>
      <c r="K127" s="261"/>
    </row>
    <row r="128" spans="2:11" s="1" customFormat="1" ht="15" customHeight="1">
      <c r="B128" s="258"/>
      <c r="C128" s="215" t="s">
        <v>586</v>
      </c>
      <c r="D128" s="215"/>
      <c r="E128" s="215"/>
      <c r="F128" s="236" t="s">
        <v>638</v>
      </c>
      <c r="G128" s="215"/>
      <c r="H128" s="215" t="s">
        <v>690</v>
      </c>
      <c r="I128" s="215" t="s">
        <v>640</v>
      </c>
      <c r="J128" s="215" t="s">
        <v>689</v>
      </c>
      <c r="K128" s="261"/>
    </row>
    <row r="129" spans="2:11" s="1" customFormat="1" ht="15" customHeight="1">
      <c r="B129" s="258"/>
      <c r="C129" s="215" t="s">
        <v>649</v>
      </c>
      <c r="D129" s="215"/>
      <c r="E129" s="215"/>
      <c r="F129" s="236" t="s">
        <v>644</v>
      </c>
      <c r="G129" s="215"/>
      <c r="H129" s="215" t="s">
        <v>650</v>
      </c>
      <c r="I129" s="215" t="s">
        <v>640</v>
      </c>
      <c r="J129" s="215">
        <v>15</v>
      </c>
      <c r="K129" s="261"/>
    </row>
    <row r="130" spans="2:11" s="1" customFormat="1" ht="15" customHeight="1">
      <c r="B130" s="258"/>
      <c r="C130" s="239" t="s">
        <v>651</v>
      </c>
      <c r="D130" s="239"/>
      <c r="E130" s="239"/>
      <c r="F130" s="240" t="s">
        <v>644</v>
      </c>
      <c r="G130" s="239"/>
      <c r="H130" s="239" t="s">
        <v>652</v>
      </c>
      <c r="I130" s="239" t="s">
        <v>640</v>
      </c>
      <c r="J130" s="239">
        <v>15</v>
      </c>
      <c r="K130" s="261"/>
    </row>
    <row r="131" spans="2:11" s="1" customFormat="1" ht="15" customHeight="1">
      <c r="B131" s="258"/>
      <c r="C131" s="239" t="s">
        <v>653</v>
      </c>
      <c r="D131" s="239"/>
      <c r="E131" s="239"/>
      <c r="F131" s="240" t="s">
        <v>644</v>
      </c>
      <c r="G131" s="239"/>
      <c r="H131" s="239" t="s">
        <v>654</v>
      </c>
      <c r="I131" s="239" t="s">
        <v>640</v>
      </c>
      <c r="J131" s="239">
        <v>20</v>
      </c>
      <c r="K131" s="261"/>
    </row>
    <row r="132" spans="2:11" s="1" customFormat="1" ht="15" customHeight="1">
      <c r="B132" s="258"/>
      <c r="C132" s="239" t="s">
        <v>655</v>
      </c>
      <c r="D132" s="239"/>
      <c r="E132" s="239"/>
      <c r="F132" s="240" t="s">
        <v>644</v>
      </c>
      <c r="G132" s="239"/>
      <c r="H132" s="239" t="s">
        <v>656</v>
      </c>
      <c r="I132" s="239" t="s">
        <v>640</v>
      </c>
      <c r="J132" s="239">
        <v>20</v>
      </c>
      <c r="K132" s="261"/>
    </row>
    <row r="133" spans="2:11" s="1" customFormat="1" ht="15" customHeight="1">
      <c r="B133" s="258"/>
      <c r="C133" s="215" t="s">
        <v>643</v>
      </c>
      <c r="D133" s="215"/>
      <c r="E133" s="215"/>
      <c r="F133" s="236" t="s">
        <v>644</v>
      </c>
      <c r="G133" s="215"/>
      <c r="H133" s="215" t="s">
        <v>678</v>
      </c>
      <c r="I133" s="215" t="s">
        <v>640</v>
      </c>
      <c r="J133" s="215">
        <v>50</v>
      </c>
      <c r="K133" s="261"/>
    </row>
    <row r="134" spans="2:11" s="1" customFormat="1" ht="15" customHeight="1">
      <c r="B134" s="258"/>
      <c r="C134" s="215" t="s">
        <v>657</v>
      </c>
      <c r="D134" s="215"/>
      <c r="E134" s="215"/>
      <c r="F134" s="236" t="s">
        <v>644</v>
      </c>
      <c r="G134" s="215"/>
      <c r="H134" s="215" t="s">
        <v>678</v>
      </c>
      <c r="I134" s="215" t="s">
        <v>640</v>
      </c>
      <c r="J134" s="215">
        <v>50</v>
      </c>
      <c r="K134" s="261"/>
    </row>
    <row r="135" spans="2:11" s="1" customFormat="1" ht="15" customHeight="1">
      <c r="B135" s="258"/>
      <c r="C135" s="215" t="s">
        <v>663</v>
      </c>
      <c r="D135" s="215"/>
      <c r="E135" s="215"/>
      <c r="F135" s="236" t="s">
        <v>644</v>
      </c>
      <c r="G135" s="215"/>
      <c r="H135" s="215" t="s">
        <v>678</v>
      </c>
      <c r="I135" s="215" t="s">
        <v>640</v>
      </c>
      <c r="J135" s="215">
        <v>50</v>
      </c>
      <c r="K135" s="261"/>
    </row>
    <row r="136" spans="2:11" s="1" customFormat="1" ht="15" customHeight="1">
      <c r="B136" s="258"/>
      <c r="C136" s="215" t="s">
        <v>665</v>
      </c>
      <c r="D136" s="215"/>
      <c r="E136" s="215"/>
      <c r="F136" s="236" t="s">
        <v>644</v>
      </c>
      <c r="G136" s="215"/>
      <c r="H136" s="215" t="s">
        <v>678</v>
      </c>
      <c r="I136" s="215" t="s">
        <v>640</v>
      </c>
      <c r="J136" s="215">
        <v>50</v>
      </c>
      <c r="K136" s="261"/>
    </row>
    <row r="137" spans="2:11" s="1" customFormat="1" ht="15" customHeight="1">
      <c r="B137" s="258"/>
      <c r="C137" s="215" t="s">
        <v>666</v>
      </c>
      <c r="D137" s="215"/>
      <c r="E137" s="215"/>
      <c r="F137" s="236" t="s">
        <v>644</v>
      </c>
      <c r="G137" s="215"/>
      <c r="H137" s="215" t="s">
        <v>691</v>
      </c>
      <c r="I137" s="215" t="s">
        <v>640</v>
      </c>
      <c r="J137" s="215">
        <v>255</v>
      </c>
      <c r="K137" s="261"/>
    </row>
    <row r="138" spans="2:11" s="1" customFormat="1" ht="15" customHeight="1">
      <c r="B138" s="258"/>
      <c r="C138" s="215" t="s">
        <v>668</v>
      </c>
      <c r="D138" s="215"/>
      <c r="E138" s="215"/>
      <c r="F138" s="236" t="s">
        <v>638</v>
      </c>
      <c r="G138" s="215"/>
      <c r="H138" s="215" t="s">
        <v>692</v>
      </c>
      <c r="I138" s="215" t="s">
        <v>670</v>
      </c>
      <c r="J138" s="215"/>
      <c r="K138" s="261"/>
    </row>
    <row r="139" spans="2:11" s="1" customFormat="1" ht="15" customHeight="1">
      <c r="B139" s="258"/>
      <c r="C139" s="215" t="s">
        <v>671</v>
      </c>
      <c r="D139" s="215"/>
      <c r="E139" s="215"/>
      <c r="F139" s="236" t="s">
        <v>638</v>
      </c>
      <c r="G139" s="215"/>
      <c r="H139" s="215" t="s">
        <v>693</v>
      </c>
      <c r="I139" s="215" t="s">
        <v>673</v>
      </c>
      <c r="J139" s="215"/>
      <c r="K139" s="261"/>
    </row>
    <row r="140" spans="2:11" s="1" customFormat="1" ht="15" customHeight="1">
      <c r="B140" s="258"/>
      <c r="C140" s="215" t="s">
        <v>674</v>
      </c>
      <c r="D140" s="215"/>
      <c r="E140" s="215"/>
      <c r="F140" s="236" t="s">
        <v>638</v>
      </c>
      <c r="G140" s="215"/>
      <c r="H140" s="215" t="s">
        <v>674</v>
      </c>
      <c r="I140" s="215" t="s">
        <v>673</v>
      </c>
      <c r="J140" s="215"/>
      <c r="K140" s="261"/>
    </row>
    <row r="141" spans="2:11" s="1" customFormat="1" ht="15" customHeight="1">
      <c r="B141" s="258"/>
      <c r="C141" s="215" t="s">
        <v>41</v>
      </c>
      <c r="D141" s="215"/>
      <c r="E141" s="215"/>
      <c r="F141" s="236" t="s">
        <v>638</v>
      </c>
      <c r="G141" s="215"/>
      <c r="H141" s="215" t="s">
        <v>694</v>
      </c>
      <c r="I141" s="215" t="s">
        <v>673</v>
      </c>
      <c r="J141" s="215"/>
      <c r="K141" s="261"/>
    </row>
    <row r="142" spans="2:11" s="1" customFormat="1" ht="15" customHeight="1">
      <c r="B142" s="258"/>
      <c r="C142" s="215" t="s">
        <v>695</v>
      </c>
      <c r="D142" s="215"/>
      <c r="E142" s="215"/>
      <c r="F142" s="236" t="s">
        <v>638</v>
      </c>
      <c r="G142" s="215"/>
      <c r="H142" s="215" t="s">
        <v>696</v>
      </c>
      <c r="I142" s="215" t="s">
        <v>673</v>
      </c>
      <c r="J142" s="215"/>
      <c r="K142" s="261"/>
    </row>
    <row r="143" spans="2:11" s="1" customFormat="1" ht="15" customHeight="1">
      <c r="B143" s="262"/>
      <c r="C143" s="263"/>
      <c r="D143" s="263"/>
      <c r="E143" s="263"/>
      <c r="F143" s="263"/>
      <c r="G143" s="263"/>
      <c r="H143" s="263"/>
      <c r="I143" s="263"/>
      <c r="J143" s="263"/>
      <c r="K143" s="264"/>
    </row>
    <row r="144" spans="2:11" s="1" customFormat="1" ht="18.75" customHeight="1">
      <c r="B144" s="249"/>
      <c r="C144" s="249"/>
      <c r="D144" s="249"/>
      <c r="E144" s="249"/>
      <c r="F144" s="250"/>
      <c r="G144" s="249"/>
      <c r="H144" s="249"/>
      <c r="I144" s="249"/>
      <c r="J144" s="249"/>
      <c r="K144" s="249"/>
    </row>
    <row r="145" spans="2:11" s="1" customFormat="1" ht="18.75" customHeight="1"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</row>
    <row r="146" spans="2:11" s="1" customFormat="1" ht="7.5" customHeight="1">
      <c r="B146" s="223"/>
      <c r="C146" s="224"/>
      <c r="D146" s="224"/>
      <c r="E146" s="224"/>
      <c r="F146" s="224"/>
      <c r="G146" s="224"/>
      <c r="H146" s="224"/>
      <c r="I146" s="224"/>
      <c r="J146" s="224"/>
      <c r="K146" s="225"/>
    </row>
    <row r="147" spans="2:11" s="1" customFormat="1" ht="45" customHeight="1">
      <c r="B147" s="226"/>
      <c r="C147" s="344" t="s">
        <v>697</v>
      </c>
      <c r="D147" s="344"/>
      <c r="E147" s="344"/>
      <c r="F147" s="344"/>
      <c r="G147" s="344"/>
      <c r="H147" s="344"/>
      <c r="I147" s="344"/>
      <c r="J147" s="344"/>
      <c r="K147" s="227"/>
    </row>
    <row r="148" spans="2:11" s="1" customFormat="1" ht="17.25" customHeight="1">
      <c r="B148" s="226"/>
      <c r="C148" s="228" t="s">
        <v>632</v>
      </c>
      <c r="D148" s="228"/>
      <c r="E148" s="228"/>
      <c r="F148" s="228" t="s">
        <v>633</v>
      </c>
      <c r="G148" s="229"/>
      <c r="H148" s="228" t="s">
        <v>57</v>
      </c>
      <c r="I148" s="228" t="s">
        <v>60</v>
      </c>
      <c r="J148" s="228" t="s">
        <v>634</v>
      </c>
      <c r="K148" s="227"/>
    </row>
    <row r="149" spans="2:11" s="1" customFormat="1" ht="17.25" customHeight="1">
      <c r="B149" s="226"/>
      <c r="C149" s="230" t="s">
        <v>635</v>
      </c>
      <c r="D149" s="230"/>
      <c r="E149" s="230"/>
      <c r="F149" s="231" t="s">
        <v>636</v>
      </c>
      <c r="G149" s="232"/>
      <c r="H149" s="230"/>
      <c r="I149" s="230"/>
      <c r="J149" s="230" t="s">
        <v>637</v>
      </c>
      <c r="K149" s="227"/>
    </row>
    <row r="150" spans="2:11" s="1" customFormat="1" ht="5.25" customHeight="1">
      <c r="B150" s="238"/>
      <c r="C150" s="233"/>
      <c r="D150" s="233"/>
      <c r="E150" s="233"/>
      <c r="F150" s="233"/>
      <c r="G150" s="234"/>
      <c r="H150" s="233"/>
      <c r="I150" s="233"/>
      <c r="J150" s="233"/>
      <c r="K150" s="261"/>
    </row>
    <row r="151" spans="2:11" s="1" customFormat="1" ht="15" customHeight="1">
      <c r="B151" s="238"/>
      <c r="C151" s="265" t="s">
        <v>641</v>
      </c>
      <c r="D151" s="215"/>
      <c r="E151" s="215"/>
      <c r="F151" s="266" t="s">
        <v>638</v>
      </c>
      <c r="G151" s="215"/>
      <c r="H151" s="265" t="s">
        <v>678</v>
      </c>
      <c r="I151" s="265" t="s">
        <v>640</v>
      </c>
      <c r="J151" s="265">
        <v>120</v>
      </c>
      <c r="K151" s="261"/>
    </row>
    <row r="152" spans="2:11" s="1" customFormat="1" ht="15" customHeight="1">
      <c r="B152" s="238"/>
      <c r="C152" s="265" t="s">
        <v>687</v>
      </c>
      <c r="D152" s="215"/>
      <c r="E152" s="215"/>
      <c r="F152" s="266" t="s">
        <v>638</v>
      </c>
      <c r="G152" s="215"/>
      <c r="H152" s="265" t="s">
        <v>698</v>
      </c>
      <c r="I152" s="265" t="s">
        <v>640</v>
      </c>
      <c r="J152" s="265" t="s">
        <v>689</v>
      </c>
      <c r="K152" s="261"/>
    </row>
    <row r="153" spans="2:11" s="1" customFormat="1" ht="15" customHeight="1">
      <c r="B153" s="238"/>
      <c r="C153" s="265" t="s">
        <v>586</v>
      </c>
      <c r="D153" s="215"/>
      <c r="E153" s="215"/>
      <c r="F153" s="266" t="s">
        <v>638</v>
      </c>
      <c r="G153" s="215"/>
      <c r="H153" s="265" t="s">
        <v>699</v>
      </c>
      <c r="I153" s="265" t="s">
        <v>640</v>
      </c>
      <c r="J153" s="265" t="s">
        <v>689</v>
      </c>
      <c r="K153" s="261"/>
    </row>
    <row r="154" spans="2:11" s="1" customFormat="1" ht="15" customHeight="1">
      <c r="B154" s="238"/>
      <c r="C154" s="265" t="s">
        <v>643</v>
      </c>
      <c r="D154" s="215"/>
      <c r="E154" s="215"/>
      <c r="F154" s="266" t="s">
        <v>644</v>
      </c>
      <c r="G154" s="215"/>
      <c r="H154" s="265" t="s">
        <v>678</v>
      </c>
      <c r="I154" s="265" t="s">
        <v>640</v>
      </c>
      <c r="J154" s="265">
        <v>50</v>
      </c>
      <c r="K154" s="261"/>
    </row>
    <row r="155" spans="2:11" s="1" customFormat="1" ht="15" customHeight="1">
      <c r="B155" s="238"/>
      <c r="C155" s="265" t="s">
        <v>646</v>
      </c>
      <c r="D155" s="215"/>
      <c r="E155" s="215"/>
      <c r="F155" s="266" t="s">
        <v>638</v>
      </c>
      <c r="G155" s="215"/>
      <c r="H155" s="265" t="s">
        <v>678</v>
      </c>
      <c r="I155" s="265" t="s">
        <v>648</v>
      </c>
      <c r="J155" s="265"/>
      <c r="K155" s="261"/>
    </row>
    <row r="156" spans="2:11" s="1" customFormat="1" ht="15" customHeight="1">
      <c r="B156" s="238"/>
      <c r="C156" s="265" t="s">
        <v>657</v>
      </c>
      <c r="D156" s="215"/>
      <c r="E156" s="215"/>
      <c r="F156" s="266" t="s">
        <v>644</v>
      </c>
      <c r="G156" s="215"/>
      <c r="H156" s="265" t="s">
        <v>678</v>
      </c>
      <c r="I156" s="265" t="s">
        <v>640</v>
      </c>
      <c r="J156" s="265">
        <v>50</v>
      </c>
      <c r="K156" s="261"/>
    </row>
    <row r="157" spans="2:11" s="1" customFormat="1" ht="15" customHeight="1">
      <c r="B157" s="238"/>
      <c r="C157" s="265" t="s">
        <v>665</v>
      </c>
      <c r="D157" s="215"/>
      <c r="E157" s="215"/>
      <c r="F157" s="266" t="s">
        <v>644</v>
      </c>
      <c r="G157" s="215"/>
      <c r="H157" s="265" t="s">
        <v>678</v>
      </c>
      <c r="I157" s="265" t="s">
        <v>640</v>
      </c>
      <c r="J157" s="265">
        <v>50</v>
      </c>
      <c r="K157" s="261"/>
    </row>
    <row r="158" spans="2:11" s="1" customFormat="1" ht="15" customHeight="1">
      <c r="B158" s="238"/>
      <c r="C158" s="265" t="s">
        <v>663</v>
      </c>
      <c r="D158" s="215"/>
      <c r="E158" s="215"/>
      <c r="F158" s="266" t="s">
        <v>644</v>
      </c>
      <c r="G158" s="215"/>
      <c r="H158" s="265" t="s">
        <v>678</v>
      </c>
      <c r="I158" s="265" t="s">
        <v>640</v>
      </c>
      <c r="J158" s="265">
        <v>50</v>
      </c>
      <c r="K158" s="261"/>
    </row>
    <row r="159" spans="2:11" s="1" customFormat="1" ht="15" customHeight="1">
      <c r="B159" s="238"/>
      <c r="C159" s="265" t="s">
        <v>91</v>
      </c>
      <c r="D159" s="215"/>
      <c r="E159" s="215"/>
      <c r="F159" s="266" t="s">
        <v>638</v>
      </c>
      <c r="G159" s="215"/>
      <c r="H159" s="265" t="s">
        <v>700</v>
      </c>
      <c r="I159" s="265" t="s">
        <v>640</v>
      </c>
      <c r="J159" s="265" t="s">
        <v>701</v>
      </c>
      <c r="K159" s="261"/>
    </row>
    <row r="160" spans="2:11" s="1" customFormat="1" ht="15" customHeight="1">
      <c r="B160" s="238"/>
      <c r="C160" s="265" t="s">
        <v>702</v>
      </c>
      <c r="D160" s="215"/>
      <c r="E160" s="215"/>
      <c r="F160" s="266" t="s">
        <v>638</v>
      </c>
      <c r="G160" s="215"/>
      <c r="H160" s="265" t="s">
        <v>703</v>
      </c>
      <c r="I160" s="265" t="s">
        <v>673</v>
      </c>
      <c r="J160" s="265"/>
      <c r="K160" s="261"/>
    </row>
    <row r="161" spans="2:11" s="1" customFormat="1" ht="15" customHeight="1">
      <c r="B161" s="267"/>
      <c r="C161" s="247"/>
      <c r="D161" s="247"/>
      <c r="E161" s="247"/>
      <c r="F161" s="247"/>
      <c r="G161" s="247"/>
      <c r="H161" s="247"/>
      <c r="I161" s="247"/>
      <c r="J161" s="247"/>
      <c r="K161" s="268"/>
    </row>
    <row r="162" spans="2:11" s="1" customFormat="1" ht="18.75" customHeight="1">
      <c r="B162" s="249"/>
      <c r="C162" s="259"/>
      <c r="D162" s="259"/>
      <c r="E162" s="259"/>
      <c r="F162" s="269"/>
      <c r="G162" s="259"/>
      <c r="H162" s="259"/>
      <c r="I162" s="259"/>
      <c r="J162" s="259"/>
      <c r="K162" s="249"/>
    </row>
    <row r="163" spans="2:11" s="1" customFormat="1" ht="18.75" customHeight="1"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</row>
    <row r="164" spans="2:11" s="1" customFormat="1" ht="7.5" customHeight="1">
      <c r="B164" s="204"/>
      <c r="C164" s="205"/>
      <c r="D164" s="205"/>
      <c r="E164" s="205"/>
      <c r="F164" s="205"/>
      <c r="G164" s="205"/>
      <c r="H164" s="205"/>
      <c r="I164" s="205"/>
      <c r="J164" s="205"/>
      <c r="K164" s="206"/>
    </row>
    <row r="165" spans="2:11" s="1" customFormat="1" ht="45" customHeight="1">
      <c r="B165" s="207"/>
      <c r="C165" s="342" t="s">
        <v>704</v>
      </c>
      <c r="D165" s="342"/>
      <c r="E165" s="342"/>
      <c r="F165" s="342"/>
      <c r="G165" s="342"/>
      <c r="H165" s="342"/>
      <c r="I165" s="342"/>
      <c r="J165" s="342"/>
      <c r="K165" s="208"/>
    </row>
    <row r="166" spans="2:11" s="1" customFormat="1" ht="17.25" customHeight="1">
      <c r="B166" s="207"/>
      <c r="C166" s="228" t="s">
        <v>632</v>
      </c>
      <c r="D166" s="228"/>
      <c r="E166" s="228"/>
      <c r="F166" s="228" t="s">
        <v>633</v>
      </c>
      <c r="G166" s="270"/>
      <c r="H166" s="271" t="s">
        <v>57</v>
      </c>
      <c r="I166" s="271" t="s">
        <v>60</v>
      </c>
      <c r="J166" s="228" t="s">
        <v>634</v>
      </c>
      <c r="K166" s="208"/>
    </row>
    <row r="167" spans="2:11" s="1" customFormat="1" ht="17.25" customHeight="1">
      <c r="B167" s="209"/>
      <c r="C167" s="230" t="s">
        <v>635</v>
      </c>
      <c r="D167" s="230"/>
      <c r="E167" s="230"/>
      <c r="F167" s="231" t="s">
        <v>636</v>
      </c>
      <c r="G167" s="272"/>
      <c r="H167" s="273"/>
      <c r="I167" s="273"/>
      <c r="J167" s="230" t="s">
        <v>637</v>
      </c>
      <c r="K167" s="210"/>
    </row>
    <row r="168" spans="2:11" s="1" customFormat="1" ht="5.25" customHeight="1">
      <c r="B168" s="238"/>
      <c r="C168" s="233"/>
      <c r="D168" s="233"/>
      <c r="E168" s="233"/>
      <c r="F168" s="233"/>
      <c r="G168" s="234"/>
      <c r="H168" s="233"/>
      <c r="I168" s="233"/>
      <c r="J168" s="233"/>
      <c r="K168" s="261"/>
    </row>
    <row r="169" spans="2:11" s="1" customFormat="1" ht="15" customHeight="1">
      <c r="B169" s="238"/>
      <c r="C169" s="215" t="s">
        <v>641</v>
      </c>
      <c r="D169" s="215"/>
      <c r="E169" s="215"/>
      <c r="F169" s="236" t="s">
        <v>638</v>
      </c>
      <c r="G169" s="215"/>
      <c r="H169" s="215" t="s">
        <v>678</v>
      </c>
      <c r="I169" s="215" t="s">
        <v>640</v>
      </c>
      <c r="J169" s="215">
        <v>120</v>
      </c>
      <c r="K169" s="261"/>
    </row>
    <row r="170" spans="2:11" s="1" customFormat="1" ht="15" customHeight="1">
      <c r="B170" s="238"/>
      <c r="C170" s="215" t="s">
        <v>687</v>
      </c>
      <c r="D170" s="215"/>
      <c r="E170" s="215"/>
      <c r="F170" s="236" t="s">
        <v>638</v>
      </c>
      <c r="G170" s="215"/>
      <c r="H170" s="215" t="s">
        <v>688</v>
      </c>
      <c r="I170" s="215" t="s">
        <v>640</v>
      </c>
      <c r="J170" s="215" t="s">
        <v>689</v>
      </c>
      <c r="K170" s="261"/>
    </row>
    <row r="171" spans="2:11" s="1" customFormat="1" ht="15" customHeight="1">
      <c r="B171" s="238"/>
      <c r="C171" s="215" t="s">
        <v>586</v>
      </c>
      <c r="D171" s="215"/>
      <c r="E171" s="215"/>
      <c r="F171" s="236" t="s">
        <v>638</v>
      </c>
      <c r="G171" s="215"/>
      <c r="H171" s="215" t="s">
        <v>705</v>
      </c>
      <c r="I171" s="215" t="s">
        <v>640</v>
      </c>
      <c r="J171" s="215" t="s">
        <v>689</v>
      </c>
      <c r="K171" s="261"/>
    </row>
    <row r="172" spans="2:11" s="1" customFormat="1" ht="15" customHeight="1">
      <c r="B172" s="238"/>
      <c r="C172" s="215" t="s">
        <v>643</v>
      </c>
      <c r="D172" s="215"/>
      <c r="E172" s="215"/>
      <c r="F172" s="236" t="s">
        <v>644</v>
      </c>
      <c r="G172" s="215"/>
      <c r="H172" s="215" t="s">
        <v>705</v>
      </c>
      <c r="I172" s="215" t="s">
        <v>640</v>
      </c>
      <c r="J172" s="215">
        <v>50</v>
      </c>
      <c r="K172" s="261"/>
    </row>
    <row r="173" spans="2:11" s="1" customFormat="1" ht="15" customHeight="1">
      <c r="B173" s="238"/>
      <c r="C173" s="215" t="s">
        <v>646</v>
      </c>
      <c r="D173" s="215"/>
      <c r="E173" s="215"/>
      <c r="F173" s="236" t="s">
        <v>638</v>
      </c>
      <c r="G173" s="215"/>
      <c r="H173" s="215" t="s">
        <v>705</v>
      </c>
      <c r="I173" s="215" t="s">
        <v>648</v>
      </c>
      <c r="J173" s="215"/>
      <c r="K173" s="261"/>
    </row>
    <row r="174" spans="2:11" s="1" customFormat="1" ht="15" customHeight="1">
      <c r="B174" s="238"/>
      <c r="C174" s="215" t="s">
        <v>657</v>
      </c>
      <c r="D174" s="215"/>
      <c r="E174" s="215"/>
      <c r="F174" s="236" t="s">
        <v>644</v>
      </c>
      <c r="G174" s="215"/>
      <c r="H174" s="215" t="s">
        <v>705</v>
      </c>
      <c r="I174" s="215" t="s">
        <v>640</v>
      </c>
      <c r="J174" s="215">
        <v>50</v>
      </c>
      <c r="K174" s="261"/>
    </row>
    <row r="175" spans="2:11" s="1" customFormat="1" ht="15" customHeight="1">
      <c r="B175" s="238"/>
      <c r="C175" s="215" t="s">
        <v>665</v>
      </c>
      <c r="D175" s="215"/>
      <c r="E175" s="215"/>
      <c r="F175" s="236" t="s">
        <v>644</v>
      </c>
      <c r="G175" s="215"/>
      <c r="H175" s="215" t="s">
        <v>705</v>
      </c>
      <c r="I175" s="215" t="s">
        <v>640</v>
      </c>
      <c r="J175" s="215">
        <v>50</v>
      </c>
      <c r="K175" s="261"/>
    </row>
    <row r="176" spans="2:11" s="1" customFormat="1" ht="15" customHeight="1">
      <c r="B176" s="238"/>
      <c r="C176" s="215" t="s">
        <v>663</v>
      </c>
      <c r="D176" s="215"/>
      <c r="E176" s="215"/>
      <c r="F176" s="236" t="s">
        <v>644</v>
      </c>
      <c r="G176" s="215"/>
      <c r="H176" s="215" t="s">
        <v>705</v>
      </c>
      <c r="I176" s="215" t="s">
        <v>640</v>
      </c>
      <c r="J176" s="215">
        <v>50</v>
      </c>
      <c r="K176" s="261"/>
    </row>
    <row r="177" spans="2:11" s="1" customFormat="1" ht="15" customHeight="1">
      <c r="B177" s="238"/>
      <c r="C177" s="215" t="s">
        <v>102</v>
      </c>
      <c r="D177" s="215"/>
      <c r="E177" s="215"/>
      <c r="F177" s="236" t="s">
        <v>638</v>
      </c>
      <c r="G177" s="215"/>
      <c r="H177" s="215" t="s">
        <v>706</v>
      </c>
      <c r="I177" s="215" t="s">
        <v>707</v>
      </c>
      <c r="J177" s="215"/>
      <c r="K177" s="261"/>
    </row>
    <row r="178" spans="2:11" s="1" customFormat="1" ht="15" customHeight="1">
      <c r="B178" s="238"/>
      <c r="C178" s="215" t="s">
        <v>60</v>
      </c>
      <c r="D178" s="215"/>
      <c r="E178" s="215"/>
      <c r="F178" s="236" t="s">
        <v>638</v>
      </c>
      <c r="G178" s="215"/>
      <c r="H178" s="215" t="s">
        <v>708</v>
      </c>
      <c r="I178" s="215" t="s">
        <v>709</v>
      </c>
      <c r="J178" s="215">
        <v>1</v>
      </c>
      <c r="K178" s="261"/>
    </row>
    <row r="179" spans="2:11" s="1" customFormat="1" ht="15" customHeight="1">
      <c r="B179" s="238"/>
      <c r="C179" s="215" t="s">
        <v>56</v>
      </c>
      <c r="D179" s="215"/>
      <c r="E179" s="215"/>
      <c r="F179" s="236" t="s">
        <v>638</v>
      </c>
      <c r="G179" s="215"/>
      <c r="H179" s="215" t="s">
        <v>710</v>
      </c>
      <c r="I179" s="215" t="s">
        <v>640</v>
      </c>
      <c r="J179" s="215">
        <v>20</v>
      </c>
      <c r="K179" s="261"/>
    </row>
    <row r="180" spans="2:11" s="1" customFormat="1" ht="15" customHeight="1">
      <c r="B180" s="238"/>
      <c r="C180" s="215" t="s">
        <v>57</v>
      </c>
      <c r="D180" s="215"/>
      <c r="E180" s="215"/>
      <c r="F180" s="236" t="s">
        <v>638</v>
      </c>
      <c r="G180" s="215"/>
      <c r="H180" s="215" t="s">
        <v>711</v>
      </c>
      <c r="I180" s="215" t="s">
        <v>640</v>
      </c>
      <c r="J180" s="215">
        <v>255</v>
      </c>
      <c r="K180" s="261"/>
    </row>
    <row r="181" spans="2:11" s="1" customFormat="1" ht="15" customHeight="1">
      <c r="B181" s="238"/>
      <c r="C181" s="215" t="s">
        <v>103</v>
      </c>
      <c r="D181" s="215"/>
      <c r="E181" s="215"/>
      <c r="F181" s="236" t="s">
        <v>638</v>
      </c>
      <c r="G181" s="215"/>
      <c r="H181" s="215" t="s">
        <v>602</v>
      </c>
      <c r="I181" s="215" t="s">
        <v>640</v>
      </c>
      <c r="J181" s="215">
        <v>10</v>
      </c>
      <c r="K181" s="261"/>
    </row>
    <row r="182" spans="2:11" s="1" customFormat="1" ht="15" customHeight="1">
      <c r="B182" s="238"/>
      <c r="C182" s="215" t="s">
        <v>104</v>
      </c>
      <c r="D182" s="215"/>
      <c r="E182" s="215"/>
      <c r="F182" s="236" t="s">
        <v>638</v>
      </c>
      <c r="G182" s="215"/>
      <c r="H182" s="215" t="s">
        <v>712</v>
      </c>
      <c r="I182" s="215" t="s">
        <v>673</v>
      </c>
      <c r="J182" s="215"/>
      <c r="K182" s="261"/>
    </row>
    <row r="183" spans="2:11" s="1" customFormat="1" ht="15" customHeight="1">
      <c r="B183" s="238"/>
      <c r="C183" s="215" t="s">
        <v>713</v>
      </c>
      <c r="D183" s="215"/>
      <c r="E183" s="215"/>
      <c r="F183" s="236" t="s">
        <v>638</v>
      </c>
      <c r="G183" s="215"/>
      <c r="H183" s="215" t="s">
        <v>714</v>
      </c>
      <c r="I183" s="215" t="s">
        <v>673</v>
      </c>
      <c r="J183" s="215"/>
      <c r="K183" s="261"/>
    </row>
    <row r="184" spans="2:11" s="1" customFormat="1" ht="15" customHeight="1">
      <c r="B184" s="238"/>
      <c r="C184" s="215" t="s">
        <v>702</v>
      </c>
      <c r="D184" s="215"/>
      <c r="E184" s="215"/>
      <c r="F184" s="236" t="s">
        <v>638</v>
      </c>
      <c r="G184" s="215"/>
      <c r="H184" s="215" t="s">
        <v>715</v>
      </c>
      <c r="I184" s="215" t="s">
        <v>673</v>
      </c>
      <c r="J184" s="215"/>
      <c r="K184" s="261"/>
    </row>
    <row r="185" spans="2:11" s="1" customFormat="1" ht="15" customHeight="1">
      <c r="B185" s="238"/>
      <c r="C185" s="215" t="s">
        <v>106</v>
      </c>
      <c r="D185" s="215"/>
      <c r="E185" s="215"/>
      <c r="F185" s="236" t="s">
        <v>644</v>
      </c>
      <c r="G185" s="215"/>
      <c r="H185" s="215" t="s">
        <v>716</v>
      </c>
      <c r="I185" s="215" t="s">
        <v>640</v>
      </c>
      <c r="J185" s="215">
        <v>50</v>
      </c>
      <c r="K185" s="261"/>
    </row>
    <row r="186" spans="2:11" s="1" customFormat="1" ht="15" customHeight="1">
      <c r="B186" s="238"/>
      <c r="C186" s="215" t="s">
        <v>717</v>
      </c>
      <c r="D186" s="215"/>
      <c r="E186" s="215"/>
      <c r="F186" s="236" t="s">
        <v>644</v>
      </c>
      <c r="G186" s="215"/>
      <c r="H186" s="215" t="s">
        <v>718</v>
      </c>
      <c r="I186" s="215" t="s">
        <v>719</v>
      </c>
      <c r="J186" s="215"/>
      <c r="K186" s="261"/>
    </row>
    <row r="187" spans="2:11" s="1" customFormat="1" ht="15" customHeight="1">
      <c r="B187" s="238"/>
      <c r="C187" s="215" t="s">
        <v>720</v>
      </c>
      <c r="D187" s="215"/>
      <c r="E187" s="215"/>
      <c r="F187" s="236" t="s">
        <v>644</v>
      </c>
      <c r="G187" s="215"/>
      <c r="H187" s="215" t="s">
        <v>721</v>
      </c>
      <c r="I187" s="215" t="s">
        <v>719</v>
      </c>
      <c r="J187" s="215"/>
      <c r="K187" s="261"/>
    </row>
    <row r="188" spans="2:11" s="1" customFormat="1" ht="15" customHeight="1">
      <c r="B188" s="238"/>
      <c r="C188" s="215" t="s">
        <v>722</v>
      </c>
      <c r="D188" s="215"/>
      <c r="E188" s="215"/>
      <c r="F188" s="236" t="s">
        <v>644</v>
      </c>
      <c r="G188" s="215"/>
      <c r="H188" s="215" t="s">
        <v>723</v>
      </c>
      <c r="I188" s="215" t="s">
        <v>719</v>
      </c>
      <c r="J188" s="215"/>
      <c r="K188" s="261"/>
    </row>
    <row r="189" spans="2:11" s="1" customFormat="1" ht="15" customHeight="1">
      <c r="B189" s="238"/>
      <c r="C189" s="274" t="s">
        <v>724</v>
      </c>
      <c r="D189" s="215"/>
      <c r="E189" s="215"/>
      <c r="F189" s="236" t="s">
        <v>644</v>
      </c>
      <c r="G189" s="215"/>
      <c r="H189" s="215" t="s">
        <v>725</v>
      </c>
      <c r="I189" s="215" t="s">
        <v>726</v>
      </c>
      <c r="J189" s="275" t="s">
        <v>727</v>
      </c>
      <c r="K189" s="261"/>
    </row>
    <row r="190" spans="2:11" s="14" customFormat="1" ht="15" customHeight="1">
      <c r="B190" s="276"/>
      <c r="C190" s="277" t="s">
        <v>728</v>
      </c>
      <c r="D190" s="278"/>
      <c r="E190" s="278"/>
      <c r="F190" s="279" t="s">
        <v>644</v>
      </c>
      <c r="G190" s="278"/>
      <c r="H190" s="278" t="s">
        <v>729</v>
      </c>
      <c r="I190" s="278" t="s">
        <v>726</v>
      </c>
      <c r="J190" s="280" t="s">
        <v>727</v>
      </c>
      <c r="K190" s="281"/>
    </row>
    <row r="191" spans="2:11" s="1" customFormat="1" ht="15" customHeight="1">
      <c r="B191" s="238"/>
      <c r="C191" s="274" t="s">
        <v>45</v>
      </c>
      <c r="D191" s="215"/>
      <c r="E191" s="215"/>
      <c r="F191" s="236" t="s">
        <v>638</v>
      </c>
      <c r="G191" s="215"/>
      <c r="H191" s="212" t="s">
        <v>730</v>
      </c>
      <c r="I191" s="215" t="s">
        <v>731</v>
      </c>
      <c r="J191" s="215"/>
      <c r="K191" s="261"/>
    </row>
    <row r="192" spans="2:11" s="1" customFormat="1" ht="15" customHeight="1">
      <c r="B192" s="238"/>
      <c r="C192" s="274" t="s">
        <v>732</v>
      </c>
      <c r="D192" s="215"/>
      <c r="E192" s="215"/>
      <c r="F192" s="236" t="s">
        <v>638</v>
      </c>
      <c r="G192" s="215"/>
      <c r="H192" s="215" t="s">
        <v>733</v>
      </c>
      <c r="I192" s="215" t="s">
        <v>673</v>
      </c>
      <c r="J192" s="215"/>
      <c r="K192" s="261"/>
    </row>
    <row r="193" spans="2:11" s="1" customFormat="1" ht="15" customHeight="1">
      <c r="B193" s="238"/>
      <c r="C193" s="274" t="s">
        <v>734</v>
      </c>
      <c r="D193" s="215"/>
      <c r="E193" s="215"/>
      <c r="F193" s="236" t="s">
        <v>638</v>
      </c>
      <c r="G193" s="215"/>
      <c r="H193" s="215" t="s">
        <v>735</v>
      </c>
      <c r="I193" s="215" t="s">
        <v>673</v>
      </c>
      <c r="J193" s="215"/>
      <c r="K193" s="261"/>
    </row>
    <row r="194" spans="2:11" s="1" customFormat="1" ht="15" customHeight="1">
      <c r="B194" s="238"/>
      <c r="C194" s="274" t="s">
        <v>736</v>
      </c>
      <c r="D194" s="215"/>
      <c r="E194" s="215"/>
      <c r="F194" s="236" t="s">
        <v>644</v>
      </c>
      <c r="G194" s="215"/>
      <c r="H194" s="215" t="s">
        <v>737</v>
      </c>
      <c r="I194" s="215" t="s">
        <v>673</v>
      </c>
      <c r="J194" s="215"/>
      <c r="K194" s="261"/>
    </row>
    <row r="195" spans="2:11" s="1" customFormat="1" ht="15" customHeight="1">
      <c r="B195" s="267"/>
      <c r="C195" s="282"/>
      <c r="D195" s="247"/>
      <c r="E195" s="247"/>
      <c r="F195" s="247"/>
      <c r="G195" s="247"/>
      <c r="H195" s="247"/>
      <c r="I195" s="247"/>
      <c r="J195" s="247"/>
      <c r="K195" s="268"/>
    </row>
    <row r="196" spans="2:11" s="1" customFormat="1" ht="18.75" customHeight="1">
      <c r="B196" s="249"/>
      <c r="C196" s="259"/>
      <c r="D196" s="259"/>
      <c r="E196" s="259"/>
      <c r="F196" s="269"/>
      <c r="G196" s="259"/>
      <c r="H196" s="259"/>
      <c r="I196" s="259"/>
      <c r="J196" s="259"/>
      <c r="K196" s="249"/>
    </row>
    <row r="197" spans="2:11" s="1" customFormat="1" ht="18.75" customHeight="1">
      <c r="B197" s="249"/>
      <c r="C197" s="259"/>
      <c r="D197" s="259"/>
      <c r="E197" s="259"/>
      <c r="F197" s="269"/>
      <c r="G197" s="259"/>
      <c r="H197" s="259"/>
      <c r="I197" s="259"/>
      <c r="J197" s="259"/>
      <c r="K197" s="249"/>
    </row>
    <row r="198" spans="2:11" s="1" customFormat="1" ht="18.75" customHeight="1"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1" s="1" customFormat="1" ht="13.5">
      <c r="B199" s="204"/>
      <c r="C199" s="205"/>
      <c r="D199" s="205"/>
      <c r="E199" s="205"/>
      <c r="F199" s="205"/>
      <c r="G199" s="205"/>
      <c r="H199" s="205"/>
      <c r="I199" s="205"/>
      <c r="J199" s="205"/>
      <c r="K199" s="206"/>
    </row>
    <row r="200" spans="2:11" s="1" customFormat="1" ht="21">
      <c r="B200" s="207"/>
      <c r="C200" s="342" t="s">
        <v>738</v>
      </c>
      <c r="D200" s="342"/>
      <c r="E200" s="342"/>
      <c r="F200" s="342"/>
      <c r="G200" s="342"/>
      <c r="H200" s="342"/>
      <c r="I200" s="342"/>
      <c r="J200" s="342"/>
      <c r="K200" s="208"/>
    </row>
    <row r="201" spans="2:11" s="1" customFormat="1" ht="25.5" customHeight="1">
      <c r="B201" s="207"/>
      <c r="C201" s="283" t="s">
        <v>739</v>
      </c>
      <c r="D201" s="283"/>
      <c r="E201" s="283"/>
      <c r="F201" s="283" t="s">
        <v>740</v>
      </c>
      <c r="G201" s="284"/>
      <c r="H201" s="345" t="s">
        <v>741</v>
      </c>
      <c r="I201" s="345"/>
      <c r="J201" s="345"/>
      <c r="K201" s="208"/>
    </row>
    <row r="202" spans="2:11" s="1" customFormat="1" ht="5.25" customHeight="1">
      <c r="B202" s="238"/>
      <c r="C202" s="233"/>
      <c r="D202" s="233"/>
      <c r="E202" s="233"/>
      <c r="F202" s="233"/>
      <c r="G202" s="259"/>
      <c r="H202" s="233"/>
      <c r="I202" s="233"/>
      <c r="J202" s="233"/>
      <c r="K202" s="261"/>
    </row>
    <row r="203" spans="2:11" s="1" customFormat="1" ht="15" customHeight="1">
      <c r="B203" s="238"/>
      <c r="C203" s="215" t="s">
        <v>731</v>
      </c>
      <c r="D203" s="215"/>
      <c r="E203" s="215"/>
      <c r="F203" s="236" t="s">
        <v>46</v>
      </c>
      <c r="G203" s="215"/>
      <c r="H203" s="346" t="s">
        <v>742</v>
      </c>
      <c r="I203" s="346"/>
      <c r="J203" s="346"/>
      <c r="K203" s="261"/>
    </row>
    <row r="204" spans="2:11" s="1" customFormat="1" ht="15" customHeight="1">
      <c r="B204" s="238"/>
      <c r="C204" s="215"/>
      <c r="D204" s="215"/>
      <c r="E204" s="215"/>
      <c r="F204" s="236" t="s">
        <v>47</v>
      </c>
      <c r="G204" s="215"/>
      <c r="H204" s="346" t="s">
        <v>743</v>
      </c>
      <c r="I204" s="346"/>
      <c r="J204" s="346"/>
      <c r="K204" s="261"/>
    </row>
    <row r="205" spans="2:11" s="1" customFormat="1" ht="15" customHeight="1">
      <c r="B205" s="238"/>
      <c r="C205" s="215"/>
      <c r="D205" s="215"/>
      <c r="E205" s="215"/>
      <c r="F205" s="236" t="s">
        <v>50</v>
      </c>
      <c r="G205" s="215"/>
      <c r="H205" s="346" t="s">
        <v>744</v>
      </c>
      <c r="I205" s="346"/>
      <c r="J205" s="346"/>
      <c r="K205" s="261"/>
    </row>
    <row r="206" spans="2:11" s="1" customFormat="1" ht="15" customHeight="1">
      <c r="B206" s="238"/>
      <c r="C206" s="215"/>
      <c r="D206" s="215"/>
      <c r="E206" s="215"/>
      <c r="F206" s="236" t="s">
        <v>48</v>
      </c>
      <c r="G206" s="215"/>
      <c r="H206" s="346" t="s">
        <v>745</v>
      </c>
      <c r="I206" s="346"/>
      <c r="J206" s="346"/>
      <c r="K206" s="261"/>
    </row>
    <row r="207" spans="2:11" s="1" customFormat="1" ht="15" customHeight="1">
      <c r="B207" s="238"/>
      <c r="C207" s="215"/>
      <c r="D207" s="215"/>
      <c r="E207" s="215"/>
      <c r="F207" s="236" t="s">
        <v>49</v>
      </c>
      <c r="G207" s="215"/>
      <c r="H207" s="346" t="s">
        <v>746</v>
      </c>
      <c r="I207" s="346"/>
      <c r="J207" s="346"/>
      <c r="K207" s="261"/>
    </row>
    <row r="208" spans="2:11" s="1" customFormat="1" ht="15" customHeight="1">
      <c r="B208" s="238"/>
      <c r="C208" s="215"/>
      <c r="D208" s="215"/>
      <c r="E208" s="215"/>
      <c r="F208" s="236"/>
      <c r="G208" s="215"/>
      <c r="H208" s="215"/>
      <c r="I208" s="215"/>
      <c r="J208" s="215"/>
      <c r="K208" s="261"/>
    </row>
    <row r="209" spans="2:11" s="1" customFormat="1" ht="15" customHeight="1">
      <c r="B209" s="238"/>
      <c r="C209" s="215" t="s">
        <v>685</v>
      </c>
      <c r="D209" s="215"/>
      <c r="E209" s="215"/>
      <c r="F209" s="236" t="s">
        <v>82</v>
      </c>
      <c r="G209" s="215"/>
      <c r="H209" s="346" t="s">
        <v>747</v>
      </c>
      <c r="I209" s="346"/>
      <c r="J209" s="346"/>
      <c r="K209" s="261"/>
    </row>
    <row r="210" spans="2:11" s="1" customFormat="1" ht="15" customHeight="1">
      <c r="B210" s="238"/>
      <c r="C210" s="215"/>
      <c r="D210" s="215"/>
      <c r="E210" s="215"/>
      <c r="F210" s="236" t="s">
        <v>580</v>
      </c>
      <c r="G210" s="215"/>
      <c r="H210" s="346" t="s">
        <v>581</v>
      </c>
      <c r="I210" s="346"/>
      <c r="J210" s="346"/>
      <c r="K210" s="261"/>
    </row>
    <row r="211" spans="2:11" s="1" customFormat="1" ht="15" customHeight="1">
      <c r="B211" s="238"/>
      <c r="C211" s="215"/>
      <c r="D211" s="215"/>
      <c r="E211" s="215"/>
      <c r="F211" s="236" t="s">
        <v>578</v>
      </c>
      <c r="G211" s="215"/>
      <c r="H211" s="346" t="s">
        <v>748</v>
      </c>
      <c r="I211" s="346"/>
      <c r="J211" s="346"/>
      <c r="K211" s="261"/>
    </row>
    <row r="212" spans="2:11" s="1" customFormat="1" ht="15" customHeight="1">
      <c r="B212" s="285"/>
      <c r="C212" s="215"/>
      <c r="D212" s="215"/>
      <c r="E212" s="215"/>
      <c r="F212" s="236" t="s">
        <v>582</v>
      </c>
      <c r="G212" s="274"/>
      <c r="H212" s="347" t="s">
        <v>583</v>
      </c>
      <c r="I212" s="347"/>
      <c r="J212" s="347"/>
      <c r="K212" s="286"/>
    </row>
    <row r="213" spans="2:11" s="1" customFormat="1" ht="15" customHeight="1">
      <c r="B213" s="285"/>
      <c r="C213" s="215"/>
      <c r="D213" s="215"/>
      <c r="E213" s="215"/>
      <c r="F213" s="236" t="s">
        <v>584</v>
      </c>
      <c r="G213" s="274"/>
      <c r="H213" s="347" t="s">
        <v>749</v>
      </c>
      <c r="I213" s="347"/>
      <c r="J213" s="347"/>
      <c r="K213" s="286"/>
    </row>
    <row r="214" spans="2:11" s="1" customFormat="1" ht="15" customHeight="1">
      <c r="B214" s="285"/>
      <c r="C214" s="215"/>
      <c r="D214" s="215"/>
      <c r="E214" s="215"/>
      <c r="F214" s="236"/>
      <c r="G214" s="274"/>
      <c r="H214" s="265"/>
      <c r="I214" s="265"/>
      <c r="J214" s="265"/>
      <c r="K214" s="286"/>
    </row>
    <row r="215" spans="2:11" s="1" customFormat="1" ht="15" customHeight="1">
      <c r="B215" s="285"/>
      <c r="C215" s="215" t="s">
        <v>709</v>
      </c>
      <c r="D215" s="215"/>
      <c r="E215" s="215"/>
      <c r="F215" s="236">
        <v>1</v>
      </c>
      <c r="G215" s="274"/>
      <c r="H215" s="347" t="s">
        <v>750</v>
      </c>
      <c r="I215" s="347"/>
      <c r="J215" s="347"/>
      <c r="K215" s="286"/>
    </row>
    <row r="216" spans="2:11" s="1" customFormat="1" ht="15" customHeight="1">
      <c r="B216" s="285"/>
      <c r="C216" s="215"/>
      <c r="D216" s="215"/>
      <c r="E216" s="215"/>
      <c r="F216" s="236">
        <v>2</v>
      </c>
      <c r="G216" s="274"/>
      <c r="H216" s="347" t="s">
        <v>751</v>
      </c>
      <c r="I216" s="347"/>
      <c r="J216" s="347"/>
      <c r="K216" s="286"/>
    </row>
    <row r="217" spans="2:11" s="1" customFormat="1" ht="15" customHeight="1">
      <c r="B217" s="285"/>
      <c r="C217" s="215"/>
      <c r="D217" s="215"/>
      <c r="E217" s="215"/>
      <c r="F217" s="236">
        <v>3</v>
      </c>
      <c r="G217" s="274"/>
      <c r="H217" s="347" t="s">
        <v>752</v>
      </c>
      <c r="I217" s="347"/>
      <c r="J217" s="347"/>
      <c r="K217" s="286"/>
    </row>
    <row r="218" spans="2:11" s="1" customFormat="1" ht="15" customHeight="1">
      <c r="B218" s="285"/>
      <c r="C218" s="215"/>
      <c r="D218" s="215"/>
      <c r="E218" s="215"/>
      <c r="F218" s="236">
        <v>4</v>
      </c>
      <c r="G218" s="274"/>
      <c r="H218" s="347" t="s">
        <v>753</v>
      </c>
      <c r="I218" s="347"/>
      <c r="J218" s="347"/>
      <c r="K218" s="286"/>
    </row>
    <row r="219" spans="2:11" s="1" customFormat="1" ht="12.75" customHeight="1">
      <c r="B219" s="287"/>
      <c r="C219" s="288"/>
      <c r="D219" s="288"/>
      <c r="E219" s="288"/>
      <c r="F219" s="288"/>
      <c r="G219" s="288"/>
      <c r="H219" s="288"/>
      <c r="I219" s="288"/>
      <c r="J219" s="288"/>
      <c r="K219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240227011 - Zabezpečení v...</vt:lpstr>
      <vt:lpstr>Pokyny pro vyplnění</vt:lpstr>
      <vt:lpstr>'240227011 - Zabezpečení v...'!Názvy_tisku</vt:lpstr>
      <vt:lpstr>'Rekapitulace stavby'!Názvy_tisku</vt:lpstr>
      <vt:lpstr>'240227011 - Zabezpečení 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Beran</dc:creator>
  <cp:lastModifiedBy>EK Daniela Cimlova</cp:lastModifiedBy>
  <dcterms:created xsi:type="dcterms:W3CDTF">2024-03-04T07:30:18Z</dcterms:created>
  <dcterms:modified xsi:type="dcterms:W3CDTF">2024-04-18T07:16:37Z</dcterms:modified>
</cp:coreProperties>
</file>