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kce\Základní škola Ostrov\Tělocvična\rozpočet\rozpočet finální\"/>
    </mc:Choice>
  </mc:AlternateContent>
  <bookViews>
    <workbookView xWindow="0" yWindow="0" windowWidth="28800" windowHeight="12435"/>
  </bookViews>
  <sheets>
    <sheet name="Rekapitulace stavby" sheetId="1" r:id="rId1"/>
    <sheet name="01 - Stavební část" sheetId="2" r:id="rId2"/>
    <sheet name="02 - Vytápění" sheetId="3" r:id="rId3"/>
    <sheet name="03 - Elektroinstalace" sheetId="4" r:id="rId4"/>
    <sheet name="04 - Vybavení tělocvičny" sheetId="5" r:id="rId5"/>
    <sheet name="05 - Vedlejší a ostatní n..." sheetId="6" r:id="rId6"/>
    <sheet name="Pokyny pro vyplnění" sheetId="7" r:id="rId7"/>
  </sheets>
  <definedNames>
    <definedName name="_xlnm._FilterDatabase" localSheetId="1" hidden="1">'01 - Stavební část'!$C$91:$K$332</definedName>
    <definedName name="_xlnm._FilterDatabase" localSheetId="2" hidden="1">'02 - Vytápění'!$C$87:$K$215</definedName>
    <definedName name="_xlnm._FilterDatabase" localSheetId="3" hidden="1">'03 - Elektroinstalace'!$C$82:$K$115</definedName>
    <definedName name="_xlnm._FilterDatabase" localSheetId="4" hidden="1">'04 - Vybavení tělocvičny'!$C$79:$K$179</definedName>
    <definedName name="_xlnm._FilterDatabase" localSheetId="5" hidden="1">'05 - Vedlejší a ostatní n...'!$C$84:$K$111</definedName>
    <definedName name="_xlnm.Print_Titles" localSheetId="1">'01 - Stavební část'!$91:$91</definedName>
    <definedName name="_xlnm.Print_Titles" localSheetId="2">'02 - Vytápění'!$87:$87</definedName>
    <definedName name="_xlnm.Print_Titles" localSheetId="3">'03 - Elektroinstalace'!$82:$82</definedName>
    <definedName name="_xlnm.Print_Titles" localSheetId="4">'04 - Vybavení tělocvičny'!$79:$79</definedName>
    <definedName name="_xlnm.Print_Titles" localSheetId="5">'05 - Vedlejší a ostatní n...'!$84:$84</definedName>
    <definedName name="_xlnm.Print_Titles" localSheetId="0">'Rekapitulace stavby'!$52:$52</definedName>
    <definedName name="_xlnm.Print_Area" localSheetId="1">'01 - Stavební část'!$C$4:$J$39,'01 - Stavební část'!$C$45:$J$73,'01 - Stavební část'!$C$79:$K$332</definedName>
    <definedName name="_xlnm.Print_Area" localSheetId="2">'02 - Vytápění'!$C$4:$J$39,'02 - Vytápění'!$C$45:$J$69,'02 - Vytápění'!$C$75:$K$215</definedName>
    <definedName name="_xlnm.Print_Area" localSheetId="3">'03 - Elektroinstalace'!$C$4:$J$39,'03 - Elektroinstalace'!$C$45:$J$64,'03 - Elektroinstalace'!$C$70:$K$115</definedName>
    <definedName name="_xlnm.Print_Area" localSheetId="4">'04 - Vybavení tělocvičny'!$C$4:$J$39,'04 - Vybavení tělocvičny'!$C$45:$J$61,'04 - Vybavení tělocvičny'!$C$67:$K$179</definedName>
    <definedName name="_xlnm.Print_Area" localSheetId="5">'05 - Vedlejší a ostatní n...'!$C$4:$J$39,'05 - Vedlejší a ostatní n...'!$C$45:$J$66,'05 - Vedlejší a ostatní n...'!$C$72:$K$111</definedName>
    <definedName name="_xlnm.Print_Area" localSheetId="6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stavby'!$C$42:$AQ$60</definedName>
  </definedNames>
  <calcPr calcId="152511"/>
</workbook>
</file>

<file path=xl/calcChain.xml><?xml version="1.0" encoding="utf-8"?>
<calcChain xmlns="http://schemas.openxmlformats.org/spreadsheetml/2006/main">
  <c r="J37" i="6" l="1"/>
  <c r="J36" i="6"/>
  <c r="AY59" i="1"/>
  <c r="J35" i="6"/>
  <c r="AX59" i="1" s="1"/>
  <c r="BI107" i="6"/>
  <c r="BH107" i="6"/>
  <c r="BG107" i="6"/>
  <c r="BF107" i="6"/>
  <c r="T107" i="6"/>
  <c r="T106" i="6"/>
  <c r="R107" i="6"/>
  <c r="R106" i="6" s="1"/>
  <c r="P107" i="6"/>
  <c r="P106" i="6"/>
  <c r="BI103" i="6"/>
  <c r="BH103" i="6"/>
  <c r="BG103" i="6"/>
  <c r="BF103" i="6"/>
  <c r="T103" i="6"/>
  <c r="T102" i="6" s="1"/>
  <c r="R103" i="6"/>
  <c r="R102" i="6"/>
  <c r="P103" i="6"/>
  <c r="P102" i="6" s="1"/>
  <c r="BI99" i="6"/>
  <c r="BH99" i="6"/>
  <c r="BG99" i="6"/>
  <c r="BF99" i="6"/>
  <c r="T99" i="6"/>
  <c r="R99" i="6"/>
  <c r="P99" i="6"/>
  <c r="BI96" i="6"/>
  <c r="BH96" i="6"/>
  <c r="BG96" i="6"/>
  <c r="BF96" i="6"/>
  <c r="T96" i="6"/>
  <c r="R96" i="6"/>
  <c r="P96" i="6"/>
  <c r="BI92" i="6"/>
  <c r="BH92" i="6"/>
  <c r="BG92" i="6"/>
  <c r="BF92" i="6"/>
  <c r="T92" i="6"/>
  <c r="T91" i="6" s="1"/>
  <c r="R92" i="6"/>
  <c r="R91" i="6"/>
  <c r="P92" i="6"/>
  <c r="P91" i="6" s="1"/>
  <c r="BI88" i="6"/>
  <c r="BH88" i="6"/>
  <c r="BG88" i="6"/>
  <c r="F35" i="6" s="1"/>
  <c r="BF88" i="6"/>
  <c r="T88" i="6"/>
  <c r="T87" i="6"/>
  <c r="R88" i="6"/>
  <c r="R87" i="6" s="1"/>
  <c r="P88" i="6"/>
  <c r="P87" i="6"/>
  <c r="J82" i="6"/>
  <c r="J81" i="6"/>
  <c r="F81" i="6"/>
  <c r="F79" i="6"/>
  <c r="E77" i="6"/>
  <c r="J55" i="6"/>
  <c r="J54" i="6"/>
  <c r="F54" i="6"/>
  <c r="F52" i="6"/>
  <c r="E50" i="6"/>
  <c r="J18" i="6"/>
  <c r="E18" i="6"/>
  <c r="F82" i="6"/>
  <c r="J17" i="6"/>
  <c r="J12" i="6"/>
  <c r="J52" i="6"/>
  <c r="E7" i="6"/>
  <c r="E48" i="6" s="1"/>
  <c r="J37" i="5"/>
  <c r="J36" i="5"/>
  <c r="AY58" i="1"/>
  <c r="J35" i="5"/>
  <c r="AX58" i="1"/>
  <c r="BI178" i="5"/>
  <c r="BH178" i="5"/>
  <c r="BG178" i="5"/>
  <c r="BF178" i="5"/>
  <c r="T178" i="5"/>
  <c r="R178" i="5"/>
  <c r="P178" i="5"/>
  <c r="BI176" i="5"/>
  <c r="BH176" i="5"/>
  <c r="BG176" i="5"/>
  <c r="BF176" i="5"/>
  <c r="T176" i="5"/>
  <c r="R176" i="5"/>
  <c r="P176" i="5"/>
  <c r="BI174" i="5"/>
  <c r="BH174" i="5"/>
  <c r="BG174" i="5"/>
  <c r="BF174" i="5"/>
  <c r="T174" i="5"/>
  <c r="R174" i="5"/>
  <c r="P174" i="5"/>
  <c r="BI172" i="5"/>
  <c r="BH172" i="5"/>
  <c r="BG172" i="5"/>
  <c r="BF172" i="5"/>
  <c r="T172" i="5"/>
  <c r="R172" i="5"/>
  <c r="P172" i="5"/>
  <c r="BI170" i="5"/>
  <c r="BH170" i="5"/>
  <c r="BG170" i="5"/>
  <c r="BF170" i="5"/>
  <c r="T170" i="5"/>
  <c r="R170" i="5"/>
  <c r="P170" i="5"/>
  <c r="BI165" i="5"/>
  <c r="BH165" i="5"/>
  <c r="BG165" i="5"/>
  <c r="BF165" i="5"/>
  <c r="T165" i="5"/>
  <c r="R165" i="5"/>
  <c r="P165" i="5"/>
  <c r="BI163" i="5"/>
  <c r="BH163" i="5"/>
  <c r="BG163" i="5"/>
  <c r="BF163" i="5"/>
  <c r="T163" i="5"/>
  <c r="R163" i="5"/>
  <c r="P163" i="5"/>
  <c r="BI158" i="5"/>
  <c r="BH158" i="5"/>
  <c r="BG158" i="5"/>
  <c r="BF158" i="5"/>
  <c r="T158" i="5"/>
  <c r="R158" i="5"/>
  <c r="P158" i="5"/>
  <c r="BI150" i="5"/>
  <c r="BH150" i="5"/>
  <c r="BG150" i="5"/>
  <c r="BF150" i="5"/>
  <c r="T150" i="5"/>
  <c r="R150" i="5"/>
  <c r="P150" i="5"/>
  <c r="BI148" i="5"/>
  <c r="BH148" i="5"/>
  <c r="BG148" i="5"/>
  <c r="BF148" i="5"/>
  <c r="T148" i="5"/>
  <c r="R148" i="5"/>
  <c r="P148" i="5"/>
  <c r="BI146" i="5"/>
  <c r="BH146" i="5"/>
  <c r="BG146" i="5"/>
  <c r="BF146" i="5"/>
  <c r="T146" i="5"/>
  <c r="R146" i="5"/>
  <c r="P146" i="5"/>
  <c r="BI136" i="5"/>
  <c r="BH136" i="5"/>
  <c r="BG136" i="5"/>
  <c r="BF136" i="5"/>
  <c r="T136" i="5"/>
  <c r="R136" i="5"/>
  <c r="P136" i="5"/>
  <c r="BI129" i="5"/>
  <c r="BH129" i="5"/>
  <c r="BG129" i="5"/>
  <c r="BF129" i="5"/>
  <c r="T129" i="5"/>
  <c r="R129" i="5"/>
  <c r="P129" i="5"/>
  <c r="BI121" i="5"/>
  <c r="BH121" i="5"/>
  <c r="BG121" i="5"/>
  <c r="BF121" i="5"/>
  <c r="T121" i="5"/>
  <c r="R121" i="5"/>
  <c r="P121" i="5"/>
  <c r="BI114" i="5"/>
  <c r="BH114" i="5"/>
  <c r="BG114" i="5"/>
  <c r="BF114" i="5"/>
  <c r="T114" i="5"/>
  <c r="R114" i="5"/>
  <c r="P114" i="5"/>
  <c r="BI104" i="5"/>
  <c r="BH104" i="5"/>
  <c r="BG104" i="5"/>
  <c r="BF104" i="5"/>
  <c r="T104" i="5"/>
  <c r="R104" i="5"/>
  <c r="P104" i="5"/>
  <c r="BI98" i="5"/>
  <c r="BH98" i="5"/>
  <c r="BG98" i="5"/>
  <c r="BF98" i="5"/>
  <c r="T98" i="5"/>
  <c r="R98" i="5"/>
  <c r="P98" i="5"/>
  <c r="BI87" i="5"/>
  <c r="BH87" i="5"/>
  <c r="BG87" i="5"/>
  <c r="BF87" i="5"/>
  <c r="T87" i="5"/>
  <c r="R87" i="5"/>
  <c r="P87" i="5"/>
  <c r="BI82" i="5"/>
  <c r="BH82" i="5"/>
  <c r="BG82" i="5"/>
  <c r="BF82" i="5"/>
  <c r="T82" i="5"/>
  <c r="R82" i="5"/>
  <c r="P82" i="5"/>
  <c r="J77" i="5"/>
  <c r="J76" i="5"/>
  <c r="F76" i="5"/>
  <c r="F74" i="5"/>
  <c r="E72" i="5"/>
  <c r="J55" i="5"/>
  <c r="J54" i="5"/>
  <c r="F54" i="5"/>
  <c r="F52" i="5"/>
  <c r="E50" i="5"/>
  <c r="J18" i="5"/>
  <c r="E18" i="5"/>
  <c r="F77" i="5"/>
  <c r="J17" i="5"/>
  <c r="J12" i="5"/>
  <c r="J52" i="5"/>
  <c r="E7" i="5"/>
  <c r="E70" i="5" s="1"/>
  <c r="J37" i="4"/>
  <c r="J36" i="4"/>
  <c r="AY57" i="1"/>
  <c r="J35" i="4"/>
  <c r="AX57" i="1" s="1"/>
  <c r="BI113" i="4"/>
  <c r="BH113" i="4"/>
  <c r="BG113" i="4"/>
  <c r="BF113" i="4"/>
  <c r="T113" i="4"/>
  <c r="R113" i="4"/>
  <c r="P113" i="4"/>
  <c r="BI110" i="4"/>
  <c r="BH110" i="4"/>
  <c r="BG110" i="4"/>
  <c r="BF110" i="4"/>
  <c r="T110" i="4"/>
  <c r="R110" i="4"/>
  <c r="P110" i="4"/>
  <c r="BI108" i="4"/>
  <c r="BH108" i="4"/>
  <c r="BG108" i="4"/>
  <c r="BF108" i="4"/>
  <c r="T108" i="4"/>
  <c r="R108" i="4"/>
  <c r="P108" i="4"/>
  <c r="BI105" i="4"/>
  <c r="BH105" i="4"/>
  <c r="BG105" i="4"/>
  <c r="BF105" i="4"/>
  <c r="T105" i="4"/>
  <c r="R105" i="4"/>
  <c r="P105" i="4"/>
  <c r="BI103" i="4"/>
  <c r="BH103" i="4"/>
  <c r="BG103" i="4"/>
  <c r="BF103" i="4"/>
  <c r="T103" i="4"/>
  <c r="R103" i="4"/>
  <c r="P103" i="4"/>
  <c r="BI101" i="4"/>
  <c r="BH101" i="4"/>
  <c r="BG101" i="4"/>
  <c r="BF101" i="4"/>
  <c r="T101" i="4"/>
  <c r="R101" i="4"/>
  <c r="P101" i="4"/>
  <c r="BI96" i="4"/>
  <c r="BH96" i="4"/>
  <c r="BG96" i="4"/>
  <c r="BF96" i="4"/>
  <c r="T96" i="4"/>
  <c r="R96" i="4"/>
  <c r="P96" i="4"/>
  <c r="BI92" i="4"/>
  <c r="BH92" i="4"/>
  <c r="BG92" i="4"/>
  <c r="BF92" i="4"/>
  <c r="T92" i="4"/>
  <c r="R92" i="4"/>
  <c r="P92" i="4"/>
  <c r="BI89" i="4"/>
  <c r="BH89" i="4"/>
  <c r="BG89" i="4"/>
  <c r="BF89" i="4"/>
  <c r="T89" i="4"/>
  <c r="R89" i="4"/>
  <c r="P89" i="4"/>
  <c r="BI86" i="4"/>
  <c r="BH86" i="4"/>
  <c r="BG86" i="4"/>
  <c r="BF86" i="4"/>
  <c r="T86" i="4"/>
  <c r="R86" i="4"/>
  <c r="P86" i="4"/>
  <c r="J80" i="4"/>
  <c r="J79" i="4"/>
  <c r="F79" i="4"/>
  <c r="F77" i="4"/>
  <c r="E75" i="4"/>
  <c r="J55" i="4"/>
  <c r="J54" i="4"/>
  <c r="F54" i="4"/>
  <c r="F52" i="4"/>
  <c r="E50" i="4"/>
  <c r="J18" i="4"/>
  <c r="E18" i="4"/>
  <c r="F55" i="4" s="1"/>
  <c r="J17" i="4"/>
  <c r="J12" i="4"/>
  <c r="J52" i="4"/>
  <c r="E7" i="4"/>
  <c r="E48" i="4" s="1"/>
  <c r="J37" i="3"/>
  <c r="J36" i="3"/>
  <c r="AY56" i="1" s="1"/>
  <c r="J35" i="3"/>
  <c r="AX56" i="1"/>
  <c r="BI214" i="3"/>
  <c r="BH214" i="3"/>
  <c r="BG214" i="3"/>
  <c r="BF214" i="3"/>
  <c r="T214" i="3"/>
  <c r="R214" i="3"/>
  <c r="P214" i="3"/>
  <c r="BI212" i="3"/>
  <c r="BH212" i="3"/>
  <c r="BG212" i="3"/>
  <c r="BF212" i="3"/>
  <c r="T212" i="3"/>
  <c r="R212" i="3"/>
  <c r="P212" i="3"/>
  <c r="BI210" i="3"/>
  <c r="BH210" i="3"/>
  <c r="BG210" i="3"/>
  <c r="BF210" i="3"/>
  <c r="T210" i="3"/>
  <c r="R210" i="3"/>
  <c r="P210" i="3"/>
  <c r="BI207" i="3"/>
  <c r="BH207" i="3"/>
  <c r="BG207" i="3"/>
  <c r="BF207" i="3"/>
  <c r="T207" i="3"/>
  <c r="R207" i="3"/>
  <c r="P207" i="3"/>
  <c r="BI202" i="3"/>
  <c r="BH202" i="3"/>
  <c r="BG202" i="3"/>
  <c r="BF202" i="3"/>
  <c r="T202" i="3"/>
  <c r="R202" i="3"/>
  <c r="P202" i="3"/>
  <c r="BI199" i="3"/>
  <c r="BH199" i="3"/>
  <c r="BG199" i="3"/>
  <c r="BF199" i="3"/>
  <c r="T199" i="3"/>
  <c r="R199" i="3"/>
  <c r="P199" i="3"/>
  <c r="BI196" i="3"/>
  <c r="BH196" i="3"/>
  <c r="BG196" i="3"/>
  <c r="BF196" i="3"/>
  <c r="T196" i="3"/>
  <c r="R196" i="3"/>
  <c r="P196" i="3"/>
  <c r="BI193" i="3"/>
  <c r="BH193" i="3"/>
  <c r="BG193" i="3"/>
  <c r="BF193" i="3"/>
  <c r="T193" i="3"/>
  <c r="R193" i="3"/>
  <c r="P193" i="3"/>
  <c r="BI190" i="3"/>
  <c r="BH190" i="3"/>
  <c r="BG190" i="3"/>
  <c r="BF190" i="3"/>
  <c r="T190" i="3"/>
  <c r="R190" i="3"/>
  <c r="P190" i="3"/>
  <c r="BI187" i="3"/>
  <c r="BH187" i="3"/>
  <c r="BG187" i="3"/>
  <c r="BF187" i="3"/>
  <c r="T187" i="3"/>
  <c r="R187" i="3"/>
  <c r="P187" i="3"/>
  <c r="BI184" i="3"/>
  <c r="BH184" i="3"/>
  <c r="BG184" i="3"/>
  <c r="BF184" i="3"/>
  <c r="T184" i="3"/>
  <c r="R184" i="3"/>
  <c r="P184" i="3"/>
  <c r="BI181" i="3"/>
  <c r="BH181" i="3"/>
  <c r="BG181" i="3"/>
  <c r="BF181" i="3"/>
  <c r="T181" i="3"/>
  <c r="R181" i="3"/>
  <c r="P181" i="3"/>
  <c r="BI178" i="3"/>
  <c r="BH178" i="3"/>
  <c r="BG178" i="3"/>
  <c r="BF178" i="3"/>
  <c r="T178" i="3"/>
  <c r="R178" i="3"/>
  <c r="P178" i="3"/>
  <c r="BI174" i="3"/>
  <c r="BH174" i="3"/>
  <c r="BG174" i="3"/>
  <c r="BF174" i="3"/>
  <c r="T174" i="3"/>
  <c r="R174" i="3"/>
  <c r="P174" i="3"/>
  <c r="BI170" i="3"/>
  <c r="BH170" i="3"/>
  <c r="BG170" i="3"/>
  <c r="BF170" i="3"/>
  <c r="T170" i="3"/>
  <c r="R170" i="3"/>
  <c r="P170" i="3"/>
  <c r="BI168" i="3"/>
  <c r="BH168" i="3"/>
  <c r="BG168" i="3"/>
  <c r="BF168" i="3"/>
  <c r="T168" i="3"/>
  <c r="R168" i="3"/>
  <c r="P168" i="3"/>
  <c r="BI165" i="3"/>
  <c r="BH165" i="3"/>
  <c r="BG165" i="3"/>
  <c r="BF165" i="3"/>
  <c r="T165" i="3"/>
  <c r="R165" i="3"/>
  <c r="P165" i="3"/>
  <c r="BI163" i="3"/>
  <c r="BH163" i="3"/>
  <c r="BG163" i="3"/>
  <c r="BF163" i="3"/>
  <c r="T163" i="3"/>
  <c r="R163" i="3"/>
  <c r="P163" i="3"/>
  <c r="BI160" i="3"/>
  <c r="BH160" i="3"/>
  <c r="BG160" i="3"/>
  <c r="BF160" i="3"/>
  <c r="T160" i="3"/>
  <c r="R160" i="3"/>
  <c r="P160" i="3"/>
  <c r="BI158" i="3"/>
  <c r="BH158" i="3"/>
  <c r="BG158" i="3"/>
  <c r="BF158" i="3"/>
  <c r="T158" i="3"/>
  <c r="R158" i="3"/>
  <c r="P158" i="3"/>
  <c r="BI155" i="3"/>
  <c r="BH155" i="3"/>
  <c r="BG155" i="3"/>
  <c r="BF155" i="3"/>
  <c r="T155" i="3"/>
  <c r="R155" i="3"/>
  <c r="P155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5" i="3"/>
  <c r="BH145" i="3"/>
  <c r="BG145" i="3"/>
  <c r="BF145" i="3"/>
  <c r="T145" i="3"/>
  <c r="R145" i="3"/>
  <c r="P145" i="3"/>
  <c r="BI142" i="3"/>
  <c r="BH142" i="3"/>
  <c r="BG142" i="3"/>
  <c r="BF142" i="3"/>
  <c r="T142" i="3"/>
  <c r="R142" i="3"/>
  <c r="P142" i="3"/>
  <c r="BI138" i="3"/>
  <c r="BH138" i="3"/>
  <c r="BG138" i="3"/>
  <c r="BF138" i="3"/>
  <c r="T138" i="3"/>
  <c r="R138" i="3"/>
  <c r="P138" i="3"/>
  <c r="BI135" i="3"/>
  <c r="BH135" i="3"/>
  <c r="BG135" i="3"/>
  <c r="BF135" i="3"/>
  <c r="T135" i="3"/>
  <c r="R135" i="3"/>
  <c r="P135" i="3"/>
  <c r="BI132" i="3"/>
  <c r="BH132" i="3"/>
  <c r="BG132" i="3"/>
  <c r="BF132" i="3"/>
  <c r="T132" i="3"/>
  <c r="R132" i="3"/>
  <c r="P132" i="3"/>
  <c r="BI129" i="3"/>
  <c r="BH129" i="3"/>
  <c r="BG129" i="3"/>
  <c r="BF129" i="3"/>
  <c r="T129" i="3"/>
  <c r="R129" i="3"/>
  <c r="P129" i="3"/>
  <c r="BI126" i="3"/>
  <c r="BH126" i="3"/>
  <c r="BG126" i="3"/>
  <c r="BF126" i="3"/>
  <c r="T126" i="3"/>
  <c r="R126" i="3"/>
  <c r="P126" i="3"/>
  <c r="BI122" i="3"/>
  <c r="BH122" i="3"/>
  <c r="BG122" i="3"/>
  <c r="BF122" i="3"/>
  <c r="T122" i="3"/>
  <c r="R122" i="3"/>
  <c r="P122" i="3"/>
  <c r="BI118" i="3"/>
  <c r="BH118" i="3"/>
  <c r="BG118" i="3"/>
  <c r="BF118" i="3"/>
  <c r="T118" i="3"/>
  <c r="R118" i="3"/>
  <c r="P118" i="3"/>
  <c r="BI114" i="3"/>
  <c r="BH114" i="3"/>
  <c r="BG114" i="3"/>
  <c r="BF114" i="3"/>
  <c r="T114" i="3"/>
  <c r="R114" i="3"/>
  <c r="P114" i="3"/>
  <c r="BI109" i="3"/>
  <c r="BH109" i="3"/>
  <c r="BG109" i="3"/>
  <c r="BF109" i="3"/>
  <c r="T109" i="3"/>
  <c r="R109" i="3"/>
  <c r="P109" i="3"/>
  <c r="BI106" i="3"/>
  <c r="BH106" i="3"/>
  <c r="BG106" i="3"/>
  <c r="BF106" i="3"/>
  <c r="T106" i="3"/>
  <c r="R106" i="3"/>
  <c r="P106" i="3"/>
  <c r="BI101" i="3"/>
  <c r="BH101" i="3"/>
  <c r="BG101" i="3"/>
  <c r="BF101" i="3"/>
  <c r="T101" i="3"/>
  <c r="R101" i="3"/>
  <c r="P101" i="3"/>
  <c r="BI97" i="3"/>
  <c r="BH97" i="3"/>
  <c r="BG97" i="3"/>
  <c r="BF97" i="3"/>
  <c r="T97" i="3"/>
  <c r="R97" i="3"/>
  <c r="P97" i="3"/>
  <c r="BI94" i="3"/>
  <c r="BH94" i="3"/>
  <c r="BG94" i="3"/>
  <c r="BF94" i="3"/>
  <c r="T94" i="3"/>
  <c r="R94" i="3"/>
  <c r="P94" i="3"/>
  <c r="BI91" i="3"/>
  <c r="BH91" i="3"/>
  <c r="BG91" i="3"/>
  <c r="BF91" i="3"/>
  <c r="T91" i="3"/>
  <c r="R91" i="3"/>
  <c r="P91" i="3"/>
  <c r="J85" i="3"/>
  <c r="J84" i="3"/>
  <c r="F84" i="3"/>
  <c r="F82" i="3"/>
  <c r="E80" i="3"/>
  <c r="J55" i="3"/>
  <c r="J54" i="3"/>
  <c r="F54" i="3"/>
  <c r="F52" i="3"/>
  <c r="E50" i="3"/>
  <c r="J18" i="3"/>
  <c r="E18" i="3"/>
  <c r="F85" i="3" s="1"/>
  <c r="J17" i="3"/>
  <c r="J12" i="3"/>
  <c r="J52" i="3"/>
  <c r="E7" i="3"/>
  <c r="E78" i="3" s="1"/>
  <c r="J37" i="2"/>
  <c r="J36" i="2"/>
  <c r="AY55" i="1" s="1"/>
  <c r="J35" i="2"/>
  <c r="AX55" i="1"/>
  <c r="BI328" i="2"/>
  <c r="BH328" i="2"/>
  <c r="BG328" i="2"/>
  <c r="BF328" i="2"/>
  <c r="T328" i="2"/>
  <c r="R328" i="2"/>
  <c r="P328" i="2"/>
  <c r="BI323" i="2"/>
  <c r="BH323" i="2"/>
  <c r="BG323" i="2"/>
  <c r="BF323" i="2"/>
  <c r="T323" i="2"/>
  <c r="R323" i="2"/>
  <c r="P323" i="2"/>
  <c r="BI318" i="2"/>
  <c r="BH318" i="2"/>
  <c r="BG318" i="2"/>
  <c r="BF318" i="2"/>
  <c r="T318" i="2"/>
  <c r="R318" i="2"/>
  <c r="P318" i="2"/>
  <c r="BI313" i="2"/>
  <c r="BH313" i="2"/>
  <c r="BG313" i="2"/>
  <c r="BF313" i="2"/>
  <c r="T313" i="2"/>
  <c r="R313" i="2"/>
  <c r="P313" i="2"/>
  <c r="BI310" i="2"/>
  <c r="BH310" i="2"/>
  <c r="BG310" i="2"/>
  <c r="BF310" i="2"/>
  <c r="T310" i="2"/>
  <c r="R310" i="2"/>
  <c r="P310" i="2"/>
  <c r="BI307" i="2"/>
  <c r="BH307" i="2"/>
  <c r="BG307" i="2"/>
  <c r="BF307" i="2"/>
  <c r="T307" i="2"/>
  <c r="R307" i="2"/>
  <c r="P307" i="2"/>
  <c r="BI301" i="2"/>
  <c r="BH301" i="2"/>
  <c r="BG301" i="2"/>
  <c r="BF301" i="2"/>
  <c r="T301" i="2"/>
  <c r="R301" i="2"/>
  <c r="P301" i="2"/>
  <c r="BI296" i="2"/>
  <c r="BH296" i="2"/>
  <c r="BG296" i="2"/>
  <c r="BF296" i="2"/>
  <c r="T296" i="2"/>
  <c r="R296" i="2"/>
  <c r="P296" i="2"/>
  <c r="BI291" i="2"/>
  <c r="BH291" i="2"/>
  <c r="BG291" i="2"/>
  <c r="BF291" i="2"/>
  <c r="T291" i="2"/>
  <c r="R291" i="2"/>
  <c r="P291" i="2"/>
  <c r="BI286" i="2"/>
  <c r="BH286" i="2"/>
  <c r="BG286" i="2"/>
  <c r="BF286" i="2"/>
  <c r="T286" i="2"/>
  <c r="R286" i="2"/>
  <c r="P286" i="2"/>
  <c r="BI281" i="2"/>
  <c r="BH281" i="2"/>
  <c r="BG281" i="2"/>
  <c r="BF281" i="2"/>
  <c r="T281" i="2"/>
  <c r="R281" i="2"/>
  <c r="P281" i="2"/>
  <c r="BI277" i="2"/>
  <c r="BH277" i="2"/>
  <c r="BG277" i="2"/>
  <c r="BF277" i="2"/>
  <c r="T277" i="2"/>
  <c r="R277" i="2"/>
  <c r="P277" i="2"/>
  <c r="BI274" i="2"/>
  <c r="BH274" i="2"/>
  <c r="BG274" i="2"/>
  <c r="BF274" i="2"/>
  <c r="T274" i="2"/>
  <c r="R274" i="2"/>
  <c r="P274" i="2"/>
  <c r="BI271" i="2"/>
  <c r="BH271" i="2"/>
  <c r="BG271" i="2"/>
  <c r="BF271" i="2"/>
  <c r="T271" i="2"/>
  <c r="R271" i="2"/>
  <c r="P271" i="2"/>
  <c r="BI268" i="2"/>
  <c r="BH268" i="2"/>
  <c r="BG268" i="2"/>
  <c r="BF268" i="2"/>
  <c r="T268" i="2"/>
  <c r="R268" i="2"/>
  <c r="P268" i="2"/>
  <c r="BI266" i="2"/>
  <c r="BH266" i="2"/>
  <c r="BG266" i="2"/>
  <c r="BF266" i="2"/>
  <c r="T266" i="2"/>
  <c r="R266" i="2"/>
  <c r="P266" i="2"/>
  <c r="BI263" i="2"/>
  <c r="BH263" i="2"/>
  <c r="BG263" i="2"/>
  <c r="BF263" i="2"/>
  <c r="T263" i="2"/>
  <c r="R263" i="2"/>
  <c r="P263" i="2"/>
  <c r="BI260" i="2"/>
  <c r="BH260" i="2"/>
  <c r="BG260" i="2"/>
  <c r="BF260" i="2"/>
  <c r="T260" i="2"/>
  <c r="R260" i="2"/>
  <c r="P260" i="2"/>
  <c r="BI255" i="2"/>
  <c r="BH255" i="2"/>
  <c r="BG255" i="2"/>
  <c r="BF255" i="2"/>
  <c r="T255" i="2"/>
  <c r="R255" i="2"/>
  <c r="P255" i="2"/>
  <c r="BI251" i="2"/>
  <c r="BH251" i="2"/>
  <c r="BG251" i="2"/>
  <c r="BF251" i="2"/>
  <c r="T251" i="2"/>
  <c r="R251" i="2"/>
  <c r="P251" i="2"/>
  <c r="BI248" i="2"/>
  <c r="BH248" i="2"/>
  <c r="BG248" i="2"/>
  <c r="BF248" i="2"/>
  <c r="T248" i="2"/>
  <c r="R248" i="2"/>
  <c r="P248" i="2"/>
  <c r="BI244" i="2"/>
  <c r="BH244" i="2"/>
  <c r="BG244" i="2"/>
  <c r="BF244" i="2"/>
  <c r="T244" i="2"/>
  <c r="R244" i="2"/>
  <c r="P244" i="2"/>
  <c r="BI241" i="2"/>
  <c r="BH241" i="2"/>
  <c r="BG241" i="2"/>
  <c r="BF241" i="2"/>
  <c r="T241" i="2"/>
  <c r="R241" i="2"/>
  <c r="P241" i="2"/>
  <c r="BI237" i="2"/>
  <c r="BH237" i="2"/>
  <c r="BG237" i="2"/>
  <c r="BF237" i="2"/>
  <c r="T237" i="2"/>
  <c r="R237" i="2"/>
  <c r="P237" i="2"/>
  <c r="BI233" i="2"/>
  <c r="BH233" i="2"/>
  <c r="BG233" i="2"/>
  <c r="BF233" i="2"/>
  <c r="T233" i="2"/>
  <c r="R233" i="2"/>
  <c r="P233" i="2"/>
  <c r="BI228" i="2"/>
  <c r="BH228" i="2"/>
  <c r="BG228" i="2"/>
  <c r="BF228" i="2"/>
  <c r="T228" i="2"/>
  <c r="R228" i="2"/>
  <c r="P228" i="2"/>
  <c r="BI224" i="2"/>
  <c r="BH224" i="2"/>
  <c r="BG224" i="2"/>
  <c r="BF224" i="2"/>
  <c r="T224" i="2"/>
  <c r="R224" i="2"/>
  <c r="P224" i="2"/>
  <c r="BI222" i="2"/>
  <c r="BH222" i="2"/>
  <c r="BG222" i="2"/>
  <c r="BF222" i="2"/>
  <c r="T222" i="2"/>
  <c r="R222" i="2"/>
  <c r="P222" i="2"/>
  <c r="BI220" i="2"/>
  <c r="BH220" i="2"/>
  <c r="BG220" i="2"/>
  <c r="BF220" i="2"/>
  <c r="T220" i="2"/>
  <c r="R220" i="2"/>
  <c r="P220" i="2"/>
  <c r="BI217" i="2"/>
  <c r="BH217" i="2"/>
  <c r="BG217" i="2"/>
  <c r="BF217" i="2"/>
  <c r="T217" i="2"/>
  <c r="R217" i="2"/>
  <c r="P217" i="2"/>
  <c r="BI212" i="2"/>
  <c r="BH212" i="2"/>
  <c r="BG212" i="2"/>
  <c r="BF212" i="2"/>
  <c r="T212" i="2"/>
  <c r="R212" i="2"/>
  <c r="P212" i="2"/>
  <c r="BI207" i="2"/>
  <c r="BH207" i="2"/>
  <c r="BG207" i="2"/>
  <c r="BF207" i="2"/>
  <c r="T207" i="2"/>
  <c r="R207" i="2"/>
  <c r="P207" i="2"/>
  <c r="BI204" i="2"/>
  <c r="BH204" i="2"/>
  <c r="BG204" i="2"/>
  <c r="BF204" i="2"/>
  <c r="T204" i="2"/>
  <c r="R204" i="2"/>
  <c r="P204" i="2"/>
  <c r="BI199" i="2"/>
  <c r="BH199" i="2"/>
  <c r="BG199" i="2"/>
  <c r="BF199" i="2"/>
  <c r="T199" i="2"/>
  <c r="R199" i="2"/>
  <c r="P199" i="2"/>
  <c r="BI194" i="2"/>
  <c r="BH194" i="2"/>
  <c r="BG194" i="2"/>
  <c r="BF194" i="2"/>
  <c r="T194" i="2"/>
  <c r="R194" i="2"/>
  <c r="P194" i="2"/>
  <c r="BI189" i="2"/>
  <c r="BH189" i="2"/>
  <c r="BG189" i="2"/>
  <c r="BF189" i="2"/>
  <c r="T189" i="2"/>
  <c r="T188" i="2"/>
  <c r="R189" i="2"/>
  <c r="R188" i="2"/>
  <c r="P189" i="2"/>
  <c r="P188" i="2"/>
  <c r="BI185" i="2"/>
  <c r="BH185" i="2"/>
  <c r="BG185" i="2"/>
  <c r="BF185" i="2"/>
  <c r="T185" i="2"/>
  <c r="R185" i="2"/>
  <c r="P185" i="2"/>
  <c r="BI180" i="2"/>
  <c r="BH180" i="2"/>
  <c r="BG180" i="2"/>
  <c r="BF180" i="2"/>
  <c r="T180" i="2"/>
  <c r="R180" i="2"/>
  <c r="P180" i="2"/>
  <c r="BI177" i="2"/>
  <c r="BH177" i="2"/>
  <c r="BG177" i="2"/>
  <c r="BF177" i="2"/>
  <c r="T177" i="2"/>
  <c r="R177" i="2"/>
  <c r="P177" i="2"/>
  <c r="BI174" i="2"/>
  <c r="BH174" i="2"/>
  <c r="BG174" i="2"/>
  <c r="BF174" i="2"/>
  <c r="T174" i="2"/>
  <c r="R174" i="2"/>
  <c r="P174" i="2"/>
  <c r="BI169" i="2"/>
  <c r="BH169" i="2"/>
  <c r="BG169" i="2"/>
  <c r="BF169" i="2"/>
  <c r="T169" i="2"/>
  <c r="R169" i="2"/>
  <c r="P169" i="2"/>
  <c r="BI166" i="2"/>
  <c r="BH166" i="2"/>
  <c r="BG166" i="2"/>
  <c r="BF166" i="2"/>
  <c r="T166" i="2"/>
  <c r="R166" i="2"/>
  <c r="P166" i="2"/>
  <c r="BI163" i="2"/>
  <c r="BH163" i="2"/>
  <c r="BG163" i="2"/>
  <c r="BF163" i="2"/>
  <c r="T163" i="2"/>
  <c r="R163" i="2"/>
  <c r="P163" i="2"/>
  <c r="BI159" i="2"/>
  <c r="BH159" i="2"/>
  <c r="BG159" i="2"/>
  <c r="BF159" i="2"/>
  <c r="T159" i="2"/>
  <c r="R159" i="2"/>
  <c r="P159" i="2"/>
  <c r="BI155" i="2"/>
  <c r="BH155" i="2"/>
  <c r="BG155" i="2"/>
  <c r="BF155" i="2"/>
  <c r="T155" i="2"/>
  <c r="R155" i="2"/>
  <c r="P155" i="2"/>
  <c r="BI151" i="2"/>
  <c r="BH151" i="2"/>
  <c r="BG151" i="2"/>
  <c r="BF151" i="2"/>
  <c r="T151" i="2"/>
  <c r="R151" i="2"/>
  <c r="P151" i="2"/>
  <c r="BI145" i="2"/>
  <c r="BH145" i="2"/>
  <c r="BG145" i="2"/>
  <c r="BF145" i="2"/>
  <c r="T145" i="2"/>
  <c r="R145" i="2"/>
  <c r="P145" i="2"/>
  <c r="BI142" i="2"/>
  <c r="BH142" i="2"/>
  <c r="BG142" i="2"/>
  <c r="BF142" i="2"/>
  <c r="T142" i="2"/>
  <c r="R142" i="2"/>
  <c r="P142" i="2"/>
  <c r="BI137" i="2"/>
  <c r="BH137" i="2"/>
  <c r="BG137" i="2"/>
  <c r="BF137" i="2"/>
  <c r="T137" i="2"/>
  <c r="R137" i="2"/>
  <c r="P137" i="2"/>
  <c r="BI133" i="2"/>
  <c r="BH133" i="2"/>
  <c r="BG133" i="2"/>
  <c r="BF133" i="2"/>
  <c r="T133" i="2"/>
  <c r="R133" i="2"/>
  <c r="P133" i="2"/>
  <c r="BI128" i="2"/>
  <c r="BH128" i="2"/>
  <c r="BG128" i="2"/>
  <c r="BF128" i="2"/>
  <c r="T128" i="2"/>
  <c r="R128" i="2"/>
  <c r="P128" i="2"/>
  <c r="BI125" i="2"/>
  <c r="BH125" i="2"/>
  <c r="BG125" i="2"/>
  <c r="BF125" i="2"/>
  <c r="T125" i="2"/>
  <c r="R125" i="2"/>
  <c r="P125" i="2"/>
  <c r="BI122" i="2"/>
  <c r="BH122" i="2"/>
  <c r="BG122" i="2"/>
  <c r="BF122" i="2"/>
  <c r="T122" i="2"/>
  <c r="R122" i="2"/>
  <c r="P122" i="2"/>
  <c r="BI119" i="2"/>
  <c r="BH119" i="2"/>
  <c r="BG119" i="2"/>
  <c r="BF119" i="2"/>
  <c r="T119" i="2"/>
  <c r="R119" i="2"/>
  <c r="P119" i="2"/>
  <c r="BI114" i="2"/>
  <c r="BH114" i="2"/>
  <c r="BG114" i="2"/>
  <c r="BF114" i="2"/>
  <c r="T114" i="2"/>
  <c r="R114" i="2"/>
  <c r="P114" i="2"/>
  <c r="BI109" i="2"/>
  <c r="BH109" i="2"/>
  <c r="BG109" i="2"/>
  <c r="BF109" i="2"/>
  <c r="T109" i="2"/>
  <c r="R109" i="2"/>
  <c r="P109" i="2"/>
  <c r="BI104" i="2"/>
  <c r="BH104" i="2"/>
  <c r="BG104" i="2"/>
  <c r="BF104" i="2"/>
  <c r="T104" i="2"/>
  <c r="R104" i="2"/>
  <c r="P104" i="2"/>
  <c r="BI101" i="2"/>
  <c r="BH101" i="2"/>
  <c r="BG101" i="2"/>
  <c r="BF101" i="2"/>
  <c r="T101" i="2"/>
  <c r="R101" i="2"/>
  <c r="P101" i="2"/>
  <c r="BI98" i="2"/>
  <c r="BH98" i="2"/>
  <c r="BG98" i="2"/>
  <c r="BF98" i="2"/>
  <c r="T98" i="2"/>
  <c r="R98" i="2"/>
  <c r="P98" i="2"/>
  <c r="BI95" i="2"/>
  <c r="BH95" i="2"/>
  <c r="BG95" i="2"/>
  <c r="BF95" i="2"/>
  <c r="T95" i="2"/>
  <c r="R95" i="2"/>
  <c r="P95" i="2"/>
  <c r="J89" i="2"/>
  <c r="J88" i="2"/>
  <c r="F88" i="2"/>
  <c r="F86" i="2"/>
  <c r="E84" i="2"/>
  <c r="J55" i="2"/>
  <c r="J54" i="2"/>
  <c r="F54" i="2"/>
  <c r="F52" i="2"/>
  <c r="E50" i="2"/>
  <c r="J18" i="2"/>
  <c r="E18" i="2"/>
  <c r="F89" i="2"/>
  <c r="J17" i="2"/>
  <c r="J12" i="2"/>
  <c r="J86" i="2" s="1"/>
  <c r="E7" i="2"/>
  <c r="E48" i="2"/>
  <c r="L50" i="1"/>
  <c r="AM50" i="1"/>
  <c r="AM49" i="1"/>
  <c r="L49" i="1"/>
  <c r="AM47" i="1"/>
  <c r="L47" i="1"/>
  <c r="L45" i="1"/>
  <c r="L44" i="1"/>
  <c r="BK268" i="2"/>
  <c r="BK323" i="2"/>
  <c r="J101" i="4"/>
  <c r="J255" i="2"/>
  <c r="J114" i="3"/>
  <c r="J106" i="3"/>
  <c r="J155" i="2"/>
  <c r="BK193" i="3"/>
  <c r="BK82" i="5"/>
  <c r="BK114" i="2"/>
  <c r="J170" i="5"/>
  <c r="J307" i="2"/>
  <c r="BK184" i="3"/>
  <c r="BK222" i="2"/>
  <c r="BK163" i="3"/>
  <c r="J237" i="2"/>
  <c r="BK103" i="4"/>
  <c r="J196" i="3"/>
  <c r="BK88" i="6"/>
  <c r="BK155" i="2"/>
  <c r="J241" i="2"/>
  <c r="J176" i="5"/>
  <c r="BK187" i="3"/>
  <c r="J88" i="6"/>
  <c r="BK204" i="2"/>
  <c r="BK155" i="3"/>
  <c r="J92" i="6"/>
  <c r="J135" i="3"/>
  <c r="J98" i="5"/>
  <c r="BK266" i="2"/>
  <c r="BK101" i="3"/>
  <c r="J155" i="3"/>
  <c r="J158" i="5"/>
  <c r="J142" i="2"/>
  <c r="J145" i="3"/>
  <c r="BK91" i="3"/>
  <c r="J87" i="5"/>
  <c r="BK95" i="2"/>
  <c r="BK328" i="2"/>
  <c r="J138" i="3"/>
  <c r="J166" i="2"/>
  <c r="J132" i="3"/>
  <c r="BK121" i="5"/>
  <c r="BK178" i="3"/>
  <c r="BK109" i="3"/>
  <c r="BK110" i="4"/>
  <c r="BK101" i="4"/>
  <c r="J103" i="6"/>
  <c r="BK212" i="2"/>
  <c r="J150" i="5"/>
  <c r="BK109" i="2"/>
  <c r="BK210" i="3"/>
  <c r="BK248" i="2"/>
  <c r="BK202" i="3"/>
  <c r="J163" i="5"/>
  <c r="BK237" i="2"/>
  <c r="BK241" i="2"/>
  <c r="J114" i="2"/>
  <c r="BK165" i="5"/>
  <c r="J178" i="3"/>
  <c r="BK307" i="2"/>
  <c r="BK135" i="3"/>
  <c r="BK170" i="5"/>
  <c r="J194" i="2"/>
  <c r="BK214" i="3"/>
  <c r="J281" i="2"/>
  <c r="J121" i="5"/>
  <c r="BK189" i="2"/>
  <c r="J158" i="3"/>
  <c r="J177" i="2"/>
  <c r="J260" i="2"/>
  <c r="BK122" i="3"/>
  <c r="BK301" i="2"/>
  <c r="BK281" i="2"/>
  <c r="J207" i="3"/>
  <c r="J199" i="3"/>
  <c r="J129" i="5"/>
  <c r="BK126" i="3"/>
  <c r="BK138" i="3"/>
  <c r="J286" i="2"/>
  <c r="BK271" i="2"/>
  <c r="J291" i="2"/>
  <c r="J193" i="3"/>
  <c r="BK228" i="2"/>
  <c r="BK260" i="2"/>
  <c r="J128" i="2"/>
  <c r="J251" i="2"/>
  <c r="J170" i="3"/>
  <c r="J104" i="2"/>
  <c r="BK106" i="3"/>
  <c r="J107" i="6"/>
  <c r="BK263" i="2"/>
  <c r="BK190" i="3"/>
  <c r="J271" i="2"/>
  <c r="J212" i="2"/>
  <c r="J202" i="3"/>
  <c r="J82" i="5"/>
  <c r="J151" i="2"/>
  <c r="BK168" i="3"/>
  <c r="J122" i="3"/>
  <c r="J248" i="2"/>
  <c r="BK101" i="2"/>
  <c r="BK142" i="3"/>
  <c r="BK98" i="2"/>
  <c r="BK296" i="2"/>
  <c r="BK92" i="6"/>
  <c r="J263" i="2"/>
  <c r="BK291" i="2"/>
  <c r="J109" i="2"/>
  <c r="J268" i="2"/>
  <c r="J103" i="4"/>
  <c r="J189" i="2"/>
  <c r="BK310" i="2"/>
  <c r="BK158" i="5"/>
  <c r="J145" i="2"/>
  <c r="BK199" i="3"/>
  <c r="J274" i="2"/>
  <c r="J86" i="4"/>
  <c r="J113" i="4"/>
  <c r="BK99" i="6"/>
  <c r="BK217" i="2"/>
  <c r="J101" i="2"/>
  <c r="BK94" i="3"/>
  <c r="J169" i="2"/>
  <c r="J207" i="2"/>
  <c r="J142" i="3"/>
  <c r="BK178" i="5"/>
  <c r="BK244" i="2"/>
  <c r="BK150" i="3"/>
  <c r="BK92" i="4"/>
  <c r="BK103" i="6"/>
  <c r="BK104" i="2"/>
  <c r="BK148" i="5"/>
  <c r="J95" i="2"/>
  <c r="J91" i="3"/>
  <c r="BK251" i="2"/>
  <c r="BK255" i="2"/>
  <c r="BK174" i="5"/>
  <c r="J119" i="2"/>
  <c r="BK114" i="3"/>
  <c r="J163" i="2"/>
  <c r="BK145" i="3"/>
  <c r="BK104" i="5"/>
  <c r="J313" i="2"/>
  <c r="BK107" i="6"/>
  <c r="BK108" i="4"/>
  <c r="J133" i="2"/>
  <c r="BK113" i="4"/>
  <c r="J126" i="3"/>
  <c r="BK98" i="5"/>
  <c r="J174" i="3"/>
  <c r="J174" i="5"/>
  <c r="BK207" i="2"/>
  <c r="J168" i="3"/>
  <c r="J220" i="2"/>
  <c r="BK128" i="2"/>
  <c r="BK207" i="3"/>
  <c r="J228" i="2"/>
  <c r="BK180" i="2"/>
  <c r="J163" i="3"/>
  <c r="BK125" i="2"/>
  <c r="J137" i="2"/>
  <c r="BK160" i="3"/>
  <c r="J210" i="3"/>
  <c r="BK151" i="2"/>
  <c r="J212" i="3"/>
  <c r="BK199" i="2"/>
  <c r="J150" i="3"/>
  <c r="BK136" i="5"/>
  <c r="J266" i="2"/>
  <c r="J184" i="3"/>
  <c r="BK163" i="5"/>
  <c r="J204" i="2"/>
  <c r="BK318" i="2"/>
  <c r="J222" i="2"/>
  <c r="J323" i="2"/>
  <c r="J98" i="2"/>
  <c r="J148" i="5"/>
  <c r="J181" i="3"/>
  <c r="J97" i="3"/>
  <c r="J96" i="4"/>
  <c r="BK166" i="2"/>
  <c r="BK174" i="2"/>
  <c r="BK212" i="3"/>
  <c r="BK148" i="3"/>
  <c r="BK150" i="5"/>
  <c r="J187" i="3"/>
  <c r="BK129" i="5"/>
  <c r="AS54" i="1"/>
  <c r="BK119" i="2"/>
  <c r="J92" i="4"/>
  <c r="J310" i="2"/>
  <c r="BK96" i="6"/>
  <c r="BK163" i="2"/>
  <c r="BK185" i="2"/>
  <c r="BK114" i="5"/>
  <c r="BK224" i="2"/>
  <c r="J129" i="3"/>
  <c r="BK196" i="3"/>
  <c r="BK159" i="2"/>
  <c r="J148" i="3"/>
  <c r="J178" i="5"/>
  <c r="J233" i="2"/>
  <c r="BK181" i="3"/>
  <c r="J214" i="3"/>
  <c r="BK169" i="2"/>
  <c r="BK233" i="2"/>
  <c r="J146" i="5"/>
  <c r="BK177" i="2"/>
  <c r="BK96" i="4"/>
  <c r="BK145" i="2"/>
  <c r="BK118" i="3"/>
  <c r="J217" i="2"/>
  <c r="BK313" i="2"/>
  <c r="BK146" i="5"/>
  <c r="J104" i="5"/>
  <c r="BK277" i="2"/>
  <c r="BK170" i="3"/>
  <c r="BK105" i="4"/>
  <c r="BK122" i="2"/>
  <c r="J109" i="3"/>
  <c r="BK86" i="4"/>
  <c r="J185" i="2"/>
  <c r="J277" i="2"/>
  <c r="BK220" i="2"/>
  <c r="BK89" i="4"/>
  <c r="J105" i="4"/>
  <c r="J318" i="2"/>
  <c r="J101" i="3"/>
  <c r="J190" i="3"/>
  <c r="J108" i="4"/>
  <c r="J165" i="5"/>
  <c r="J96" i="6"/>
  <c r="J199" i="2"/>
  <c r="J118" i="3"/>
  <c r="J296" i="2"/>
  <c r="J180" i="2"/>
  <c r="BK142" i="2"/>
  <c r="J165" i="3"/>
  <c r="BK194" i="2"/>
  <c r="J244" i="2"/>
  <c r="BK158" i="3"/>
  <c r="J114" i="5"/>
  <c r="J174" i="2"/>
  <c r="BK87" i="5"/>
  <c r="J160" i="3"/>
  <c r="J94" i="3"/>
  <c r="J89" i="4"/>
  <c r="J136" i="5"/>
  <c r="J172" i="5"/>
  <c r="BK286" i="2"/>
  <c r="BK165" i="3"/>
  <c r="J301" i="2"/>
  <c r="J110" i="4"/>
  <c r="BK274" i="2"/>
  <c r="J122" i="2"/>
  <c r="BK129" i="3"/>
  <c r="BK97" i="3"/>
  <c r="J224" i="2"/>
  <c r="BK133" i="2"/>
  <c r="BK132" i="3"/>
  <c r="BK176" i="5"/>
  <c r="J125" i="2"/>
  <c r="J328" i="2"/>
  <c r="BK172" i="5"/>
  <c r="BK137" i="2"/>
  <c r="J159" i="2"/>
  <c r="BK174" i="3"/>
  <c r="J99" i="6"/>
  <c r="BK193" i="2" l="1"/>
  <c r="J193" i="2"/>
  <c r="J66" i="2"/>
  <c r="P240" i="2"/>
  <c r="P306" i="2"/>
  <c r="BK125" i="3"/>
  <c r="J125" i="3"/>
  <c r="J64" i="3"/>
  <c r="T193" i="2"/>
  <c r="T240" i="2"/>
  <c r="R280" i="2"/>
  <c r="R173" i="2"/>
  <c r="BK240" i="2"/>
  <c r="J240" i="2"/>
  <c r="J68" i="2"/>
  <c r="R306" i="2"/>
  <c r="P90" i="3"/>
  <c r="P89" i="3"/>
  <c r="P105" i="3"/>
  <c r="R177" i="3"/>
  <c r="BK173" i="2"/>
  <c r="J173" i="2"/>
  <c r="J63" i="2"/>
  <c r="P227" i="2"/>
  <c r="T254" i="2"/>
  <c r="T105" i="3"/>
  <c r="T85" i="4"/>
  <c r="T84" i="4"/>
  <c r="BK94" i="2"/>
  <c r="R193" i="2"/>
  <c r="R240" i="2"/>
  <c r="P280" i="2"/>
  <c r="BK90" i="3"/>
  <c r="J90" i="3"/>
  <c r="J61" i="3"/>
  <c r="R105" i="3"/>
  <c r="T141" i="3"/>
  <c r="BK206" i="3"/>
  <c r="BK205" i="3"/>
  <c r="J205" i="3"/>
  <c r="J67" i="3" s="1"/>
  <c r="P100" i="4"/>
  <c r="P99" i="4"/>
  <c r="T90" i="3"/>
  <c r="T89" i="3" s="1"/>
  <c r="T125" i="3"/>
  <c r="T177" i="3"/>
  <c r="T100" i="4"/>
  <c r="T99" i="4" s="1"/>
  <c r="BK150" i="2"/>
  <c r="J150" i="2"/>
  <c r="J62" i="2"/>
  <c r="P247" i="2"/>
  <c r="T247" i="2"/>
  <c r="R141" i="3"/>
  <c r="T150" i="2"/>
  <c r="BK227" i="2"/>
  <c r="J227" i="2"/>
  <c r="J67" i="2"/>
  <c r="R254" i="2"/>
  <c r="P85" i="4"/>
  <c r="P84" i="4"/>
  <c r="P83" i="4"/>
  <c r="AU57" i="1"/>
  <c r="P150" i="2"/>
  <c r="P254" i="2"/>
  <c r="BK141" i="3"/>
  <c r="J141" i="3"/>
  <c r="J65" i="3" s="1"/>
  <c r="R206" i="3"/>
  <c r="R205" i="3"/>
  <c r="T81" i="5"/>
  <c r="T80" i="5" s="1"/>
  <c r="P94" i="2"/>
  <c r="P193" i="2"/>
  <c r="R247" i="2"/>
  <c r="T306" i="2"/>
  <c r="P141" i="3"/>
  <c r="BK81" i="5"/>
  <c r="J81" i="5" s="1"/>
  <c r="J60" i="5" s="1"/>
  <c r="R94" i="2"/>
  <c r="P173" i="2"/>
  <c r="P93" i="2" s="1"/>
  <c r="R227" i="2"/>
  <c r="BK280" i="2"/>
  <c r="J280" i="2"/>
  <c r="J71" i="2"/>
  <c r="BK100" i="4"/>
  <c r="J100" i="4"/>
  <c r="J63" i="4"/>
  <c r="R81" i="5"/>
  <c r="R80" i="5" s="1"/>
  <c r="T94" i="2"/>
  <c r="BK254" i="2"/>
  <c r="J254" i="2"/>
  <c r="J70" i="2" s="1"/>
  <c r="BK105" i="3"/>
  <c r="J105" i="3"/>
  <c r="J63" i="3"/>
  <c r="P125" i="3"/>
  <c r="P177" i="3"/>
  <c r="T206" i="3"/>
  <c r="T205" i="3"/>
  <c r="R100" i="4"/>
  <c r="R99" i="4"/>
  <c r="R85" i="4"/>
  <c r="R84" i="4"/>
  <c r="R83" i="4" s="1"/>
  <c r="P81" i="5"/>
  <c r="P80" i="5"/>
  <c r="AU58" i="1"/>
  <c r="T173" i="2"/>
  <c r="BK247" i="2"/>
  <c r="J247" i="2"/>
  <c r="J69" i="2"/>
  <c r="BK306" i="2"/>
  <c r="J306" i="2"/>
  <c r="J72" i="2"/>
  <c r="R90" i="3"/>
  <c r="R89" i="3" s="1"/>
  <c r="R150" i="2"/>
  <c r="T227" i="2"/>
  <c r="T280" i="2"/>
  <c r="R125" i="3"/>
  <c r="BK177" i="3"/>
  <c r="J177" i="3" s="1"/>
  <c r="J66" i="3" s="1"/>
  <c r="P206" i="3"/>
  <c r="P205" i="3"/>
  <c r="BK85" i="4"/>
  <c r="J85" i="4"/>
  <c r="J61" i="4" s="1"/>
  <c r="BK95" i="6"/>
  <c r="J95" i="6" s="1"/>
  <c r="J63" i="6" s="1"/>
  <c r="P95" i="6"/>
  <c r="P86" i="6"/>
  <c r="P85" i="6" s="1"/>
  <c r="AU59" i="1" s="1"/>
  <c r="R95" i="6"/>
  <c r="R86" i="6"/>
  <c r="R85" i="6" s="1"/>
  <c r="T95" i="6"/>
  <c r="T86" i="6" s="1"/>
  <c r="T85" i="6" s="1"/>
  <c r="BK188" i="2"/>
  <c r="J188" i="2"/>
  <c r="J64" i="2" s="1"/>
  <c r="BK87" i="6"/>
  <c r="J87" i="6" s="1"/>
  <c r="J61" i="6" s="1"/>
  <c r="BK91" i="6"/>
  <c r="J91" i="6"/>
  <c r="J62" i="6" s="1"/>
  <c r="BK102" i="6"/>
  <c r="J102" i="6" s="1"/>
  <c r="J64" i="6" s="1"/>
  <c r="BK106" i="6"/>
  <c r="J106" i="6"/>
  <c r="J65" i="6" s="1"/>
  <c r="F55" i="6"/>
  <c r="J79" i="6"/>
  <c r="BE88" i="6"/>
  <c r="BE92" i="6"/>
  <c r="BE99" i="6"/>
  <c r="E75" i="6"/>
  <c r="BE103" i="6"/>
  <c r="BE96" i="6"/>
  <c r="BE107" i="6"/>
  <c r="BB59" i="1"/>
  <c r="F55" i="5"/>
  <c r="BE170" i="5"/>
  <c r="BE150" i="5"/>
  <c r="BK84" i="4"/>
  <c r="J84" i="4"/>
  <c r="J60" i="4" s="1"/>
  <c r="E48" i="5"/>
  <c r="J74" i="5"/>
  <c r="BE148" i="5"/>
  <c r="BE178" i="5"/>
  <c r="BE98" i="5"/>
  <c r="BE114" i="5"/>
  <c r="BE146" i="5"/>
  <c r="BE163" i="5"/>
  <c r="BE165" i="5"/>
  <c r="BE172" i="5"/>
  <c r="BE87" i="5"/>
  <c r="BK99" i="4"/>
  <c r="J99" i="4"/>
  <c r="J62" i="4" s="1"/>
  <c r="BE82" i="5"/>
  <c r="BE121" i="5"/>
  <c r="BE136" i="5"/>
  <c r="BE176" i="5"/>
  <c r="BE158" i="5"/>
  <c r="BE104" i="5"/>
  <c r="BE129" i="5"/>
  <c r="BE174" i="5"/>
  <c r="BK89" i="3"/>
  <c r="E73" i="4"/>
  <c r="F80" i="4"/>
  <c r="BE92" i="4"/>
  <c r="BE86" i="4"/>
  <c r="BE89" i="4"/>
  <c r="J206" i="3"/>
  <c r="J68" i="3" s="1"/>
  <c r="BE96" i="4"/>
  <c r="BK104" i="3"/>
  <c r="J104" i="3"/>
  <c r="J62" i="3" s="1"/>
  <c r="J77" i="4"/>
  <c r="BE105" i="4"/>
  <c r="BE108" i="4"/>
  <c r="BE101" i="4"/>
  <c r="BE113" i="4"/>
  <c r="BE110" i="4"/>
  <c r="BE103" i="4"/>
  <c r="BE160" i="3"/>
  <c r="BE196" i="3"/>
  <c r="BE207" i="3"/>
  <c r="BE91" i="3"/>
  <c r="BE184" i="3"/>
  <c r="BE202" i="3"/>
  <c r="BK192" i="2"/>
  <c r="J192" i="2"/>
  <c r="J65" i="2" s="1"/>
  <c r="BE135" i="3"/>
  <c r="BE163" i="3"/>
  <c r="BE168" i="3"/>
  <c r="BE190" i="3"/>
  <c r="BE214" i="3"/>
  <c r="J94" i="2"/>
  <c r="J61" i="2"/>
  <c r="J82" i="3"/>
  <c r="BE122" i="3"/>
  <c r="BE210" i="3"/>
  <c r="BE94" i="3"/>
  <c r="BE187" i="3"/>
  <c r="BE212" i="3"/>
  <c r="BE114" i="3"/>
  <c r="BE129" i="3"/>
  <c r="BE150" i="3"/>
  <c r="BE193" i="3"/>
  <c r="BE199" i="3"/>
  <c r="E48" i="3"/>
  <c r="BE97" i="3"/>
  <c r="BE101" i="3"/>
  <c r="BE106" i="3"/>
  <c r="BE138" i="3"/>
  <c r="BE148" i="3"/>
  <c r="BE181" i="3"/>
  <c r="F55" i="3"/>
  <c r="BE126" i="3"/>
  <c r="BE165" i="3"/>
  <c r="BE170" i="3"/>
  <c r="BE178" i="3"/>
  <c r="BE118" i="3"/>
  <c r="BE142" i="3"/>
  <c r="BE155" i="3"/>
  <c r="BE158" i="3"/>
  <c r="BE174" i="3"/>
  <c r="BE109" i="3"/>
  <c r="BE132" i="3"/>
  <c r="BE145" i="3"/>
  <c r="J52" i="2"/>
  <c r="BE104" i="2"/>
  <c r="BE137" i="2"/>
  <c r="BE145" i="2"/>
  <c r="BE151" i="2"/>
  <c r="BE212" i="2"/>
  <c r="BE310" i="2"/>
  <c r="BE313" i="2"/>
  <c r="BE318" i="2"/>
  <c r="BE323" i="2"/>
  <c r="BE204" i="2"/>
  <c r="BE217" i="2"/>
  <c r="BE228" i="2"/>
  <c r="BE220" i="2"/>
  <c r="E82" i="2"/>
  <c r="BE133" i="2"/>
  <c r="BE169" i="2"/>
  <c r="BE180" i="2"/>
  <c r="BE199" i="2"/>
  <c r="BE328" i="2"/>
  <c r="BE248" i="2"/>
  <c r="BE185" i="2"/>
  <c r="BE207" i="2"/>
  <c r="BE244" i="2"/>
  <c r="BE251" i="2"/>
  <c r="BE122" i="2"/>
  <c r="BE163" i="2"/>
  <c r="BE224" i="2"/>
  <c r="BE233" i="2"/>
  <c r="BE241" i="2"/>
  <c r="BE119" i="2"/>
  <c r="BE174" i="2"/>
  <c r="BE266" i="2"/>
  <c r="BE281" i="2"/>
  <c r="BE95" i="2"/>
  <c r="BE125" i="2"/>
  <c r="BE166" i="2"/>
  <c r="BE237" i="2"/>
  <c r="BE271" i="2"/>
  <c r="BE277" i="2"/>
  <c r="BE307" i="2"/>
  <c r="BE109" i="2"/>
  <c r="BE114" i="2"/>
  <c r="BE155" i="2"/>
  <c r="BE177" i="2"/>
  <c r="BE194" i="2"/>
  <c r="BE255" i="2"/>
  <c r="BE260" i="2"/>
  <c r="BE274" i="2"/>
  <c r="BE296" i="2"/>
  <c r="F55" i="2"/>
  <c r="BE98" i="2"/>
  <c r="BE128" i="2"/>
  <c r="BE263" i="2"/>
  <c r="BE286" i="2"/>
  <c r="BE301" i="2"/>
  <c r="BE159" i="2"/>
  <c r="BE189" i="2"/>
  <c r="BE222" i="2"/>
  <c r="BE101" i="2"/>
  <c r="BE142" i="2"/>
  <c r="BE268" i="2"/>
  <c r="BE291" i="2"/>
  <c r="F36" i="6"/>
  <c r="BC59" i="1"/>
  <c r="F36" i="5"/>
  <c r="BC58" i="1"/>
  <c r="F35" i="4"/>
  <c r="BB57" i="1"/>
  <c r="F34" i="5"/>
  <c r="BA58" i="1"/>
  <c r="J34" i="4"/>
  <c r="AW57" i="1"/>
  <c r="F37" i="5"/>
  <c r="BD58" i="1"/>
  <c r="F36" i="2"/>
  <c r="BC55" i="1"/>
  <c r="F34" i="6"/>
  <c r="BA59" i="1"/>
  <c r="F37" i="6"/>
  <c r="BD59" i="1"/>
  <c r="J34" i="6"/>
  <c r="AW59" i="1"/>
  <c r="J34" i="5"/>
  <c r="AW58" i="1"/>
  <c r="J34" i="3"/>
  <c r="AW56" i="1" s="1"/>
  <c r="F36" i="4"/>
  <c r="BC57" i="1"/>
  <c r="J34" i="2"/>
  <c r="AW55" i="1" s="1"/>
  <c r="F34" i="3"/>
  <c r="BA56" i="1"/>
  <c r="F37" i="3"/>
  <c r="BD56" i="1" s="1"/>
  <c r="F35" i="5"/>
  <c r="BB58" i="1"/>
  <c r="F34" i="4"/>
  <c r="BA57" i="1" s="1"/>
  <c r="F36" i="3"/>
  <c r="BC56" i="1"/>
  <c r="F34" i="2"/>
  <c r="BA55" i="1" s="1"/>
  <c r="F37" i="2"/>
  <c r="BD55" i="1"/>
  <c r="F37" i="4"/>
  <c r="BD57" i="1" s="1"/>
  <c r="F35" i="2"/>
  <c r="BB55" i="1" s="1"/>
  <c r="F35" i="3"/>
  <c r="BB56" i="1"/>
  <c r="BK80" i="5" l="1"/>
  <c r="J80" i="5" s="1"/>
  <c r="J30" i="5" s="1"/>
  <c r="P192" i="2"/>
  <c r="P92" i="2"/>
  <c r="AU55" i="1"/>
  <c r="R104" i="3"/>
  <c r="R88" i="3"/>
  <c r="T83" i="4"/>
  <c r="P104" i="3"/>
  <c r="P88" i="3" s="1"/>
  <c r="AU56" i="1" s="1"/>
  <c r="T104" i="3"/>
  <c r="T88" i="3"/>
  <c r="T93" i="2"/>
  <c r="BK93" i="2"/>
  <c r="J93" i="2"/>
  <c r="J60" i="2"/>
  <c r="R192" i="2"/>
  <c r="R93" i="2"/>
  <c r="R92" i="2"/>
  <c r="T192" i="2"/>
  <c r="BK86" i="6"/>
  <c r="J86" i="6"/>
  <c r="J60" i="6"/>
  <c r="AG58" i="1"/>
  <c r="J59" i="5"/>
  <c r="BK83" i="4"/>
  <c r="J83" i="4"/>
  <c r="J59" i="4"/>
  <c r="BK88" i="3"/>
  <c r="J88" i="3"/>
  <c r="J59" i="3"/>
  <c r="J89" i="3"/>
  <c r="J60" i="3" s="1"/>
  <c r="BK92" i="2"/>
  <c r="J92" i="2"/>
  <c r="J59" i="2"/>
  <c r="F33" i="4"/>
  <c r="AZ57" i="1"/>
  <c r="F33" i="6"/>
  <c r="AZ59" i="1" s="1"/>
  <c r="J33" i="6"/>
  <c r="AV59" i="1" s="1"/>
  <c r="AT59" i="1" s="1"/>
  <c r="BD54" i="1"/>
  <c r="W33" i="1"/>
  <c r="J33" i="5"/>
  <c r="AV58" i="1"/>
  <c r="AT58" i="1" s="1"/>
  <c r="AN58" i="1" s="1"/>
  <c r="J33" i="2"/>
  <c r="AV55" i="1"/>
  <c r="AT55" i="1" s="1"/>
  <c r="F33" i="2"/>
  <c r="AZ55" i="1"/>
  <c r="F33" i="3"/>
  <c r="AZ56" i="1" s="1"/>
  <c r="BA54" i="1"/>
  <c r="W30" i="1"/>
  <c r="BC54" i="1"/>
  <c r="AY54" i="1" s="1"/>
  <c r="J33" i="3"/>
  <c r="AV56" i="1" s="1"/>
  <c r="AT56" i="1" s="1"/>
  <c r="J33" i="4"/>
  <c r="AV57" i="1"/>
  <c r="AT57" i="1"/>
  <c r="F33" i="5"/>
  <c r="AZ58" i="1" s="1"/>
  <c r="BB54" i="1"/>
  <c r="AX54" i="1" s="1"/>
  <c r="AU54" i="1" l="1"/>
  <c r="T92" i="2"/>
  <c r="BK85" i="6"/>
  <c r="J85" i="6"/>
  <c r="J59" i="6" s="1"/>
  <c r="J39" i="5"/>
  <c r="J30" i="4"/>
  <c r="AG57" i="1"/>
  <c r="AN57" i="1" s="1"/>
  <c r="AW54" i="1"/>
  <c r="AK30" i="1"/>
  <c r="W32" i="1"/>
  <c r="J30" i="3"/>
  <c r="AG56" i="1"/>
  <c r="AN56" i="1"/>
  <c r="AZ54" i="1"/>
  <c r="W29" i="1" s="1"/>
  <c r="J30" i="2"/>
  <c r="AG55" i="1"/>
  <c r="W31" i="1"/>
  <c r="J39" i="4" l="1"/>
  <c r="J39" i="3"/>
  <c r="J39" i="2"/>
  <c r="AN55" i="1"/>
  <c r="AV54" i="1"/>
  <c r="AK29" i="1"/>
  <c r="J30" i="6"/>
  <c r="AG59" i="1"/>
  <c r="AG54" i="1" s="1"/>
  <c r="AK26" i="1" s="1"/>
  <c r="J39" i="6" l="1"/>
  <c r="AK35" i="1"/>
  <c r="AN59" i="1"/>
  <c r="AT54" i="1"/>
  <c r="AN54" i="1" s="1"/>
</calcChain>
</file>

<file path=xl/sharedStrings.xml><?xml version="1.0" encoding="utf-8"?>
<sst xmlns="http://schemas.openxmlformats.org/spreadsheetml/2006/main" count="5541" uniqueCount="1074">
  <si>
    <t>Export Komplet</t>
  </si>
  <si>
    <t>VZ</t>
  </si>
  <si>
    <t>2.0</t>
  </si>
  <si>
    <t>ZAMOK</t>
  </si>
  <si>
    <t>False</t>
  </si>
  <si>
    <t>{ac4bf7b2-d9f9-457f-b4b0-d5e4618c2bba}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</si>
  <si>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</si>
  <si>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</si>
  <si>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</si>
  <si>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</si>
  <si>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</si>
  <si>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</si>
  <si>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</si>
  <si>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</si>
  <si>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20240518-02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</si>
  <si>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</si>
  <si>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</si>
  <si>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Základní škola Ostrov - rekonstrukce tělocvičny</t>
  </si>
  <si>
    <t>KSO:</t>
  </si>
  <si>
    <t/>
  </si>
  <si>
    <t>CC-CZ:</t>
  </si>
  <si>
    <t>Místo:</t>
  </si>
  <si>
    <t>Krušnohorská 304, Ostrov</t>
  </si>
  <si>
    <t>Datum:</t>
  </si>
  <si>
    <t>27. 6. 2024</t>
  </si>
  <si>
    <t>Zadavatel:</t>
  </si>
  <si>
    <t>IČ:</t>
  </si>
  <si>
    <t>Základní škola Ostrov, p.o.</t>
  </si>
  <si>
    <t>DIČ:</t>
  </si>
  <si>
    <t>Uchazeč:</t>
  </si>
  <si>
    <t>Vyplň údaj</t>
  </si>
  <si>
    <t>Projektant:</t>
  </si>
  <si>
    <t>Ing. Karel Drahokoupil</t>
  </si>
  <si>
    <t>True</t>
  </si>
  <si>
    <t>Zpracovatel:</t>
  </si>
  <si>
    <t>Bc. Martin Frous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</si>
  <si>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</si>
  <si>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</si>
  <si>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</si>
  <si>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</si>
  <si>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</si>
  <si>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</si>
  <si>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</si>
  <si>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</si>
  <si>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</si>
  <si>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</si>
  <si>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</si>
  <si>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</si>
  <si>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</si>
  <si>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</si>
  <si>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</si>
  <si>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</si>
  <si>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</si>
  <si>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</si>
  <si>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</si>
  <si>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</si>
  <si>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</si>
  <si>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</si>
  <si>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</si>
  <si>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</si>
  <si>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</si>
  <si>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</si>
  <si>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</si>
  <si>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</si>
  <si>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</si>
  <si>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</si>
  <si>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</si>
  <si>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</si>
  <si>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</si>
  <si>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</si>
  <si>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</si>
  <si>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</si>
  <si>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</si>
  <si>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</si>
  <si>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</si>
  <si>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</si>
  <si>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</si>
  <si>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</si>
  <si>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</t>
  </si>
  <si>
    <t>STA</t>
  </si>
  <si>
    <t>1</t>
  </si>
  <si>
    <t>{04e0db73-4cb4-4701-95c5-d79359a478ba}</t>
  </si>
  <si>
    <t>2</t>
  </si>
  <si>
    <t>02</t>
  </si>
  <si>
    <t>Vytápění</t>
  </si>
  <si>
    <t>{64c7f7ab-7824-40e7-be0f-50645a84dc3f}</t>
  </si>
  <si>
    <t>03</t>
  </si>
  <si>
    <t>Elektroinstalace</t>
  </si>
  <si>
    <t>{8d117c22-1b7c-487f-8380-b53a1fd3a098}</t>
  </si>
  <si>
    <t>04</t>
  </si>
  <si>
    <t>Vybavení tělocvičny</t>
  </si>
  <si>
    <t>{1893776a-f3af-46c2-90ea-fd642ba13ed3}</t>
  </si>
  <si>
    <t>05</t>
  </si>
  <si>
    <t>Vedlejší a ostatní náklady</t>
  </si>
  <si>
    <t>{c5d2b84d-eda6-47aa-8e8e-6e9528b3232d}</t>
  </si>
  <si>
    <t>KRYCÍ LIST SOUPISU PRACÍ</t>
  </si>
  <si>
    <t>Objekt:</t>
  </si>
  <si>
    <t>01 - Stavební část</t>
  </si>
  <si>
    <t xml:space="preserve"> </t>
  </si>
  <si>
    <t>Ing. Karel Drahoukoupil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</si>
  <si>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</si>
  <si>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</si>
  <si>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</si>
  <si>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</si>
  <si>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</si>
  <si>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</si>
  <si>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</si>
  <si>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</si>
  <si>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</si>
  <si>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</si>
  <si>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766 - Konstrukce truhlářské</t>
  </si>
  <si>
    <t xml:space="preserve">    767 - Konstrukce zámečnické</t>
  </si>
  <si>
    <t xml:space="preserve">    775 - Podlahy skládané</t>
  </si>
  <si>
    <t xml:space="preserve">    776 - Podlahy povlakové</t>
  </si>
  <si>
    <t xml:space="preserve">    777 - Podlahy lité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</si>
  <si>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</si>
  <si>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</si>
  <si>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</si>
  <si>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</si>
  <si>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</si>
  <si>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</si>
  <si>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</si>
  <si>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</si>
  <si>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</si>
  <si>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</si>
  <si>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</si>
  <si>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</si>
  <si>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</si>
  <si>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</si>
  <si>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</si>
  <si>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</si>
  <si>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</si>
  <si>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</si>
  <si>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</si>
  <si>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</si>
  <si>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</si>
  <si>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611131121</t>
  </si>
  <si>
    <t>Penetrační disperzní nátěr vnitřních stropů nanášený ručně</t>
  </si>
  <si>
    <t>m2</t>
  </si>
  <si>
    <t>CS ÚRS 2024 01</t>
  </si>
  <si>
    <t>4</t>
  </si>
  <si>
    <t>-172527601</t>
  </si>
  <si>
    <t>PP</t>
  </si>
  <si>
    <t>Podkladní a spojovací vrstva vnitřních omítaných ploch penetrace disperzní nanášená ručně stropů</t>
  </si>
  <si>
    <t>Online PSC</t>
  </si>
  <si>
    <t>https://podminky.urs.cz/item/CS_URS_2024_01/611131121</t>
  </si>
  <si>
    <t>611142001</t>
  </si>
  <si>
    <t>Pletivo sklovláknité vnitřních stropů vtlačené do tmelu</t>
  </si>
  <si>
    <t>-1949995631</t>
  </si>
  <si>
    <t>Pletivo vnitřních ploch v ploše nebo pruzích, na plném podkladu sklovláknité vtlačené do tmelu včetně tmelu stropů</t>
  </si>
  <si>
    <t>https://podminky.urs.cz/item/CS_URS_2024_01/611142001</t>
  </si>
  <si>
    <t>3</t>
  </si>
  <si>
    <t>611311131</t>
  </si>
  <si>
    <t>Vápenný štuk vnitřních rovných stropů tloušťky do 3 mm</t>
  </si>
  <si>
    <t>-456225808</t>
  </si>
  <si>
    <t>Vápenný štuk vnitřních ploch tloušťky do 3 mm vodorovných konstrukcí stropů rovných</t>
  </si>
  <si>
    <t>https://podminky.urs.cz/item/CS_URS_2024_01/611311131</t>
  </si>
  <si>
    <t>612131121</t>
  </si>
  <si>
    <t>Penetrační disperzní nátěr vnitřních stěn nanášený ručně</t>
  </si>
  <si>
    <t>Podkladní a spojovací vrstva vnitřních omítaných ploch penetrace disperzní nanášená ručně stěn</t>
  </si>
  <si>
    <t>https://podminky.urs.cz/item/CS_URS_2024_01/612131121</t>
  </si>
  <si>
    <t>VV</t>
  </si>
  <si>
    <t>3,5*(2*5,696+2*10,442+8*0,286+2*0,38+2*0,496+2*0,36+2*4,954+2*0,478+2*3,649+2*2,952)</t>
  </si>
  <si>
    <t>Součet</t>
  </si>
  <si>
    <t>5</t>
  </si>
  <si>
    <t>612142001</t>
  </si>
  <si>
    <t>Pletivo sklovláknité vnitřních stěn vtlačené do tmelu</t>
  </si>
  <si>
    <t>Pletivo vnitřních ploch v ploše nebo pruzích, na plném podkladu sklovláknité vtlačené do tmelu včetně tmelu stěn</t>
  </si>
  <si>
    <t>https://podminky.urs.cz/item/CS_URS_2024_01/612142001</t>
  </si>
  <si>
    <t>612311131</t>
  </si>
  <si>
    <t>Vápenný štuk vnitřních stěn tloušťky do 3 mm</t>
  </si>
  <si>
    <t>8</t>
  </si>
  <si>
    <t>Vápenný štuk vnitřních ploch tloušťky do 3 mm svislých konstrukcí stěn</t>
  </si>
  <si>
    <t>https://podminky.urs.cz/item/CS_URS_2024_01/612311131</t>
  </si>
  <si>
    <t>7</t>
  </si>
  <si>
    <t>619991001</t>
  </si>
  <si>
    <t>Zakrytí podlahy fólií</t>
  </si>
  <si>
    <t>2053339318</t>
  </si>
  <si>
    <t>Zakrytí vnitřních ploch před znečištěním fólií včetně pozdějšího odkrytí podlah</t>
  </si>
  <si>
    <t>https://podminky.urs.cz/item/CS_URS_2024_01/619991001</t>
  </si>
  <si>
    <t>619991011</t>
  </si>
  <si>
    <t>Obalení samostatných konstrukcí a prvků fólií</t>
  </si>
  <si>
    <t>-1115402683</t>
  </si>
  <si>
    <t>Zakrytí vnitřních ploch před znečištěním fólií včetně pozdějšího odkrytí samostatných konstrukcí a prvků</t>
  </si>
  <si>
    <t>https://podminky.urs.cz/item/CS_URS_2024_01/619991011</t>
  </si>
  <si>
    <t>9</t>
  </si>
  <si>
    <t>619991021</t>
  </si>
  <si>
    <t>Olepení rámů a keramických soklů lepící páskou</t>
  </si>
  <si>
    <t>m</t>
  </si>
  <si>
    <t>-542082914</t>
  </si>
  <si>
    <t>Zakrytí vnitřních ploch před znečištěním páskou včetně pozdějšího odlepení rámů oken a dveří, keramických soklů</t>
  </si>
  <si>
    <t>https://podminky.urs.cz/item/CS_URS_2024_01/619991021</t>
  </si>
  <si>
    <t>10</t>
  </si>
  <si>
    <t>622143003</t>
  </si>
  <si>
    <t>Montáž omítkových plastových nebo pozinkovaných rohových profilů</t>
  </si>
  <si>
    <t>Montáž omítkových profilů plastových, pozinkovaných nebo dřevěných upevněných vtlačením do podkladní vrstvy nebo přibitím rohových s tkaninou</t>
  </si>
  <si>
    <t>https://podminky.urs.cz/item/CS_URS_2024_01/622143003</t>
  </si>
  <si>
    <t>326</t>
  </si>
  <si>
    <t>11</t>
  </si>
  <si>
    <t>M</t>
  </si>
  <si>
    <t>55343023</t>
  </si>
  <si>
    <t>profil rohový Pz s kulatou hlavou pro vnitřní omítky tl 15mm</t>
  </si>
  <si>
    <t>14</t>
  </si>
  <si>
    <t>326*1,05 "Přepočtené koeficientem množství</t>
  </si>
  <si>
    <t>632441112</t>
  </si>
  <si>
    <t>Potěr anhydritový samonivelační tl přes 20 do 30 mm ze suchých směsí</t>
  </si>
  <si>
    <t>-1352333005</t>
  </si>
  <si>
    <t>Potěr anhydritový samonivelační ze suchých směsí tlouštky přes 20 do 30 mm</t>
  </si>
  <si>
    <t>https://podminky.urs.cz/item/CS_URS_2024_01/632441112</t>
  </si>
  <si>
    <t>105,56</t>
  </si>
  <si>
    <t>13</t>
  </si>
  <si>
    <t>632481213</t>
  </si>
  <si>
    <t>Separační vrstva z PE fólie</t>
  </si>
  <si>
    <t>2017041759</t>
  </si>
  <si>
    <t>Separační vrstva k oddělení podlahových vrstev z polyetylénové fólie</t>
  </si>
  <si>
    <t>https://podminky.urs.cz/item/CS_URS_2024_01/632481213</t>
  </si>
  <si>
    <t>634112123</t>
  </si>
  <si>
    <t>Obvodová dilatace podlahovým páskem z pěnového PE s fólií mezi stěnou a mazaninou nebo potěrem v 80 mm</t>
  </si>
  <si>
    <t>-2065115042</t>
  </si>
  <si>
    <t>Obvodová dilatace mezi stěnou a mazaninou nebo potěrem podlahovým páskem z pěnového PE s fólií tl. do 10 mm, výšky 80 mm</t>
  </si>
  <si>
    <t>https://podminky.urs.cz/item/CS_URS_2024_01/634112123</t>
  </si>
  <si>
    <t>2*5,696+2*10,442+8*0,286+2*0,38+2*0,496+2*0,36+2*4,954+2*0,478+2*3,649+2*2,952</t>
  </si>
  <si>
    <t>Ostatní konstrukce a práce, bourání</t>
  </si>
  <si>
    <t>15</t>
  </si>
  <si>
    <t>94451111R</t>
  </si>
  <si>
    <t>Montáž ochranné sítě z umělých vláken</t>
  </si>
  <si>
    <t>R-položka</t>
  </si>
  <si>
    <t>-600181244</t>
  </si>
  <si>
    <t>zpětná montáž předokenních ochranných sítí</t>
  </si>
  <si>
    <t>6*7</t>
  </si>
  <si>
    <t>16</t>
  </si>
  <si>
    <t>94451181R</t>
  </si>
  <si>
    <t>Demontáž ochranné sítě z umělých vláken</t>
  </si>
  <si>
    <t>881296033</t>
  </si>
  <si>
    <t>demontáž předokenních ochranných sítí</t>
  </si>
  <si>
    <t>17</t>
  </si>
  <si>
    <t>94461111R</t>
  </si>
  <si>
    <t>Dodávka a montáž těžkého závěsu</t>
  </si>
  <si>
    <t>soubor</t>
  </si>
  <si>
    <t>-1610517621</t>
  </si>
  <si>
    <t>těžký závěs před posuvnou mříž do nářaďovny</t>
  </si>
  <si>
    <t>18</t>
  </si>
  <si>
    <t>949101112</t>
  </si>
  <si>
    <t>Lešení pomocné pro objekty pozemních staveb s lešeňovou podlahou v přes 1,9 do 3,5 m zatížení do 150 kg/m2</t>
  </si>
  <si>
    <t>Lešení pomocné pracovní pro objekty pozemních staveb pro zatížení do 150 kg/m2, o výšce lešeňové podlahy přes 1,9 do 3,5 m</t>
  </si>
  <si>
    <t>https://podminky.urs.cz/item/CS_URS_2024_01/949101112</t>
  </si>
  <si>
    <t>19</t>
  </si>
  <si>
    <t>952901111</t>
  </si>
  <si>
    <t>Vyčištění budov bytové a občanské výstavby při výšce podlaží do 4 m</t>
  </si>
  <si>
    <t>-1968140101</t>
  </si>
  <si>
    <t>Vyčištění budov nebo objektů před předáním do užívání budov bytové nebo občanské výstavby, světlé výšky podlaží do 4 m</t>
  </si>
  <si>
    <t>https://podminky.urs.cz/item/CS_URS_2024_01/952901111</t>
  </si>
  <si>
    <t>20</t>
  </si>
  <si>
    <t>96607111R</t>
  </si>
  <si>
    <t>Demontáž + montáž herních prvků</t>
  </si>
  <si>
    <t>ks</t>
  </si>
  <si>
    <t>997</t>
  </si>
  <si>
    <t>Přesun sutě</t>
  </si>
  <si>
    <t>997013211</t>
  </si>
  <si>
    <t>Vnitrostaveništní doprava suti a vybouraných hmot pro budovy v do 6 m ručně</t>
  </si>
  <si>
    <t>t</t>
  </si>
  <si>
    <t>-1816788951</t>
  </si>
  <si>
    <t>Vnitrostaveništní doprava suti a vybouraných hmot vodorovně do 50 m s naložením ručně pro budovy a haly výšky do 6 m</t>
  </si>
  <si>
    <t>https://podminky.urs.cz/item/CS_URS_2024_01/997013211</t>
  </si>
  <si>
    <t>22</t>
  </si>
  <si>
    <t>997013501</t>
  </si>
  <si>
    <t>Odvoz suti a vybouraných hmot na skládku nebo meziskládku do 1 km se složením</t>
  </si>
  <si>
    <t>-1328478699</t>
  </si>
  <si>
    <t>Odvoz suti a vybouraných hmot na skládku nebo meziskládku se složením, na vzdálenost do 1 km</t>
  </si>
  <si>
    <t>https://podminky.urs.cz/item/CS_URS_2024_01/997013501</t>
  </si>
  <si>
    <t>23</t>
  </si>
  <si>
    <t>997013509</t>
  </si>
  <si>
    <t>Příplatek k odvozu suti a vybouraných hmot na skládku ZKD 1 km přes 1 km</t>
  </si>
  <si>
    <t>26</t>
  </si>
  <si>
    <t>Odvoz suti a vybouraných hmot na skládku nebo meziskládku se složením, na vzdálenost Příplatek k ceně za každý další započatý 1 km přes 1 km</t>
  </si>
  <si>
    <t>https://podminky.urs.cz/item/CS_URS_2024_01/997013509</t>
  </si>
  <si>
    <t>5,597*29</t>
  </si>
  <si>
    <t>24</t>
  </si>
  <si>
    <t>997013631</t>
  </si>
  <si>
    <t>Poplatek za uložení na skládce (skládkovné) stavebního odpadu směsného kód odpadu 17 09 04</t>
  </si>
  <si>
    <t>28</t>
  </si>
  <si>
    <t>Poplatek za uložení stavebního odpadu na skládce (skládkovné) směsného stavebního a demoličního zatříděného do Katalogu odpadů pod kódem 17 09 04</t>
  </si>
  <si>
    <t>https://podminky.urs.cz/item/CS_URS_2024_01/997013631</t>
  </si>
  <si>
    <t>998</t>
  </si>
  <si>
    <t>Přesun hmot</t>
  </si>
  <si>
    <t>25</t>
  </si>
  <si>
    <t>998018001</t>
  </si>
  <si>
    <t>Přesun hmot pro budovy ruční pro budovy v do 6 m</t>
  </si>
  <si>
    <t>-166198453</t>
  </si>
  <si>
    <t>Přesun hmot pro budovy občanské výstavby, bydlení, výrobu a služby ruční (bez užití mechanizace) vodorovná dopravní vzdálenost do 100 m pro budovy s jakoukoliv nosnou konstrukcí výšky do 6 m</t>
  </si>
  <si>
    <t>https://podminky.urs.cz/item/CS_URS_2024_01/998018001</t>
  </si>
  <si>
    <t>PSV</t>
  </si>
  <si>
    <t>Práce a dodávky PSV</t>
  </si>
  <si>
    <t>766</t>
  </si>
  <si>
    <t>Konstrukce truhlářské</t>
  </si>
  <si>
    <t>766411812</t>
  </si>
  <si>
    <t>Demontáž truhlářského obložení stěn z panelů plochy přes 1,5 m2</t>
  </si>
  <si>
    <t>36</t>
  </si>
  <si>
    <t>Demontáž obložení stěn panely, plochy přes 1,5 m2</t>
  </si>
  <si>
    <t>https://podminky.urs.cz/item/CS_URS_2024_01/766411812</t>
  </si>
  <si>
    <t>39+3,8</t>
  </si>
  <si>
    <t>27</t>
  </si>
  <si>
    <t>766411821</t>
  </si>
  <si>
    <t>Demontáž truhlářského obložení stěn z palubek</t>
  </si>
  <si>
    <t>38</t>
  </si>
  <si>
    <t>Demontáž obložení stěn palubkami</t>
  </si>
  <si>
    <t>https://podminky.urs.cz/item/CS_URS_2024_01/766411821</t>
  </si>
  <si>
    <t>21,6</t>
  </si>
  <si>
    <t>766411822</t>
  </si>
  <si>
    <t>Demontáž truhlářského obložení stěn podkladových roštů</t>
  </si>
  <si>
    <t>-1475564135</t>
  </si>
  <si>
    <t>Demontáž obložení stěn podkladových roštů</t>
  </si>
  <si>
    <t>https://podminky.urs.cz/item/CS_URS_2024_01/766411822</t>
  </si>
  <si>
    <t>29</t>
  </si>
  <si>
    <t>76641624R</t>
  </si>
  <si>
    <t>Dodávka a montáž obložení stěn výšky 2100 mm</t>
  </si>
  <si>
    <t>2136754315</t>
  </si>
  <si>
    <t>2,1*(2*5,596+0,204+12*0,262+5*0,805+2*0,370+0,127+2*0,478+13,152+2*0,496+0,39+2,244+8*0,286)</t>
  </si>
  <si>
    <t>-(0,8*2+1,621*2,1)</t>
  </si>
  <si>
    <t>30</t>
  </si>
  <si>
    <t>766421821</t>
  </si>
  <si>
    <t>Demontáž truhlářského obložení podhledů z palubek</t>
  </si>
  <si>
    <t>48</t>
  </si>
  <si>
    <t>Demontáž obložení podhledů palubkami</t>
  </si>
  <si>
    <t>https://podminky.urs.cz/item/CS_URS_2024_01/766421821</t>
  </si>
  <si>
    <t>96</t>
  </si>
  <si>
    <t>31</t>
  </si>
  <si>
    <t>766421822</t>
  </si>
  <si>
    <t>Demontáž truhlářského obložení podhledů podkladových roštů</t>
  </si>
  <si>
    <t>1179107612</t>
  </si>
  <si>
    <t>Demontáž obložení podhledů podkladových roštů</t>
  </si>
  <si>
    <t>https://podminky.urs.cz/item/CS_URS_2024_01/766421822</t>
  </si>
  <si>
    <t>32</t>
  </si>
  <si>
    <t>76643233R</t>
  </si>
  <si>
    <t>Dodávka a montáž krytů otopných těles</t>
  </si>
  <si>
    <t>756151265</t>
  </si>
  <si>
    <t>33</t>
  </si>
  <si>
    <t>76643433R</t>
  </si>
  <si>
    <t>Dodávka a montáž obložení pod basketbalovým košem</t>
  </si>
  <si>
    <t>1292193146</t>
  </si>
  <si>
    <t>34</t>
  </si>
  <si>
    <t>998766311</t>
  </si>
  <si>
    <t>Přesun hmot procentní pro kce truhlářské ruční v objektech v do 6 m</t>
  </si>
  <si>
    <t>%</t>
  </si>
  <si>
    <t>607525384</t>
  </si>
  <si>
    <t>Přesun hmot pro konstrukce truhlářské stanovený procentní sazbou (%) z ceny vodorovná dopravní vzdálenost do 50 m ruční (bez užití mechanizace) v objektech výšky do 6 m</t>
  </si>
  <si>
    <t>https://podminky.urs.cz/item/CS_URS_2024_01/998766311</t>
  </si>
  <si>
    <t>767</t>
  </si>
  <si>
    <t>Konstrukce zámečnické</t>
  </si>
  <si>
    <t>35</t>
  </si>
  <si>
    <t>767661811</t>
  </si>
  <si>
    <t>Demontáž mříží pevných nebo otevíravých</t>
  </si>
  <si>
    <t>50</t>
  </si>
  <si>
    <t>https://podminky.urs.cz/item/CS_URS_2024_01/767661811</t>
  </si>
  <si>
    <t>2,1*2,1</t>
  </si>
  <si>
    <t>76766212R</t>
  </si>
  <si>
    <t>Dodávka a montáž mříží posuvných uzamykatelných s vložkovým zámkem</t>
  </si>
  <si>
    <t>52</t>
  </si>
  <si>
    <t>37</t>
  </si>
  <si>
    <t>998767311</t>
  </si>
  <si>
    <t>Přesun hmot procentní pro zámečnické konstrukce ruční v objektech v do 6 m</t>
  </si>
  <si>
    <t>1677957471</t>
  </si>
  <si>
    <t>Přesun hmot pro zámečnické konstrukce stanovený procentní sazbou (%) z ceny vodorovná dopravní vzdálenost do 50 m ruční (bez užití mechanizace) v objektech výšky do 6 m</t>
  </si>
  <si>
    <t>https://podminky.urs.cz/item/CS_URS_2024_01/998767311</t>
  </si>
  <si>
    <t>775</t>
  </si>
  <si>
    <t>Podlahy skládané</t>
  </si>
  <si>
    <t>775521800</t>
  </si>
  <si>
    <t>Demontáž parketových tabulí s lištami lepenými do suti</t>
  </si>
  <si>
    <t>66</t>
  </si>
  <si>
    <t>Demontáž parketových tabulí s lištami do suti lepených</t>
  </si>
  <si>
    <t>https://podminky.urs.cz/item/CS_URS_2024_01/775521800</t>
  </si>
  <si>
    <t>39</t>
  </si>
  <si>
    <t>998775311</t>
  </si>
  <si>
    <t>Přesun hmot procentní pro podlahy skládané ruční v objektech v do 6 m</t>
  </si>
  <si>
    <t>324310023</t>
  </si>
  <si>
    <t>Přesun hmot pro podlahy skládané stanovený procentní sazbou (%) z ceny vodorovná dopravní vzdálenost do 50 m ruční (bez užití mechanizace) v objektech výšky do 6 m</t>
  </si>
  <si>
    <t>https://podminky.urs.cz/item/CS_URS_2024_01/998775311</t>
  </si>
  <si>
    <t>776</t>
  </si>
  <si>
    <t>Podlahy povlakové</t>
  </si>
  <si>
    <t>40</t>
  </si>
  <si>
    <t>776201812</t>
  </si>
  <si>
    <t>Demontáž lepených povlakových podlah s podložkou ručně</t>
  </si>
  <si>
    <t>78</t>
  </si>
  <si>
    <t>Demontáž povlakových podlahovin lepených ručně s podložkou</t>
  </si>
  <si>
    <t>https://podminky.urs.cz/item/CS_URS_2024_01/776201812</t>
  </si>
  <si>
    <t>41</t>
  </si>
  <si>
    <t>998776311</t>
  </si>
  <si>
    <t>Přesun hmot procentní pro podlahy povlakové ruční v objektech v do 6 m</t>
  </si>
  <si>
    <t>1296596101</t>
  </si>
  <si>
    <t>Přesun hmot pro podlahy povlakové stanovený procentní sazbou (%) z ceny vodorovná dopravní vzdálenost do 50 m ruční (bez užití mechanizace) v objektech výšky do 6 m</t>
  </si>
  <si>
    <t>https://podminky.urs.cz/item/CS_URS_2024_01/998776311</t>
  </si>
  <si>
    <t>777</t>
  </si>
  <si>
    <t>Podlahy lité</t>
  </si>
  <si>
    <t>42</t>
  </si>
  <si>
    <t>777111111</t>
  </si>
  <si>
    <t>Vysátí podkladu před provedením lité podlahy</t>
  </si>
  <si>
    <t>265971799</t>
  </si>
  <si>
    <t>Příprava podkladu před provedením litých podlah vysátí</t>
  </si>
  <si>
    <t>https://podminky.urs.cz/item/CS_URS_2024_01/777111111</t>
  </si>
  <si>
    <t>96+12</t>
  </si>
  <si>
    <t>43</t>
  </si>
  <si>
    <t>777111121</t>
  </si>
  <si>
    <t>Ruční broušení podkladu před provedením lité podlahy</t>
  </si>
  <si>
    <t>-1153862159</t>
  </si>
  <si>
    <t>Příprava podkladu před provedením litých podlah obroušení ruční ( v místě styku se stěnou, v rozích apod.)</t>
  </si>
  <si>
    <t>https://podminky.urs.cz/item/CS_URS_2024_01/777111121</t>
  </si>
  <si>
    <t>44</t>
  </si>
  <si>
    <t>777111123</t>
  </si>
  <si>
    <t>Strojní broušení podkladu před provedením lité podlahy</t>
  </si>
  <si>
    <t>-1015733318</t>
  </si>
  <si>
    <t>Příprava podkladu před provedením litých podlah obroušení strojní</t>
  </si>
  <si>
    <t>https://podminky.urs.cz/item/CS_URS_2024_01/777111123</t>
  </si>
  <si>
    <t>45</t>
  </si>
  <si>
    <t>77712110R</t>
  </si>
  <si>
    <t>Elastická pryžová podložka z granulované pryže, PU elastomerická tl 8mm</t>
  </si>
  <si>
    <t>721306965</t>
  </si>
  <si>
    <t>46</t>
  </si>
  <si>
    <t>777131113</t>
  </si>
  <si>
    <t>Penetrační polyuretanový nátěr podlahy na vlhký nebo nenasákavý podklad</t>
  </si>
  <si>
    <t>897977148</t>
  </si>
  <si>
    <t>Penetrační nátěr podlahy polyuretanový na podklad vlhký nebo s nízkou nasákavostí</t>
  </si>
  <si>
    <t>https://podminky.urs.cz/item/CS_URS_2024_01/777131113</t>
  </si>
  <si>
    <t>47</t>
  </si>
  <si>
    <t>777521103</t>
  </si>
  <si>
    <t>Krycí polyuretanová stěrka tloušťky do 2 mm dekorativní lité podlahy</t>
  </si>
  <si>
    <t>1103767484</t>
  </si>
  <si>
    <t>Krycí stěrka dekorativní polyuretanová, tloušťky přes 1 do 2 mm</t>
  </si>
  <si>
    <t>https://podminky.urs.cz/item/CS_URS_2024_01/777521103</t>
  </si>
  <si>
    <t>777621101</t>
  </si>
  <si>
    <t>Krycí polyuretanový dekorativní nátěr podlahy</t>
  </si>
  <si>
    <t>1978398348</t>
  </si>
  <si>
    <t>Krycí nátěr podlahy dekorativní polyuretanový</t>
  </si>
  <si>
    <t>https://podminky.urs.cz/item/CS_URS_2024_01/777621101</t>
  </si>
  <si>
    <t>49</t>
  </si>
  <si>
    <t>998777311</t>
  </si>
  <si>
    <t>Přesun hmot procentní pro podlahy lité ruční v objektech v do 6 m</t>
  </si>
  <si>
    <t>-1461533872</t>
  </si>
  <si>
    <t>Přesun hmot pro podlahy lité stanovený procentní sazbou (%) z ceny vodorovná dopravní vzdálenost do 50 m ruční (bez užití mechanizace) v objektech výšky do 6 m</t>
  </si>
  <si>
    <t>https://podminky.urs.cz/item/CS_URS_2024_01/998777311</t>
  </si>
  <si>
    <t>783</t>
  </si>
  <si>
    <t>Dokončovací práce - nátěry</t>
  </si>
  <si>
    <t>783306801</t>
  </si>
  <si>
    <t>Odstranění nátěru ze zámečnických konstrukcí obroušením</t>
  </si>
  <si>
    <t>86</t>
  </si>
  <si>
    <t>Odstranění nátěrů ze zámečnických konstrukcí obroušením</t>
  </si>
  <si>
    <t>https://podminky.urs.cz/item/CS_URS_2024_01/783306801</t>
  </si>
  <si>
    <t>51</t>
  </si>
  <si>
    <t>783317101</t>
  </si>
  <si>
    <t>Krycí jednonásobný syntetický standardní nátěr zámečnických konstrukcí</t>
  </si>
  <si>
    <t>88</t>
  </si>
  <si>
    <t>Krycí nátěr (email) zámečnických konstrukcí jednonásobný syntetický standardní</t>
  </si>
  <si>
    <t>https://podminky.urs.cz/item/CS_URS_2024_01/783317101</t>
  </si>
  <si>
    <t>783601307</t>
  </si>
  <si>
    <t>Odmaštění žebrových trub rozpouštědlovým odmašťovačem před provedením nátěru</t>
  </si>
  <si>
    <t>90</t>
  </si>
  <si>
    <t>Příprava podkladu otopných těles před provedením nátěrů žebrových trub odmaštěním rozpouštědlovým</t>
  </si>
  <si>
    <t>https://podminky.urs.cz/item/CS_URS_2024_01/783601307</t>
  </si>
  <si>
    <t>53</t>
  </si>
  <si>
    <t>783617107</t>
  </si>
  <si>
    <t>Krycí dvojnásobný syntetický nátěr žebrových trub</t>
  </si>
  <si>
    <t>92</t>
  </si>
  <si>
    <t>Krycí nátěr (email) otopných těles žebrových trub dvojnásobný syntetický</t>
  </si>
  <si>
    <t>https://podminky.urs.cz/item/CS_URS_2024_01/783617107</t>
  </si>
  <si>
    <t>54</t>
  </si>
  <si>
    <t>783806811</t>
  </si>
  <si>
    <t>Odstranění nátěrů z omítek oškrábáním</t>
  </si>
  <si>
    <t>94</t>
  </si>
  <si>
    <t>https://podminky.urs.cz/item/CS_URS_2024_01/783806811</t>
  </si>
  <si>
    <t>784</t>
  </si>
  <si>
    <t>Dokončovací práce - malby a tapety</t>
  </si>
  <si>
    <t>55</t>
  </si>
  <si>
    <t>784171101</t>
  </si>
  <si>
    <t>Zakrytí vnitřních podlah včetně pozdějšího odkrytí</t>
  </si>
  <si>
    <t>919037643</t>
  </si>
  <si>
    <t>Zakrytí nemalovaných ploch (materiál ve specifikaci) včetně pozdějšího odkrytí podlah</t>
  </si>
  <si>
    <t>https://podminky.urs.cz/item/CS_URS_2024_01/784171101</t>
  </si>
  <si>
    <t>56</t>
  </si>
  <si>
    <t>784171111</t>
  </si>
  <si>
    <t>Zakrytí vnitřních ploch stěn v místnostech v do 3,80 m</t>
  </si>
  <si>
    <t>655948921</t>
  </si>
  <si>
    <t>Zakrytí nemalovaných ploch (materiál ve specifikaci) včetně pozdějšího odkrytí svislých ploch např. stěn, oken, dveří v místnostech výšky do 3,80</t>
  </si>
  <si>
    <t>https://podminky.urs.cz/item/CS_URS_2024_01/784171111</t>
  </si>
  <si>
    <t>57</t>
  </si>
  <si>
    <t>58124844</t>
  </si>
  <si>
    <t>fólie pro malířské potřeby zakrývací tl 25µ 4x5m</t>
  </si>
  <si>
    <t>644546420</t>
  </si>
  <si>
    <t>110+35</t>
  </si>
  <si>
    <t>145*1,05 'Přepočtené koeficientem množství</t>
  </si>
  <si>
    <t>58</t>
  </si>
  <si>
    <t>784181121</t>
  </si>
  <si>
    <t>Hloubková jednonásobná bezbarvá penetrace podkladu v místnostech v do 3,80 m</t>
  </si>
  <si>
    <t>-767519094</t>
  </si>
  <si>
    <t>Penetrace podkladu jednonásobná hloubková akrylátová bezbarvá v místnostech výšky do 3,80 m</t>
  </si>
  <si>
    <t>https://podminky.urs.cz/item/CS_URS_2024_01/784181121</t>
  </si>
  <si>
    <t>3,5*(2*5,696+2*10,442+8*0,286+2*0,38+2*0,496+2*0,36+2*4,954+2*0,478+2*3,649+2*2,952)+105,56</t>
  </si>
  <si>
    <t>59</t>
  </si>
  <si>
    <t>784211121</t>
  </si>
  <si>
    <t>Dvojnásobné bílé malby ze směsí za mokra středně oděruvzdorných v místnostech v do 3,80 m</t>
  </si>
  <si>
    <t>Malby z malířských směsí oděruvzdorných za mokra dvojnásobné, bílé za mokra oděruvzdorné středně v místnostech výšky do 3,80 m</t>
  </si>
  <si>
    <t>https://podminky.urs.cz/item/CS_URS_2024_01/784211121</t>
  </si>
  <si>
    <t>60</t>
  </si>
  <si>
    <t>784660101</t>
  </si>
  <si>
    <t>Linkrustace s vrchním nátěrem latexovým v místnosti v do 3,80 m</t>
  </si>
  <si>
    <t>98</t>
  </si>
  <si>
    <t>Linkrustace s vrchním nátěrem latexovým v místnostech výšky do 3,80 m</t>
  </si>
  <si>
    <t>https://podminky.urs.cz/item/CS_URS_2024_01/784660101</t>
  </si>
  <si>
    <t>65,5</t>
  </si>
  <si>
    <t>02 - Vytápění</t>
  </si>
  <si>
    <t xml:space="preserve">    713 - Izolace tepelné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</si>
  <si>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</si>
  <si>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</si>
  <si>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</si>
  <si>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M - Práce a dodávky M</t>
  </si>
  <si>
    <t xml:space="preserve">    23-M - Montáže potrubí</t>
  </si>
  <si>
    <t>827468532</t>
  </si>
  <si>
    <t>1769847694</t>
  </si>
  <si>
    <t>548686225</t>
  </si>
  <si>
    <t>0,526*29</t>
  </si>
  <si>
    <t>997013635</t>
  </si>
  <si>
    <t>Poplatek za uložení na skládce (skládkovné) komunálního odpadu kód odpadu 20 03 01</t>
  </si>
  <si>
    <t>1879558871</t>
  </si>
  <si>
    <t>Poplatek za uložení stavebního odpadu na skládce (skládkovné) komunálního zatříděného do Katalogu odpadů pod kódem 20 03 01</t>
  </si>
  <si>
    <t>https://podminky.urs.cz/item/CS_URS_2024_01/997013635</t>
  </si>
  <si>
    <t>713</t>
  </si>
  <si>
    <t>Izolace tepelné</t>
  </si>
  <si>
    <t>713461871</t>
  </si>
  <si>
    <t>Odstranění izolace tepelné potrubí a ohybů návlekovými izolačními pouzdry</t>
  </si>
  <si>
    <t>1114299653</t>
  </si>
  <si>
    <t>Odstranění tepelné izolace potrubí, ohybů a armatur tvarovkami nebo deskami potrubními pouzdry staženými drátem návlekovými potrubí a ohybů</t>
  </si>
  <si>
    <t>https://podminky.urs.cz/item/CS_URS_2024_01/713461871</t>
  </si>
  <si>
    <t>713463211</t>
  </si>
  <si>
    <t>Montáž izolace tepelné potrubí potrubními pouzdry s Al fólií staženými Al páskou 1x D do 50 mm</t>
  </si>
  <si>
    <t>1669642410</t>
  </si>
  <si>
    <t>Montáž izolace tepelné potrubí a ohybů tvarovkami nebo deskami potrubními pouzdry s povrchovou úpravou hliníkovou fólií (izolační materiál ve specifikaci) přelepenými samolepící hliníkovou páskou potrubí jednovrstvá D do 50 mm</t>
  </si>
  <si>
    <t>https://podminky.urs.cz/item/CS_URS_2024_01/713463211</t>
  </si>
  <si>
    <t>9,5+1</t>
  </si>
  <si>
    <t>63154012</t>
  </si>
  <si>
    <t>pouzdro izolační potrubní z minerální vlny s Al fólií max. 250/100°C 15/30mm</t>
  </si>
  <si>
    <t>1095196585</t>
  </si>
  <si>
    <t>9,5</t>
  </si>
  <si>
    <t>9,5*1,02 'Přepočtené koeficientem množství</t>
  </si>
  <si>
    <t>63154013</t>
  </si>
  <si>
    <t>pouzdro izolační potrubní z minerální vlny s Al fólií max. 250/100°C 18/30mm</t>
  </si>
  <si>
    <t>1128334938</t>
  </si>
  <si>
    <t>1*1,02 'Přepočtené koeficientem množství</t>
  </si>
  <si>
    <t>998713311</t>
  </si>
  <si>
    <t>Přesun hmot procentní pro izolace tepelné ruční v objektech v do 6 m</t>
  </si>
  <si>
    <t>136705375</t>
  </si>
  <si>
    <t>Přesun hmot pro izolace tepelné stanovený procentní sazbou (%) z ceny vodorovná dopravní vzdálenost do 50 m ruční (bez užití mechanizace) v objektech výšky do 6 m</t>
  </si>
  <si>
    <t>https://podminky.urs.cz/item/CS_URS_2024_01/998713311</t>
  </si>
  <si>
    <t>733</t>
  </si>
  <si>
    <t>Ústřední vytápění - rozvodné potrubí</t>
  </si>
  <si>
    <t>733110803</t>
  </si>
  <si>
    <t>Demontáž potrubí ocelového závitového DN do 15</t>
  </si>
  <si>
    <t>51977809</t>
  </si>
  <si>
    <t>Demontáž potrubí z trubek ocelových závitových DN do 15</t>
  </si>
  <si>
    <t>https://podminky.urs.cz/item/CS_URS_2024_01/733110803</t>
  </si>
  <si>
    <t>733222102</t>
  </si>
  <si>
    <t>Potrubí měděné polotvrdé spojované měkkým pájením D 15x1 mm</t>
  </si>
  <si>
    <t>-652747973</t>
  </si>
  <si>
    <t>Potrubí z trubek měděných polotvrdých spojovaných měkkým pájením Ø 15/1</t>
  </si>
  <si>
    <t>https://podminky.urs.cz/item/CS_URS_2024_01/733222102</t>
  </si>
  <si>
    <t>733222103</t>
  </si>
  <si>
    <t>Potrubí měděné polotvrdé spojované měkkým pájením D 18x1 mm</t>
  </si>
  <si>
    <t>1740957440</t>
  </si>
  <si>
    <t>Potrubí z trubek měděných polotvrdých spojovaných měkkým pájením Ø 18/1</t>
  </si>
  <si>
    <t>https://podminky.urs.cz/item/CS_URS_2024_01/733222103</t>
  </si>
  <si>
    <t>733291101</t>
  </si>
  <si>
    <t>Zkouška těsnosti potrubí měděné D do 35x1,5</t>
  </si>
  <si>
    <t>-140036013</t>
  </si>
  <si>
    <t>Zkoušky těsnosti potrubí z trubek měděných Ø do 35/1,5</t>
  </si>
  <si>
    <t>https://podminky.urs.cz/item/CS_URS_2024_01/733291101</t>
  </si>
  <si>
    <t>998733311</t>
  </si>
  <si>
    <t>Přesun hmot procentní pro rozvody potrubí ruční v objektech v do 6 m</t>
  </si>
  <si>
    <t>-1822548175</t>
  </si>
  <si>
    <t>Přesun hmot pro rozvody potrubí stanovený procentní sazbou z ceny vodorovná dopravní vzdálenost do 50 m ruční (bez užití mechanizace) v objektech výšky do 6 m</t>
  </si>
  <si>
    <t>https://podminky.urs.cz/item/CS_URS_2024_01/998733311</t>
  </si>
  <si>
    <t>734</t>
  </si>
  <si>
    <t>Ústřední vytápění - armatury</t>
  </si>
  <si>
    <t>734200821</t>
  </si>
  <si>
    <t>Demontáž armatury závitové se dvěma závity přes G 1/2 do G 1/2</t>
  </si>
  <si>
    <t>kus</t>
  </si>
  <si>
    <t>-240627887</t>
  </si>
  <si>
    <t>Demontáž armatur závitových se dvěma závity do G 1/2</t>
  </si>
  <si>
    <t>https://podminky.urs.cz/item/CS_URS_2024_01/734200821</t>
  </si>
  <si>
    <t>734209103</t>
  </si>
  <si>
    <t>Montáž armatury závitové s jedním závitem G 1/2</t>
  </si>
  <si>
    <t>-1132811757</t>
  </si>
  <si>
    <t>Montáž závitových armatur s 1 závitem G 1/2 (DN 15)</t>
  </si>
  <si>
    <t>https://podminky.urs.cz/item/CS_URS_2024_01/734209103</t>
  </si>
  <si>
    <t>30101010R</t>
  </si>
  <si>
    <t>vypouštěcí kulový uzávěr - 1/2"M, páčka</t>
  </si>
  <si>
    <t>946070967</t>
  </si>
  <si>
    <t>734209113</t>
  </si>
  <si>
    <t>Montáž armatury závitové s dvěma závity G 1/2</t>
  </si>
  <si>
    <t>688991347</t>
  </si>
  <si>
    <t>Montáž závitových armatur se 2 závity G 1/2 (DN 15)</t>
  </si>
  <si>
    <t>https://podminky.urs.cz/item/CS_URS_2024_01/734209113</t>
  </si>
  <si>
    <t>napojení otopných těles</t>
  </si>
  <si>
    <t>734209114</t>
  </si>
  <si>
    <t>Montáž armatury závitové s dvěma závity G 3/4</t>
  </si>
  <si>
    <t>433446176</t>
  </si>
  <si>
    <t>Montáž závitových armatur se 2 závity G 3/4 (DN 20)</t>
  </si>
  <si>
    <t>https://podminky.urs.cz/item/CS_URS_2024_01/734209114</t>
  </si>
  <si>
    <t>42241016</t>
  </si>
  <si>
    <t>ventil vyvažovací stoupačkový vnitřní závit PN 25 T 120°C bez vypouštění 3/4"</t>
  </si>
  <si>
    <t>-1737401927</t>
  </si>
  <si>
    <t>734209116</t>
  </si>
  <si>
    <t>Montáž armatury závitové s dvěma závity G 5/4</t>
  </si>
  <si>
    <t>-560560631</t>
  </si>
  <si>
    <t>Montáž závitových armatur se 2 závity G 5/4 (DN 32)</t>
  </si>
  <si>
    <t>https://podminky.urs.cz/item/CS_URS_2024_01/734209116</t>
  </si>
  <si>
    <t>8363007R</t>
  </si>
  <si>
    <t>kulový uzávěr voda - 5/4"FF, páka</t>
  </si>
  <si>
    <t>-1579418648</t>
  </si>
  <si>
    <t>734291951</t>
  </si>
  <si>
    <t>Zpětná montáž hlavice ručního a termostatického ovládání</t>
  </si>
  <si>
    <t>2015353498</t>
  </si>
  <si>
    <t>Opravy armatur závitových zpětná montáž hlavic ručního a termostatického ovládání</t>
  </si>
  <si>
    <t>https://podminky.urs.cz/item/CS_URS_2024_01/734291951</t>
  </si>
  <si>
    <t>60000295R</t>
  </si>
  <si>
    <t>hlavice termostatická programovatelná</t>
  </si>
  <si>
    <t>133898553</t>
  </si>
  <si>
    <t>73429196R</t>
  </si>
  <si>
    <t>Ostatní nespecifikovaný materiál</t>
  </si>
  <si>
    <t>-51671540</t>
  </si>
  <si>
    <t>redukce, spojky, svěrná šroubení, závitové přechody atd.</t>
  </si>
  <si>
    <t>998734311</t>
  </si>
  <si>
    <t>Přesun hmot procentní pro armatury ruční v objektech v do 6 m</t>
  </si>
  <si>
    <t>-2135068976</t>
  </si>
  <si>
    <t>Přesun hmot pro armatury stanovený procentní sazbou (%) z ceny vodorovná dopravní vzdálenost do 50 m ruční (bez užití mechanizace) v objektech výšky do 6 m</t>
  </si>
  <si>
    <t>https://podminky.urs.cz/item/CS_URS_2024_01/998734311</t>
  </si>
  <si>
    <t>735</t>
  </si>
  <si>
    <t>Ústřední vytápění - otopná tělesa</t>
  </si>
  <si>
    <t>735000912</t>
  </si>
  <si>
    <t>Vyregulování ventilu nebo kohoutu dvojregulačního s termostatickým ovládáním</t>
  </si>
  <si>
    <t>-1311539737</t>
  </si>
  <si>
    <t>Regulace otopného systému při opravách vyregulování dvojregulačních ventilů a kohoutů s termostatickým ovládáním</t>
  </si>
  <si>
    <t>https://podminky.urs.cz/item/CS_URS_2024_01/735000912</t>
  </si>
  <si>
    <t>735111810</t>
  </si>
  <si>
    <t>Demontáž otopného tělesa litinového článkového</t>
  </si>
  <si>
    <t>-1464320361</t>
  </si>
  <si>
    <t>Demontáž otopných těles litinových článkových</t>
  </si>
  <si>
    <t>https://podminky.urs.cz/item/CS_URS_2024_01/735111810</t>
  </si>
  <si>
    <t>735152476</t>
  </si>
  <si>
    <t>Otopné těleso panelové VK dvoudeskové 1 přídavná přestupní plocha výška/délka 600/900 mm výkon 1159 W</t>
  </si>
  <si>
    <t>-426522385</t>
  </si>
  <si>
    <t>Otopná tělesa panelová VK dvoudesková PN 1,0 MPa, T do 110°C s jednou přídavnou přestupní plochou výšky tělesa 600 mm stavební délky / výkonu 900 mm / 1159 W</t>
  </si>
  <si>
    <t>https://podminky.urs.cz/item/CS_URS_2024_01/735152476</t>
  </si>
  <si>
    <t>735152480</t>
  </si>
  <si>
    <t>Otopné těleso panelové VK dvoudeskové 1 přídavná přestupní plocha výška/délka 600/1400 mm výkon 1803 W</t>
  </si>
  <si>
    <t>1330580568</t>
  </si>
  <si>
    <t>Otopná tělesa panelová VK dvoudesková PN 1,0 MPa, T do 110°C s jednou přídavnou přestupní plochou výšky tělesa 600 mm stavební délky / výkonu 1400 mm / 1803 W</t>
  </si>
  <si>
    <t>https://podminky.urs.cz/item/CS_URS_2024_01/735152480</t>
  </si>
  <si>
    <t>735191905</t>
  </si>
  <si>
    <t>Odvzdušnění otopných těles</t>
  </si>
  <si>
    <t>-1106884110</t>
  </si>
  <si>
    <t>Ostatní opravy otopných těles odvzdušnění tělesa</t>
  </si>
  <si>
    <t>https://podminky.urs.cz/item/CS_URS_2024_01/735191905</t>
  </si>
  <si>
    <t>735191910</t>
  </si>
  <si>
    <t>Napuštění vody do otopných těles</t>
  </si>
  <si>
    <t>978318659</t>
  </si>
  <si>
    <t>Ostatní opravy otopných těles napuštění vody do otopného systému včetně potrubí (bez kotle a ohříváků) otopných těles</t>
  </si>
  <si>
    <t>https://podminky.urs.cz/item/CS_URS_2024_01/735191910</t>
  </si>
  <si>
    <t>735291800</t>
  </si>
  <si>
    <t>Demontáž konzoly nebo držáku otopných těles, registrů nebo konvektorů do odpadu</t>
  </si>
  <si>
    <t>-361397089</t>
  </si>
  <si>
    <t>Demontáž konzol nebo držáků otopných těles, registrů, konvektorů do odpadu</t>
  </si>
  <si>
    <t>https://podminky.urs.cz/item/CS_URS_2024_01/735291800</t>
  </si>
  <si>
    <t>735494811</t>
  </si>
  <si>
    <t>Vypuštění vody z otopných těles</t>
  </si>
  <si>
    <t>1966585970</t>
  </si>
  <si>
    <t>Vypuštění vody z otopných soustav bez kotlů, ohříváků, zásobníků a nádrží</t>
  </si>
  <si>
    <t>https://podminky.urs.cz/item/CS_URS_2024_01/735494811</t>
  </si>
  <si>
    <t>998735311</t>
  </si>
  <si>
    <t>Přesun hmot procentní pro otopná tělesa ruční v objektech v do 6 m</t>
  </si>
  <si>
    <t>2018438465</t>
  </si>
  <si>
    <t>Přesun hmot pro otopná tělesa stanovený procentní sazbou (%) z ceny vodorovná dopravní vzdálenost do 50 m ruční (bez užití mechanizace) v objektech výšky do 6 m</t>
  </si>
  <si>
    <t>https://podminky.urs.cz/item/CS_URS_2024_01/998735311</t>
  </si>
  <si>
    <t>Práce a dodávky M</t>
  </si>
  <si>
    <t>23-M</t>
  </si>
  <si>
    <t>Montáže potrubí</t>
  </si>
  <si>
    <t>230120041</t>
  </si>
  <si>
    <t>Čištění potrubí profukováním nebo proplachováním DN 32</t>
  </si>
  <si>
    <t>64</t>
  </si>
  <si>
    <t>-703457821</t>
  </si>
  <si>
    <t>https://podminky.urs.cz/item/CS_URS_2024_01/230120041</t>
  </si>
  <si>
    <t>40161670R</t>
  </si>
  <si>
    <t>D+M protipožární ucpávka prostupu potrubí zpěňující, flexibilní jednosložková hmota bránící průchodu horkých plynů</t>
  </si>
  <si>
    <t>256</t>
  </si>
  <si>
    <t>1335021505</t>
  </si>
  <si>
    <t>23017000R</t>
  </si>
  <si>
    <t>Topná zkouška systému ÚT 72 hodin</t>
  </si>
  <si>
    <t>sada</t>
  </si>
  <si>
    <t>-798080860</t>
  </si>
  <si>
    <t>23017001R</t>
  </si>
  <si>
    <t xml:space="preserve">Hydronické vyvážení - nastavení vyvažovacího ventilu   </t>
  </si>
  <si>
    <t>1939337890</t>
  </si>
  <si>
    <t xml:space="preserve">Hydronické vyvážení - nastavení vyvažovacího ventilu </t>
  </si>
  <si>
    <t>03 - Elektroinstalace</t>
  </si>
  <si>
    <t xml:space="preserve">    741 - Elektroinstalace - silnoproud</t>
  </si>
  <si>
    <t>2102635024</t>
  </si>
  <si>
    <t>-1349505682</t>
  </si>
  <si>
    <t>-848275612</t>
  </si>
  <si>
    <t>0,086*29</t>
  </si>
  <si>
    <t>742146587</t>
  </si>
  <si>
    <t>741</t>
  </si>
  <si>
    <t>Elektroinstalace - silnoproud</t>
  </si>
  <si>
    <t>74111200R</t>
  </si>
  <si>
    <t>Demontáž + montáž elektroinstalace /slabo+silnoproud</t>
  </si>
  <si>
    <t>kpl.</t>
  </si>
  <si>
    <t>-90011375</t>
  </si>
  <si>
    <t>74137182R</t>
  </si>
  <si>
    <t>Demontáž stropních svítidel bez zachování funkčnosti</t>
  </si>
  <si>
    <t>1224621315</t>
  </si>
  <si>
    <t>741372154</t>
  </si>
  <si>
    <t>Montáž svítidlo LED průmyslové přisazené stropní se zapojením vodičů</t>
  </si>
  <si>
    <t>-1341682188</t>
  </si>
  <si>
    <t>Montáž svítidel s integrovaným zdrojem LED se zapojením vodičů průmyslových přisazených stropních</t>
  </si>
  <si>
    <t>https://podminky.urs.cz/item/CS_URS_2024_01/741372154</t>
  </si>
  <si>
    <t>34835003R</t>
  </si>
  <si>
    <t>svítidlo LED přisazené podlouhlé kryt z ocelového plechu tl. 0,5mm s ochrannou optickou bíle lakovanou mřížkou vyztuženou ocelovými dráty standardní odstín bílá RAL 9003</t>
  </si>
  <si>
    <t>815479112</t>
  </si>
  <si>
    <t>741810001</t>
  </si>
  <si>
    <t>Celková prohlídka elektrického rozvodu a zařízení do 100 000,- Kč</t>
  </si>
  <si>
    <t>1070929670</t>
  </si>
  <si>
    <t>Zkoušky a prohlídky elektrických rozvodů a zařízení celková prohlídka a vyhotovení revizní zprávy pro objem montážních prací do 100 tis. Kč</t>
  </si>
  <si>
    <t>https://podminky.urs.cz/item/CS_URS_2024_01/741810001</t>
  </si>
  <si>
    <t>998741311</t>
  </si>
  <si>
    <t>Přesun hmot procentní pro silnoproud ruční v objektech v do 6 m</t>
  </si>
  <si>
    <t>357901389</t>
  </si>
  <si>
    <t>Přesun hmot pro silnoproud stanovený procentní sazbou (%) z ceny vodorovná dopravní vzdálenost do 50 m ruční (bez užití mechanizace) v objektech výšky do 6 m</t>
  </si>
  <si>
    <t>https://podminky.urs.cz/item/CS_URS_2024_01/998741311</t>
  </si>
  <si>
    <t>04 - Vybavení tělocvičny</t>
  </si>
  <si>
    <t>OST - Ostatní</t>
  </si>
  <si>
    <t>OST</t>
  </si>
  <si>
    <t>Ostatní</t>
  </si>
  <si>
    <t>923000R01</t>
  </si>
  <si>
    <t>mobilní volejbalové sloupky hliník 120 x 100 mm</t>
  </si>
  <si>
    <t>262144</t>
  </si>
  <si>
    <t>314093906</t>
  </si>
  <si>
    <t>sloupky na podlahovém rámu, kotvení do podlahy</t>
  </si>
  <si>
    <t>napínací mechanismus s možností nastavení sítě do libovolné výšky v rozmezí od 100 cm až do 250 cm</t>
  </si>
  <si>
    <t>923000R02</t>
  </si>
  <si>
    <t>gymnastické kruhy včetně držáku na strop</t>
  </si>
  <si>
    <t>1032981573</t>
  </si>
  <si>
    <t>1 pár držáků na strop pro gymnastické kruhy, šířka upínání 40 mm</t>
  </si>
  <si>
    <t>držák vyroben z 6 mm plechu a tyče o průměru 10 mm</t>
  </si>
  <si>
    <t>držák ukotven pomocí 2 šroubů</t>
  </si>
  <si>
    <t>nosnost 230kg / 1 držák</t>
  </si>
  <si>
    <t>1 pár gymnastických kruhů s popruhy s našitou kovovou přezkou</t>
  </si>
  <si>
    <t>nosnost popruhu 500 kg, délka popruhu 4500 mm, šířka popruhu 37,5 mm</t>
  </si>
  <si>
    <t>průměr profilu kruhu z hladce opracovaného březového dřeva 28 mm</t>
  </si>
  <si>
    <t>vnitřní průměr kruhu 180 mm</t>
  </si>
  <si>
    <t>923000R03</t>
  </si>
  <si>
    <t>gymnastický koberec 6000x2000x35 mm, modrý</t>
  </si>
  <si>
    <t>1216171344</t>
  </si>
  <si>
    <t>Jádro: PE lehký pěnový materiál</t>
  </si>
  <si>
    <t>Vrchní strana: velurový vpichovaný koberec</t>
  </si>
  <si>
    <t>Norma: podle EN 12503-1 typ 2, oblast použití: školní a klubový sport</t>
  </si>
  <si>
    <t>923000R04</t>
  </si>
  <si>
    <t>švédská bedna, konická 5-dílná, bukové rohy, umělá kůže, výška 105 cm včetně transportního systému</t>
  </si>
  <si>
    <t>141415979</t>
  </si>
  <si>
    <t>bedna z 20 mm silného dřeva, ukončeno na rozích masivními bukovými rohy</t>
  </si>
  <si>
    <t>povrchově ošetřena bezbarvým lakem</t>
  </si>
  <si>
    <t>vrchní díl polstrovaný pěnou a pokrytý umělou kůží</t>
  </si>
  <si>
    <t>spodní část (základna) vybavena protiskluzovou, podlahu neznačkující podložkou</t>
  </si>
  <si>
    <t>délka 131 cm, šířka horního dílů 41 cm, šířka spodního dílu 75 cm, výška bedny 105 cm</t>
  </si>
  <si>
    <t>transportní systém, který umožňuje jednoduché přemísťování bedny z místa na místo</t>
  </si>
  <si>
    <t>transportní systém součástí spodního dílu bedny</t>
  </si>
  <si>
    <t>923000R05</t>
  </si>
  <si>
    <t>žebřiny dřevěné lakované 2500x900 mm</t>
  </si>
  <si>
    <t>-1453688748</t>
  </si>
  <si>
    <t>materiál příček buk, kulaté příčky o průměru 35 mm, počet příček 14</t>
  </si>
  <si>
    <t>materiál bočnice borovice, tloušťka bočnice 45 mm, hloubka 120 mm</t>
  </si>
  <si>
    <t>nosnost 200 kg</t>
  </si>
  <si>
    <t>součástí balení kování pro montáž na stěnu</t>
  </si>
  <si>
    <t>923000R06</t>
  </si>
  <si>
    <t>gymnastická bradla 150 cm, atypická, maximální zatížení 120 kg</t>
  </si>
  <si>
    <t>-1805750979</t>
  </si>
  <si>
    <t>rubustní rám z ocelových profilů</t>
  </si>
  <si>
    <t>horní dřevěná tyč o průměru 39 mm, šířka 96 cm</t>
  </si>
  <si>
    <t>nastavitelná výška v třinácti stupních: 90 až 150 cm nad zemí</t>
  </si>
  <si>
    <t>rozměry: 140 x 150 x 150 cm (š x d x v)</t>
  </si>
  <si>
    <t>maximální zatížení: 100 kg</t>
  </si>
  <si>
    <t>923000R07</t>
  </si>
  <si>
    <t>kladina délky 3 m atypická s regulací výšky v rozsahu 50 - 80 cm</t>
  </si>
  <si>
    <t>1042348465</t>
  </si>
  <si>
    <t>kladina z dřevěného masivu opatřeného protiskluzovým povrchem</t>
  </si>
  <si>
    <t>kladina vybavena dvěma vozíky</t>
  </si>
  <si>
    <t>rozměry 130 x 160 x 3000 mm</t>
  </si>
  <si>
    <t>základna s regulací výšky v rozsahu 80 až 120 cm, kroky po 5 cm</t>
  </si>
  <si>
    <t>923000R08</t>
  </si>
  <si>
    <t>basketbalový koš s deskou 1400x800 mm s konstrukcí sklopný</t>
  </si>
  <si>
    <t>-1196964981</t>
  </si>
  <si>
    <t>tloušťka desky 3 mm, materiál polykarbonát</t>
  </si>
  <si>
    <t>průměr obroučky 45 cm, vhodné pro míče do velikosti 7</t>
  </si>
  <si>
    <t>ocelová obroučka z materiálu 16 mm, 12x háček na síťku, síťka délka 45 cm</t>
  </si>
  <si>
    <t>nastavitelná výška koše o 75 cm (230 - 305 cm)</t>
  </si>
  <si>
    <t>vzdálenost odrazové desky od stěny: 70 cm</t>
  </si>
  <si>
    <t>rám konstrukce: 74 x 52 cm</t>
  </si>
  <si>
    <t>rozteč upevňovacích otvorů do zdi: 48 x 47 cm</t>
  </si>
  <si>
    <t>923000R09</t>
  </si>
  <si>
    <t>-92570450</t>
  </si>
  <si>
    <t>branka namalovaná na zdi mezi žebřiny výška 1,2m x délka 1,7m</t>
  </si>
  <si>
    <t>923000R10</t>
  </si>
  <si>
    <t>-501854217</t>
  </si>
  <si>
    <t>lajnování podlahy pro hřiště pro basketbal a přehazovanou</t>
  </si>
  <si>
    <t>923000R11</t>
  </si>
  <si>
    <t>žíněnka 2000x1000x60 mm, zelená</t>
  </si>
  <si>
    <t>-415170027</t>
  </si>
  <si>
    <t>Jádro: pojený pěnový materiál RG 80 kg/m3, těžko vznětlivý</t>
  </si>
  <si>
    <t>Potah: látka Polygrip (PES tkanina odolná proti přetržení, design umělé kůže)</t>
  </si>
  <si>
    <t>Provedení: na čelní straně skrytý zip, potah natažen na pěnové jádro</t>
  </si>
  <si>
    <t>Oblast používání: školní a klubový sport, prostná a doskoky do 60 cm</t>
  </si>
  <si>
    <t>dle EN 12503-1 typ 3</t>
  </si>
  <si>
    <t>923000R12</t>
  </si>
  <si>
    <t>švédská lavička tělocvičná s kladinkou s možností zavěšení na žebřiny, lakovaná, délka 1900 mm</t>
  </si>
  <si>
    <t>1743836825</t>
  </si>
  <si>
    <t>horní deska smrkové dřevo, nov překližka tl 30 mm, úhelníky, dřevěný hranol pro zavěšení na žebřiny</t>
  </si>
  <si>
    <t>celková výška lavičky 300 mm, šířka horní desky 250 mm</t>
  </si>
  <si>
    <t>923000R13</t>
  </si>
  <si>
    <t>hrazda s upevněním na zeď pro posilování</t>
  </si>
  <si>
    <t>402273888</t>
  </si>
  <si>
    <t>923000R14</t>
  </si>
  <si>
    <t>stůl na stolní tenis, skládací automatika s bezpečnostním zajištěním, pojezdový mechanismus se 4 kolečky na každé straně, tl. desky: 22 mm, ocelový rám: 50 mm, rozměry: 274 x 152,5 x 76 cm</t>
  </si>
  <si>
    <t>-1035539993</t>
  </si>
  <si>
    <t>dle EN 14468-1B pro školy a klubové sporty</t>
  </si>
  <si>
    <t>včetně 2 kusů síťky, 10 kusů pálek, 100 kusů míčků na stolní tenis</t>
  </si>
  <si>
    <t>923000R15</t>
  </si>
  <si>
    <t>ocelový systémový regál, výška 3000 mm, šířka 2900 mm, hloubka 800 mm, police po 600 mm</t>
  </si>
  <si>
    <t>1013009294</t>
  </si>
  <si>
    <t>923000R16</t>
  </si>
  <si>
    <t>sběrný převozný koš na míče</t>
  </si>
  <si>
    <t>-2084128652</t>
  </si>
  <si>
    <t>923000R17</t>
  </si>
  <si>
    <t>Montáž basketbalových košů včetně dopravy</t>
  </si>
  <si>
    <t>631749906</t>
  </si>
  <si>
    <t>923000R18</t>
  </si>
  <si>
    <t>Montáž ostatního vybavení tělocvičny včetně dopravy</t>
  </si>
  <si>
    <t>1559200989</t>
  </si>
  <si>
    <t>923000R19</t>
  </si>
  <si>
    <t>Úpravy vybavení telocvičny a nářadí pro potřeby tělesně postižených osob včetně dopravy</t>
  </si>
  <si>
    <t>326764203</t>
  </si>
  <si>
    <t>05 -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</si>
  <si>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</si>
  <si>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</si>
  <si>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</si>
  <si>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</si>
  <si>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</si>
  <si>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</si>
  <si>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</si>
  <si>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</si>
  <si>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</si>
  <si>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</si>
  <si>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</si>
  <si>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</si>
  <si>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Kč</t>
  </si>
  <si>
    <t>1024</t>
  </si>
  <si>
    <t>-1151398077</t>
  </si>
  <si>
    <t>https://podminky.urs.cz/item/CS_URS_2024_01/013254000</t>
  </si>
  <si>
    <t>VRN3</t>
  </si>
  <si>
    <t>Zařízení staveniště</t>
  </si>
  <si>
    <t>030001000</t>
  </si>
  <si>
    <t>-1899984841</t>
  </si>
  <si>
    <t>https://podminky.urs.cz/item/CS_URS_2024_01/030001000</t>
  </si>
  <si>
    <t>VRN4</t>
  </si>
  <si>
    <t>Inženýrská činnost</t>
  </si>
  <si>
    <t>045203000</t>
  </si>
  <si>
    <t>Kompletační činnost</t>
  </si>
  <si>
    <t>-1147142878</t>
  </si>
  <si>
    <t>https://podminky.urs.cz/item/CS_URS_2024_01/045203000</t>
  </si>
  <si>
    <t>045303000</t>
  </si>
  <si>
    <t>Koordinační činnost</t>
  </si>
  <si>
    <t>-1843943727</t>
  </si>
  <si>
    <t>https://podminky.urs.cz/item/CS_URS_2024_01/045303000</t>
  </si>
  <si>
    <t>VRN6</t>
  </si>
  <si>
    <t>Územní vlivy</t>
  </si>
  <si>
    <t>065002000</t>
  </si>
  <si>
    <t>Mimostaveništní doprava materiálů</t>
  </si>
  <si>
    <t>-2005497412</t>
  </si>
  <si>
    <t>https://podminky.urs.cz/item/CS_URS_2024_01/065002000</t>
  </si>
  <si>
    <t>VRN7</t>
  </si>
  <si>
    <t>Provozní vlivy</t>
  </si>
  <si>
    <t>071103000</t>
  </si>
  <si>
    <t>Provoz investora</t>
  </si>
  <si>
    <t>2066719312</t>
  </si>
  <si>
    <t>https://podminky.urs.cz/item/CS_URS_2024_01/071103000</t>
  </si>
  <si>
    <t>průběžný úklid apod.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</si>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</sst>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9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21" fillId="2" borderId="23" xfId="0" applyNumberFormat="1" applyFont="1" applyFill="1" applyBorder="1" applyAlignment="1" applyProtection="1">
      <alignment vertical="center"/>
      <protection locked="0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6" fillId="0" borderId="0" xfId="0" applyFont="1" applyAlignment="1" applyProtection="1">
      <alignment horizontal="left" vertical="center" wrapText="1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0" fontId="40" fillId="0" borderId="1" xfId="0" applyFont="1" applyBorder="1" applyAlignment="1">
      <alignment horizontal="center" vertical="center" wrapText="1"/>
    </xf>
    <xf numFmtId="49" fontId="42" fillId="0" borderId="1" xfId="0" applyNumberFormat="1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1/634112123" TargetMode="External"/><Relationship Id="rId18" Type="http://schemas.openxmlformats.org/officeDocument/2006/relationships/hyperlink" Target="https://podminky.urs.cz/item/CS_URS_2024_01/997013509" TargetMode="External"/><Relationship Id="rId26" Type="http://schemas.openxmlformats.org/officeDocument/2006/relationships/hyperlink" Target="https://podminky.urs.cz/item/CS_URS_2024_01/998766311" TargetMode="External"/><Relationship Id="rId39" Type="http://schemas.openxmlformats.org/officeDocument/2006/relationships/hyperlink" Target="https://podminky.urs.cz/item/CS_URS_2024_01/998777311" TargetMode="External"/><Relationship Id="rId21" Type="http://schemas.openxmlformats.org/officeDocument/2006/relationships/hyperlink" Target="https://podminky.urs.cz/item/CS_URS_2024_01/766411812" TargetMode="External"/><Relationship Id="rId34" Type="http://schemas.openxmlformats.org/officeDocument/2006/relationships/hyperlink" Target="https://podminky.urs.cz/item/CS_URS_2024_01/777111121" TargetMode="External"/><Relationship Id="rId42" Type="http://schemas.openxmlformats.org/officeDocument/2006/relationships/hyperlink" Target="https://podminky.urs.cz/item/CS_URS_2024_01/783601307" TargetMode="External"/><Relationship Id="rId47" Type="http://schemas.openxmlformats.org/officeDocument/2006/relationships/hyperlink" Target="https://podminky.urs.cz/item/CS_URS_2024_01/784181121" TargetMode="External"/><Relationship Id="rId50" Type="http://schemas.openxmlformats.org/officeDocument/2006/relationships/drawing" Target="../drawings/drawing2.xml"/><Relationship Id="rId7" Type="http://schemas.openxmlformats.org/officeDocument/2006/relationships/hyperlink" Target="https://podminky.urs.cz/item/CS_URS_2024_01/619991001" TargetMode="External"/><Relationship Id="rId2" Type="http://schemas.openxmlformats.org/officeDocument/2006/relationships/hyperlink" Target="https://podminky.urs.cz/item/CS_URS_2024_01/611142001" TargetMode="External"/><Relationship Id="rId16" Type="http://schemas.openxmlformats.org/officeDocument/2006/relationships/hyperlink" Target="https://podminky.urs.cz/item/CS_URS_2024_01/997013211" TargetMode="External"/><Relationship Id="rId29" Type="http://schemas.openxmlformats.org/officeDocument/2006/relationships/hyperlink" Target="https://podminky.urs.cz/item/CS_URS_2024_01/775521800" TargetMode="External"/><Relationship Id="rId11" Type="http://schemas.openxmlformats.org/officeDocument/2006/relationships/hyperlink" Target="https://podminky.urs.cz/item/CS_URS_2024_01/632441112" TargetMode="External"/><Relationship Id="rId24" Type="http://schemas.openxmlformats.org/officeDocument/2006/relationships/hyperlink" Target="https://podminky.urs.cz/item/CS_URS_2024_01/766421821" TargetMode="External"/><Relationship Id="rId32" Type="http://schemas.openxmlformats.org/officeDocument/2006/relationships/hyperlink" Target="https://podminky.urs.cz/item/CS_URS_2024_01/998776311" TargetMode="External"/><Relationship Id="rId37" Type="http://schemas.openxmlformats.org/officeDocument/2006/relationships/hyperlink" Target="https://podminky.urs.cz/item/CS_URS_2024_01/777521103" TargetMode="External"/><Relationship Id="rId40" Type="http://schemas.openxmlformats.org/officeDocument/2006/relationships/hyperlink" Target="https://podminky.urs.cz/item/CS_URS_2024_01/783306801" TargetMode="External"/><Relationship Id="rId45" Type="http://schemas.openxmlformats.org/officeDocument/2006/relationships/hyperlink" Target="https://podminky.urs.cz/item/CS_URS_2024_01/784171101" TargetMode="External"/><Relationship Id="rId5" Type="http://schemas.openxmlformats.org/officeDocument/2006/relationships/hyperlink" Target="https://podminky.urs.cz/item/CS_URS_2024_01/612142001" TargetMode="External"/><Relationship Id="rId15" Type="http://schemas.openxmlformats.org/officeDocument/2006/relationships/hyperlink" Target="https://podminky.urs.cz/item/CS_URS_2024_01/952901111" TargetMode="External"/><Relationship Id="rId23" Type="http://schemas.openxmlformats.org/officeDocument/2006/relationships/hyperlink" Target="https://podminky.urs.cz/item/CS_URS_2024_01/766411822" TargetMode="External"/><Relationship Id="rId28" Type="http://schemas.openxmlformats.org/officeDocument/2006/relationships/hyperlink" Target="https://podminky.urs.cz/item/CS_URS_2024_01/998767311" TargetMode="External"/><Relationship Id="rId36" Type="http://schemas.openxmlformats.org/officeDocument/2006/relationships/hyperlink" Target="https://podminky.urs.cz/item/CS_URS_2024_01/777131113" TargetMode="External"/><Relationship Id="rId49" Type="http://schemas.openxmlformats.org/officeDocument/2006/relationships/hyperlink" Target="https://podminky.urs.cz/item/CS_URS_2024_01/784660101" TargetMode="External"/><Relationship Id="rId10" Type="http://schemas.openxmlformats.org/officeDocument/2006/relationships/hyperlink" Target="https://podminky.urs.cz/item/CS_URS_2024_01/622143003" TargetMode="External"/><Relationship Id="rId19" Type="http://schemas.openxmlformats.org/officeDocument/2006/relationships/hyperlink" Target="https://podminky.urs.cz/item/CS_URS_2024_01/997013631" TargetMode="External"/><Relationship Id="rId31" Type="http://schemas.openxmlformats.org/officeDocument/2006/relationships/hyperlink" Target="https://podminky.urs.cz/item/CS_URS_2024_01/776201812" TargetMode="External"/><Relationship Id="rId44" Type="http://schemas.openxmlformats.org/officeDocument/2006/relationships/hyperlink" Target="https://podminky.urs.cz/item/CS_URS_2024_01/783806811" TargetMode="External"/><Relationship Id="rId4" Type="http://schemas.openxmlformats.org/officeDocument/2006/relationships/hyperlink" Target="https://podminky.urs.cz/item/CS_URS_2024_01/612131121" TargetMode="External"/><Relationship Id="rId9" Type="http://schemas.openxmlformats.org/officeDocument/2006/relationships/hyperlink" Target="https://podminky.urs.cz/item/CS_URS_2024_01/619991021" TargetMode="External"/><Relationship Id="rId14" Type="http://schemas.openxmlformats.org/officeDocument/2006/relationships/hyperlink" Target="https://podminky.urs.cz/item/CS_URS_2024_01/949101112" TargetMode="External"/><Relationship Id="rId22" Type="http://schemas.openxmlformats.org/officeDocument/2006/relationships/hyperlink" Target="https://podminky.urs.cz/item/CS_URS_2024_01/766411821" TargetMode="External"/><Relationship Id="rId27" Type="http://schemas.openxmlformats.org/officeDocument/2006/relationships/hyperlink" Target="https://podminky.urs.cz/item/CS_URS_2024_01/767661811" TargetMode="External"/><Relationship Id="rId30" Type="http://schemas.openxmlformats.org/officeDocument/2006/relationships/hyperlink" Target="https://podminky.urs.cz/item/CS_URS_2024_01/998775311" TargetMode="External"/><Relationship Id="rId35" Type="http://schemas.openxmlformats.org/officeDocument/2006/relationships/hyperlink" Target="https://podminky.urs.cz/item/CS_URS_2024_01/777111123" TargetMode="External"/><Relationship Id="rId43" Type="http://schemas.openxmlformats.org/officeDocument/2006/relationships/hyperlink" Target="https://podminky.urs.cz/item/CS_URS_2024_01/783617107" TargetMode="External"/><Relationship Id="rId48" Type="http://schemas.openxmlformats.org/officeDocument/2006/relationships/hyperlink" Target="https://podminky.urs.cz/item/CS_URS_2024_01/784211121" TargetMode="External"/><Relationship Id="rId8" Type="http://schemas.openxmlformats.org/officeDocument/2006/relationships/hyperlink" Target="https://podminky.urs.cz/item/CS_URS_2024_01/619991011" TargetMode="External"/><Relationship Id="rId3" Type="http://schemas.openxmlformats.org/officeDocument/2006/relationships/hyperlink" Target="https://podminky.urs.cz/item/CS_URS_2024_01/611311131" TargetMode="External"/><Relationship Id="rId12" Type="http://schemas.openxmlformats.org/officeDocument/2006/relationships/hyperlink" Target="https://podminky.urs.cz/item/CS_URS_2024_01/632481213" TargetMode="External"/><Relationship Id="rId17" Type="http://schemas.openxmlformats.org/officeDocument/2006/relationships/hyperlink" Target="https://podminky.urs.cz/item/CS_URS_2024_01/997013501" TargetMode="External"/><Relationship Id="rId25" Type="http://schemas.openxmlformats.org/officeDocument/2006/relationships/hyperlink" Target="https://podminky.urs.cz/item/CS_URS_2024_01/766421822" TargetMode="External"/><Relationship Id="rId33" Type="http://schemas.openxmlformats.org/officeDocument/2006/relationships/hyperlink" Target="https://podminky.urs.cz/item/CS_URS_2024_01/777111111" TargetMode="External"/><Relationship Id="rId38" Type="http://schemas.openxmlformats.org/officeDocument/2006/relationships/hyperlink" Target="https://podminky.urs.cz/item/CS_URS_2024_01/777621101" TargetMode="External"/><Relationship Id="rId46" Type="http://schemas.openxmlformats.org/officeDocument/2006/relationships/hyperlink" Target="https://podminky.urs.cz/item/CS_URS_2024_01/784171111" TargetMode="External"/><Relationship Id="rId20" Type="http://schemas.openxmlformats.org/officeDocument/2006/relationships/hyperlink" Target="https://podminky.urs.cz/item/CS_URS_2024_01/998018001" TargetMode="External"/><Relationship Id="rId41" Type="http://schemas.openxmlformats.org/officeDocument/2006/relationships/hyperlink" Target="https://podminky.urs.cz/item/CS_URS_2024_01/783317101" TargetMode="External"/><Relationship Id="rId1" Type="http://schemas.openxmlformats.org/officeDocument/2006/relationships/hyperlink" Target="https://podminky.urs.cz/item/CS_URS_2024_01/611131121" TargetMode="External"/><Relationship Id="rId6" Type="http://schemas.openxmlformats.org/officeDocument/2006/relationships/hyperlink" Target="https://podminky.urs.cz/item/CS_URS_2024_01/61231113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733110803" TargetMode="External"/><Relationship Id="rId13" Type="http://schemas.openxmlformats.org/officeDocument/2006/relationships/hyperlink" Target="https://podminky.urs.cz/item/CS_URS_2024_01/734200821" TargetMode="External"/><Relationship Id="rId18" Type="http://schemas.openxmlformats.org/officeDocument/2006/relationships/hyperlink" Target="https://podminky.urs.cz/item/CS_URS_2024_01/734291951" TargetMode="External"/><Relationship Id="rId26" Type="http://schemas.openxmlformats.org/officeDocument/2006/relationships/hyperlink" Target="https://podminky.urs.cz/item/CS_URS_2024_01/735291800" TargetMode="External"/><Relationship Id="rId3" Type="http://schemas.openxmlformats.org/officeDocument/2006/relationships/hyperlink" Target="https://podminky.urs.cz/item/CS_URS_2024_01/997013509" TargetMode="External"/><Relationship Id="rId21" Type="http://schemas.openxmlformats.org/officeDocument/2006/relationships/hyperlink" Target="https://podminky.urs.cz/item/CS_URS_2024_01/735111810" TargetMode="External"/><Relationship Id="rId7" Type="http://schemas.openxmlformats.org/officeDocument/2006/relationships/hyperlink" Target="https://podminky.urs.cz/item/CS_URS_2024_01/998713311" TargetMode="External"/><Relationship Id="rId12" Type="http://schemas.openxmlformats.org/officeDocument/2006/relationships/hyperlink" Target="https://podminky.urs.cz/item/CS_URS_2024_01/998733311" TargetMode="External"/><Relationship Id="rId17" Type="http://schemas.openxmlformats.org/officeDocument/2006/relationships/hyperlink" Target="https://podminky.urs.cz/item/CS_URS_2024_01/734209116" TargetMode="External"/><Relationship Id="rId25" Type="http://schemas.openxmlformats.org/officeDocument/2006/relationships/hyperlink" Target="https://podminky.urs.cz/item/CS_URS_2024_01/735191910" TargetMode="External"/><Relationship Id="rId2" Type="http://schemas.openxmlformats.org/officeDocument/2006/relationships/hyperlink" Target="https://podminky.urs.cz/item/CS_URS_2024_01/997013501" TargetMode="External"/><Relationship Id="rId16" Type="http://schemas.openxmlformats.org/officeDocument/2006/relationships/hyperlink" Target="https://podminky.urs.cz/item/CS_URS_2024_01/734209114" TargetMode="External"/><Relationship Id="rId20" Type="http://schemas.openxmlformats.org/officeDocument/2006/relationships/hyperlink" Target="https://podminky.urs.cz/item/CS_URS_2024_01/735000912" TargetMode="External"/><Relationship Id="rId29" Type="http://schemas.openxmlformats.org/officeDocument/2006/relationships/hyperlink" Target="https://podminky.urs.cz/item/CS_URS_2024_01/230120041" TargetMode="External"/><Relationship Id="rId1" Type="http://schemas.openxmlformats.org/officeDocument/2006/relationships/hyperlink" Target="https://podminky.urs.cz/item/CS_URS_2024_01/997013211" TargetMode="External"/><Relationship Id="rId6" Type="http://schemas.openxmlformats.org/officeDocument/2006/relationships/hyperlink" Target="https://podminky.urs.cz/item/CS_URS_2024_01/713463211" TargetMode="External"/><Relationship Id="rId11" Type="http://schemas.openxmlformats.org/officeDocument/2006/relationships/hyperlink" Target="https://podminky.urs.cz/item/CS_URS_2024_01/733291101" TargetMode="External"/><Relationship Id="rId24" Type="http://schemas.openxmlformats.org/officeDocument/2006/relationships/hyperlink" Target="https://podminky.urs.cz/item/CS_URS_2024_01/735191905" TargetMode="External"/><Relationship Id="rId5" Type="http://schemas.openxmlformats.org/officeDocument/2006/relationships/hyperlink" Target="https://podminky.urs.cz/item/CS_URS_2024_01/713461871" TargetMode="External"/><Relationship Id="rId15" Type="http://schemas.openxmlformats.org/officeDocument/2006/relationships/hyperlink" Target="https://podminky.urs.cz/item/CS_URS_2024_01/734209113" TargetMode="External"/><Relationship Id="rId23" Type="http://schemas.openxmlformats.org/officeDocument/2006/relationships/hyperlink" Target="https://podminky.urs.cz/item/CS_URS_2024_01/735152480" TargetMode="External"/><Relationship Id="rId28" Type="http://schemas.openxmlformats.org/officeDocument/2006/relationships/hyperlink" Target="https://podminky.urs.cz/item/CS_URS_2024_01/998735311" TargetMode="External"/><Relationship Id="rId10" Type="http://schemas.openxmlformats.org/officeDocument/2006/relationships/hyperlink" Target="https://podminky.urs.cz/item/CS_URS_2024_01/733222103" TargetMode="External"/><Relationship Id="rId19" Type="http://schemas.openxmlformats.org/officeDocument/2006/relationships/hyperlink" Target="https://podminky.urs.cz/item/CS_URS_2024_01/998734311" TargetMode="External"/><Relationship Id="rId4" Type="http://schemas.openxmlformats.org/officeDocument/2006/relationships/hyperlink" Target="https://podminky.urs.cz/item/CS_URS_2024_01/997013635" TargetMode="External"/><Relationship Id="rId9" Type="http://schemas.openxmlformats.org/officeDocument/2006/relationships/hyperlink" Target="https://podminky.urs.cz/item/CS_URS_2024_01/733222102" TargetMode="External"/><Relationship Id="rId14" Type="http://schemas.openxmlformats.org/officeDocument/2006/relationships/hyperlink" Target="https://podminky.urs.cz/item/CS_URS_2024_01/734209103" TargetMode="External"/><Relationship Id="rId22" Type="http://schemas.openxmlformats.org/officeDocument/2006/relationships/hyperlink" Target="https://podminky.urs.cz/item/CS_URS_2024_01/735152476" TargetMode="External"/><Relationship Id="rId27" Type="http://schemas.openxmlformats.org/officeDocument/2006/relationships/hyperlink" Target="https://podminky.urs.cz/item/CS_URS_2024_01/735494811" TargetMode="External"/><Relationship Id="rId30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3" Type="http://schemas.openxmlformats.org/officeDocument/2006/relationships/hyperlink" Target="https://podminky.urs.cz/item/CS_URS_2024_01/997013509" TargetMode="External"/><Relationship Id="rId7" Type="http://schemas.openxmlformats.org/officeDocument/2006/relationships/hyperlink" Target="https://podminky.urs.cz/item/CS_URS_2024_01/998741311" TargetMode="External"/><Relationship Id="rId2" Type="http://schemas.openxmlformats.org/officeDocument/2006/relationships/hyperlink" Target="https://podminky.urs.cz/item/CS_URS_2024_01/997013501" TargetMode="External"/><Relationship Id="rId1" Type="http://schemas.openxmlformats.org/officeDocument/2006/relationships/hyperlink" Target="https://podminky.urs.cz/item/CS_URS_2024_01/997013211" TargetMode="External"/><Relationship Id="rId6" Type="http://schemas.openxmlformats.org/officeDocument/2006/relationships/hyperlink" Target="https://podminky.urs.cz/item/CS_URS_2024_01/741810001" TargetMode="External"/><Relationship Id="rId5" Type="http://schemas.openxmlformats.org/officeDocument/2006/relationships/hyperlink" Target="https://podminky.urs.cz/item/CS_URS_2024_01/741372154" TargetMode="External"/><Relationship Id="rId4" Type="http://schemas.openxmlformats.org/officeDocument/2006/relationships/hyperlink" Target="https://podminky.urs.cz/item/CS_URS_2024_01/997013635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4_01/045203000" TargetMode="External"/><Relationship Id="rId7" Type="http://schemas.openxmlformats.org/officeDocument/2006/relationships/drawing" Target="../drawings/drawing6.xml"/><Relationship Id="rId2" Type="http://schemas.openxmlformats.org/officeDocument/2006/relationships/hyperlink" Target="https://podminky.urs.cz/item/CS_URS_2024_01/030001000" TargetMode="External"/><Relationship Id="rId1" Type="http://schemas.openxmlformats.org/officeDocument/2006/relationships/hyperlink" Target="https://podminky.urs.cz/item/CS_URS_2024_01/013254000" TargetMode="External"/><Relationship Id="rId6" Type="http://schemas.openxmlformats.org/officeDocument/2006/relationships/hyperlink" Target="https://podminky.urs.cz/item/CS_URS_2024_01/071103000" TargetMode="External"/><Relationship Id="rId5" Type="http://schemas.openxmlformats.org/officeDocument/2006/relationships/hyperlink" Target="https://podminky.urs.cz/item/CS_URS_2024_01/065002000" TargetMode="External"/><Relationship Id="rId4" Type="http://schemas.openxmlformats.org/officeDocument/2006/relationships/hyperlink" Target="https://podminky.urs.cz/item/CS_URS_2024_01/045303000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1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74"/>
      <c r="AS2" s="374"/>
      <c r="AT2" s="374"/>
      <c r="AU2" s="374"/>
      <c r="AV2" s="374"/>
      <c r="AW2" s="374"/>
      <c r="AX2" s="374"/>
      <c r="AY2" s="374"/>
      <c r="AZ2" s="374"/>
      <c r="BA2" s="374"/>
      <c r="BB2" s="374"/>
      <c r="BC2" s="374"/>
      <c r="BD2" s="374"/>
      <c r="BE2" s="374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58" t="s">
        <v>14</v>
      </c>
      <c r="L5" s="359"/>
      <c r="M5" s="359"/>
      <c r="N5" s="359"/>
      <c r="O5" s="359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24"/>
      <c r="AQ5" s="24"/>
      <c r="AR5" s="22"/>
      <c r="BE5" s="355" t="s">
        <v>15</v>
      </c>
      <c r="BS5" s="19" t="s">
        <v>6</v>
      </c>
    </row>
    <row r="6" spans="1:74" s="1" customFormat="1" ht="36.950000000000003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60" t="s">
        <v>17</v>
      </c>
      <c r="L6" s="359"/>
      <c r="M6" s="359"/>
      <c r="N6" s="359"/>
      <c r="O6" s="359"/>
      <c r="P6" s="359"/>
      <c r="Q6" s="359"/>
      <c r="R6" s="359"/>
      <c r="S6" s="359"/>
      <c r="T6" s="359"/>
      <c r="U6" s="359"/>
      <c r="V6" s="359"/>
      <c r="W6" s="359"/>
      <c r="X6" s="359"/>
      <c r="Y6" s="359"/>
      <c r="Z6" s="359"/>
      <c r="AA6" s="359"/>
      <c r="AB6" s="359"/>
      <c r="AC6" s="359"/>
      <c r="AD6" s="359"/>
      <c r="AE6" s="359"/>
      <c r="AF6" s="359"/>
      <c r="AG6" s="359"/>
      <c r="AH6" s="359"/>
      <c r="AI6" s="359"/>
      <c r="AJ6" s="359"/>
      <c r="AK6" s="359"/>
      <c r="AL6" s="359"/>
      <c r="AM6" s="359"/>
      <c r="AN6" s="359"/>
      <c r="AO6" s="359"/>
      <c r="AP6" s="24"/>
      <c r="AQ6" s="24"/>
      <c r="AR6" s="22"/>
      <c r="BE6" s="356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19</v>
      </c>
      <c r="AO7" s="24"/>
      <c r="AP7" s="24"/>
      <c r="AQ7" s="24"/>
      <c r="AR7" s="22"/>
      <c r="BE7" s="356"/>
      <c r="BS7" s="19" t="s">
        <v>6</v>
      </c>
    </row>
    <row r="8" spans="1:74" s="1" customFormat="1" ht="12" customHeight="1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32" t="s">
        <v>24</v>
      </c>
      <c r="AO8" s="24"/>
      <c r="AP8" s="24"/>
      <c r="AQ8" s="24"/>
      <c r="AR8" s="22"/>
      <c r="BE8" s="356"/>
      <c r="BS8" s="19" t="s">
        <v>6</v>
      </c>
    </row>
    <row r="9" spans="1:74" s="1" customFormat="1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56"/>
      <c r="BS9" s="19" t="s">
        <v>6</v>
      </c>
    </row>
    <row r="10" spans="1:74" s="1" customFormat="1" ht="12" customHeight="1">
      <c r="B10" s="23"/>
      <c r="C10" s="24"/>
      <c r="D10" s="31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56"/>
      <c r="BS10" s="19" t="s">
        <v>6</v>
      </c>
    </row>
    <row r="11" spans="1:74" s="1" customFormat="1" ht="18.399999999999999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56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56"/>
      <c r="BS12" s="19" t="s">
        <v>6</v>
      </c>
    </row>
    <row r="13" spans="1:74" s="1" customFormat="1" ht="12" customHeight="1">
      <c r="B13" s="23"/>
      <c r="C13" s="24"/>
      <c r="D13" s="31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26</v>
      </c>
      <c r="AL13" s="24"/>
      <c r="AM13" s="24"/>
      <c r="AN13" s="33" t="s">
        <v>30</v>
      </c>
      <c r="AO13" s="24"/>
      <c r="AP13" s="24"/>
      <c r="AQ13" s="24"/>
      <c r="AR13" s="22"/>
      <c r="BE13" s="356"/>
      <c r="BS13" s="19" t="s">
        <v>6</v>
      </c>
    </row>
    <row r="14" spans="1:74" ht="12.75">
      <c r="B14" s="23"/>
      <c r="C14" s="24"/>
      <c r="D14" s="24"/>
      <c r="E14" s="361" t="s">
        <v>30</v>
      </c>
      <c r="F14" s="362"/>
      <c r="G14" s="362"/>
      <c r="H14" s="362"/>
      <c r="I14" s="362"/>
      <c r="J14" s="362"/>
      <c r="K14" s="362"/>
      <c r="L14" s="362"/>
      <c r="M14" s="362"/>
      <c r="N14" s="362"/>
      <c r="O14" s="362"/>
      <c r="P14" s="362"/>
      <c r="Q14" s="362"/>
      <c r="R14" s="362"/>
      <c r="S14" s="362"/>
      <c r="T14" s="362"/>
      <c r="U14" s="362"/>
      <c r="V14" s="362"/>
      <c r="W14" s="362"/>
      <c r="X14" s="362"/>
      <c r="Y14" s="362"/>
      <c r="Z14" s="362"/>
      <c r="AA14" s="362"/>
      <c r="AB14" s="362"/>
      <c r="AC14" s="362"/>
      <c r="AD14" s="362"/>
      <c r="AE14" s="362"/>
      <c r="AF14" s="362"/>
      <c r="AG14" s="362"/>
      <c r="AH14" s="362"/>
      <c r="AI14" s="362"/>
      <c r="AJ14" s="362"/>
      <c r="AK14" s="31" t="s">
        <v>28</v>
      </c>
      <c r="AL14" s="24"/>
      <c r="AM14" s="24"/>
      <c r="AN14" s="33" t="s">
        <v>30</v>
      </c>
      <c r="AO14" s="24"/>
      <c r="AP14" s="24"/>
      <c r="AQ14" s="24"/>
      <c r="AR14" s="22"/>
      <c r="BE14" s="356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56"/>
      <c r="BS15" s="19" t="s">
        <v>4</v>
      </c>
    </row>
    <row r="16" spans="1:74" s="1" customFormat="1" ht="12" customHeight="1">
      <c r="B16" s="23"/>
      <c r="C16" s="24"/>
      <c r="D16" s="31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56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56"/>
      <c r="BS17" s="19" t="s">
        <v>33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56"/>
      <c r="BS18" s="19" t="s">
        <v>6</v>
      </c>
    </row>
    <row r="19" spans="1:71" s="1" customFormat="1" ht="12" customHeight="1">
      <c r="B19" s="23"/>
      <c r="C19" s="24"/>
      <c r="D19" s="31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56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56"/>
      <c r="BS20" s="19" t="s">
        <v>33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56"/>
    </row>
    <row r="22" spans="1:71" s="1" customFormat="1" ht="12" customHeight="1">
      <c r="B22" s="23"/>
      <c r="C22" s="24"/>
      <c r="D22" s="31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56"/>
    </row>
    <row r="23" spans="1:71" s="1" customFormat="1" ht="47.25" customHeight="1">
      <c r="B23" s="23"/>
      <c r="C23" s="24"/>
      <c r="D23" s="24"/>
      <c r="E23" s="363" t="s">
        <v>37</v>
      </c>
      <c r="F23" s="363"/>
      <c r="G23" s="363"/>
      <c r="H23" s="363"/>
      <c r="I23" s="363"/>
      <c r="J23" s="363"/>
      <c r="K23" s="363"/>
      <c r="L23" s="363"/>
      <c r="M23" s="363"/>
      <c r="N23" s="363"/>
      <c r="O23" s="363"/>
      <c r="P23" s="363"/>
      <c r="Q23" s="363"/>
      <c r="R23" s="363"/>
      <c r="S23" s="363"/>
      <c r="T23" s="363"/>
      <c r="U23" s="363"/>
      <c r="V23" s="363"/>
      <c r="W23" s="363"/>
      <c r="X23" s="363"/>
      <c r="Y23" s="363"/>
      <c r="Z23" s="363"/>
      <c r="AA23" s="363"/>
      <c r="AB23" s="363"/>
      <c r="AC23" s="363"/>
      <c r="AD23" s="363"/>
      <c r="AE23" s="363"/>
      <c r="AF23" s="363"/>
      <c r="AG23" s="363"/>
      <c r="AH23" s="363"/>
      <c r="AI23" s="363"/>
      <c r="AJ23" s="363"/>
      <c r="AK23" s="363"/>
      <c r="AL23" s="363"/>
      <c r="AM23" s="363"/>
      <c r="AN23" s="363"/>
      <c r="AO23" s="24"/>
      <c r="AP23" s="24"/>
      <c r="AQ23" s="24"/>
      <c r="AR23" s="22"/>
      <c r="BE23" s="356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56"/>
    </row>
    <row r="25" spans="1:71" s="1" customFormat="1" ht="6.95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56"/>
    </row>
    <row r="26" spans="1:71" s="2" customFormat="1" ht="25.9" customHeight="1">
      <c r="A26" s="36"/>
      <c r="B26" s="37"/>
      <c r="C26" s="38"/>
      <c r="D26" s="39" t="s">
        <v>38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64">
        <f>ROUND(AG54,2)</f>
        <v>0</v>
      </c>
      <c r="AL26" s="365"/>
      <c r="AM26" s="365"/>
      <c r="AN26" s="365"/>
      <c r="AO26" s="365"/>
      <c r="AP26" s="38"/>
      <c r="AQ26" s="38"/>
      <c r="AR26" s="41"/>
      <c r="BE26" s="356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56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66" t="s">
        <v>39</v>
      </c>
      <c r="M28" s="366"/>
      <c r="N28" s="366"/>
      <c r="O28" s="366"/>
      <c r="P28" s="366"/>
      <c r="Q28" s="38"/>
      <c r="R28" s="38"/>
      <c r="S28" s="38"/>
      <c r="T28" s="38"/>
      <c r="U28" s="38"/>
      <c r="V28" s="38"/>
      <c r="W28" s="366" t="s">
        <v>40</v>
      </c>
      <c r="X28" s="366"/>
      <c r="Y28" s="366"/>
      <c r="Z28" s="366"/>
      <c r="AA28" s="366"/>
      <c r="AB28" s="366"/>
      <c r="AC28" s="366"/>
      <c r="AD28" s="366"/>
      <c r="AE28" s="366"/>
      <c r="AF28" s="38"/>
      <c r="AG28" s="38"/>
      <c r="AH28" s="38"/>
      <c r="AI28" s="38"/>
      <c r="AJ28" s="38"/>
      <c r="AK28" s="366" t="s">
        <v>41</v>
      </c>
      <c r="AL28" s="366"/>
      <c r="AM28" s="366"/>
      <c r="AN28" s="366"/>
      <c r="AO28" s="366"/>
      <c r="AP28" s="38"/>
      <c r="AQ28" s="38"/>
      <c r="AR28" s="41"/>
      <c r="BE28" s="356"/>
    </row>
    <row r="29" spans="1:71" s="3" customFormat="1" ht="14.45" customHeight="1">
      <c r="B29" s="42"/>
      <c r="C29" s="43"/>
      <c r="D29" s="31" t="s">
        <v>42</v>
      </c>
      <c r="E29" s="43"/>
      <c r="F29" s="31" t="s">
        <v>43</v>
      </c>
      <c r="G29" s="43"/>
      <c r="H29" s="43"/>
      <c r="I29" s="43"/>
      <c r="J29" s="43"/>
      <c r="K29" s="43"/>
      <c r="L29" s="369">
        <v>0.21</v>
      </c>
      <c r="M29" s="368"/>
      <c r="N29" s="368"/>
      <c r="O29" s="368"/>
      <c r="P29" s="368"/>
      <c r="Q29" s="43"/>
      <c r="R29" s="43"/>
      <c r="S29" s="43"/>
      <c r="T29" s="43"/>
      <c r="U29" s="43"/>
      <c r="V29" s="43"/>
      <c r="W29" s="367">
        <f>ROUND(AZ54, 2)</f>
        <v>0</v>
      </c>
      <c r="X29" s="368"/>
      <c r="Y29" s="368"/>
      <c r="Z29" s="368"/>
      <c r="AA29" s="368"/>
      <c r="AB29" s="368"/>
      <c r="AC29" s="368"/>
      <c r="AD29" s="368"/>
      <c r="AE29" s="368"/>
      <c r="AF29" s="43"/>
      <c r="AG29" s="43"/>
      <c r="AH29" s="43"/>
      <c r="AI29" s="43"/>
      <c r="AJ29" s="43"/>
      <c r="AK29" s="367">
        <f>ROUND(AV54, 2)</f>
        <v>0</v>
      </c>
      <c r="AL29" s="368"/>
      <c r="AM29" s="368"/>
      <c r="AN29" s="368"/>
      <c r="AO29" s="368"/>
      <c r="AP29" s="43"/>
      <c r="AQ29" s="43"/>
      <c r="AR29" s="44"/>
      <c r="BE29" s="357"/>
    </row>
    <row r="30" spans="1:71" s="3" customFormat="1" ht="14.45" customHeight="1">
      <c r="B30" s="42"/>
      <c r="C30" s="43"/>
      <c r="D30" s="43"/>
      <c r="E30" s="43"/>
      <c r="F30" s="31" t="s">
        <v>44</v>
      </c>
      <c r="G30" s="43"/>
      <c r="H30" s="43"/>
      <c r="I30" s="43"/>
      <c r="J30" s="43"/>
      <c r="K30" s="43"/>
      <c r="L30" s="369">
        <v>0.12</v>
      </c>
      <c r="M30" s="368"/>
      <c r="N30" s="368"/>
      <c r="O30" s="368"/>
      <c r="P30" s="368"/>
      <c r="Q30" s="43"/>
      <c r="R30" s="43"/>
      <c r="S30" s="43"/>
      <c r="T30" s="43"/>
      <c r="U30" s="43"/>
      <c r="V30" s="43"/>
      <c r="W30" s="367">
        <f>ROUND(BA54, 2)</f>
        <v>0</v>
      </c>
      <c r="X30" s="368"/>
      <c r="Y30" s="368"/>
      <c r="Z30" s="368"/>
      <c r="AA30" s="368"/>
      <c r="AB30" s="368"/>
      <c r="AC30" s="368"/>
      <c r="AD30" s="368"/>
      <c r="AE30" s="368"/>
      <c r="AF30" s="43"/>
      <c r="AG30" s="43"/>
      <c r="AH30" s="43"/>
      <c r="AI30" s="43"/>
      <c r="AJ30" s="43"/>
      <c r="AK30" s="367">
        <f>ROUND(AW54, 2)</f>
        <v>0</v>
      </c>
      <c r="AL30" s="368"/>
      <c r="AM30" s="368"/>
      <c r="AN30" s="368"/>
      <c r="AO30" s="368"/>
      <c r="AP30" s="43"/>
      <c r="AQ30" s="43"/>
      <c r="AR30" s="44"/>
      <c r="BE30" s="357"/>
    </row>
    <row r="31" spans="1:71" s="3" customFormat="1" ht="14.45" hidden="1" customHeight="1">
      <c r="B31" s="42"/>
      <c r="C31" s="43"/>
      <c r="D31" s="43"/>
      <c r="E31" s="43"/>
      <c r="F31" s="31" t="s">
        <v>45</v>
      </c>
      <c r="G31" s="43"/>
      <c r="H31" s="43"/>
      <c r="I31" s="43"/>
      <c r="J31" s="43"/>
      <c r="K31" s="43"/>
      <c r="L31" s="369">
        <v>0.21</v>
      </c>
      <c r="M31" s="368"/>
      <c r="N31" s="368"/>
      <c r="O31" s="368"/>
      <c r="P31" s="368"/>
      <c r="Q31" s="43"/>
      <c r="R31" s="43"/>
      <c r="S31" s="43"/>
      <c r="T31" s="43"/>
      <c r="U31" s="43"/>
      <c r="V31" s="43"/>
      <c r="W31" s="367">
        <f>ROUND(BB54, 2)</f>
        <v>0</v>
      </c>
      <c r="X31" s="368"/>
      <c r="Y31" s="368"/>
      <c r="Z31" s="368"/>
      <c r="AA31" s="368"/>
      <c r="AB31" s="368"/>
      <c r="AC31" s="368"/>
      <c r="AD31" s="368"/>
      <c r="AE31" s="368"/>
      <c r="AF31" s="43"/>
      <c r="AG31" s="43"/>
      <c r="AH31" s="43"/>
      <c r="AI31" s="43"/>
      <c r="AJ31" s="43"/>
      <c r="AK31" s="367">
        <v>0</v>
      </c>
      <c r="AL31" s="368"/>
      <c r="AM31" s="368"/>
      <c r="AN31" s="368"/>
      <c r="AO31" s="368"/>
      <c r="AP31" s="43"/>
      <c r="AQ31" s="43"/>
      <c r="AR31" s="44"/>
      <c r="BE31" s="357"/>
    </row>
    <row r="32" spans="1:71" s="3" customFormat="1" ht="14.45" hidden="1" customHeight="1">
      <c r="B32" s="42"/>
      <c r="C32" s="43"/>
      <c r="D32" s="43"/>
      <c r="E32" s="43"/>
      <c r="F32" s="31" t="s">
        <v>46</v>
      </c>
      <c r="G32" s="43"/>
      <c r="H32" s="43"/>
      <c r="I32" s="43"/>
      <c r="J32" s="43"/>
      <c r="K32" s="43"/>
      <c r="L32" s="369">
        <v>0.12</v>
      </c>
      <c r="M32" s="368"/>
      <c r="N32" s="368"/>
      <c r="O32" s="368"/>
      <c r="P32" s="368"/>
      <c r="Q32" s="43"/>
      <c r="R32" s="43"/>
      <c r="S32" s="43"/>
      <c r="T32" s="43"/>
      <c r="U32" s="43"/>
      <c r="V32" s="43"/>
      <c r="W32" s="367">
        <f>ROUND(BC54, 2)</f>
        <v>0</v>
      </c>
      <c r="X32" s="368"/>
      <c r="Y32" s="368"/>
      <c r="Z32" s="368"/>
      <c r="AA32" s="368"/>
      <c r="AB32" s="368"/>
      <c r="AC32" s="368"/>
      <c r="AD32" s="368"/>
      <c r="AE32" s="368"/>
      <c r="AF32" s="43"/>
      <c r="AG32" s="43"/>
      <c r="AH32" s="43"/>
      <c r="AI32" s="43"/>
      <c r="AJ32" s="43"/>
      <c r="AK32" s="367">
        <v>0</v>
      </c>
      <c r="AL32" s="368"/>
      <c r="AM32" s="368"/>
      <c r="AN32" s="368"/>
      <c r="AO32" s="368"/>
      <c r="AP32" s="43"/>
      <c r="AQ32" s="43"/>
      <c r="AR32" s="44"/>
      <c r="BE32" s="357"/>
    </row>
    <row r="33" spans="1:57" s="3" customFormat="1" ht="14.45" hidden="1" customHeight="1">
      <c r="B33" s="42"/>
      <c r="C33" s="43"/>
      <c r="D33" s="43"/>
      <c r="E33" s="43"/>
      <c r="F33" s="31" t="s">
        <v>47</v>
      </c>
      <c r="G33" s="43"/>
      <c r="H33" s="43"/>
      <c r="I33" s="43"/>
      <c r="J33" s="43"/>
      <c r="K33" s="43"/>
      <c r="L33" s="369">
        <v>0</v>
      </c>
      <c r="M33" s="368"/>
      <c r="N33" s="368"/>
      <c r="O33" s="368"/>
      <c r="P33" s="368"/>
      <c r="Q33" s="43"/>
      <c r="R33" s="43"/>
      <c r="S33" s="43"/>
      <c r="T33" s="43"/>
      <c r="U33" s="43"/>
      <c r="V33" s="43"/>
      <c r="W33" s="367">
        <f>ROUND(BD54, 2)</f>
        <v>0</v>
      </c>
      <c r="X33" s="368"/>
      <c r="Y33" s="368"/>
      <c r="Z33" s="368"/>
      <c r="AA33" s="368"/>
      <c r="AB33" s="368"/>
      <c r="AC33" s="368"/>
      <c r="AD33" s="368"/>
      <c r="AE33" s="368"/>
      <c r="AF33" s="43"/>
      <c r="AG33" s="43"/>
      <c r="AH33" s="43"/>
      <c r="AI33" s="43"/>
      <c r="AJ33" s="43"/>
      <c r="AK33" s="367">
        <v>0</v>
      </c>
      <c r="AL33" s="368"/>
      <c r="AM33" s="368"/>
      <c r="AN33" s="368"/>
      <c r="AO33" s="368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48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49</v>
      </c>
      <c r="U35" s="47"/>
      <c r="V35" s="47"/>
      <c r="W35" s="47"/>
      <c r="X35" s="373" t="s">
        <v>50</v>
      </c>
      <c r="Y35" s="371"/>
      <c r="Z35" s="371"/>
      <c r="AA35" s="371"/>
      <c r="AB35" s="371"/>
      <c r="AC35" s="47"/>
      <c r="AD35" s="47"/>
      <c r="AE35" s="47"/>
      <c r="AF35" s="47"/>
      <c r="AG35" s="47"/>
      <c r="AH35" s="47"/>
      <c r="AI35" s="47"/>
      <c r="AJ35" s="47"/>
      <c r="AK35" s="370">
        <f>SUM(AK26:AK33)</f>
        <v>0</v>
      </c>
      <c r="AL35" s="371"/>
      <c r="AM35" s="371"/>
      <c r="AN35" s="371"/>
      <c r="AO35" s="372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5" t="s">
        <v>51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20240518-02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35" t="str">
        <f>K6</f>
        <v>Základní škola Ostrov - rekonstrukce tělocvičny</v>
      </c>
      <c r="M45" s="336"/>
      <c r="N45" s="336"/>
      <c r="O45" s="336"/>
      <c r="P45" s="336"/>
      <c r="Q45" s="336"/>
      <c r="R45" s="336"/>
      <c r="S45" s="336"/>
      <c r="T45" s="336"/>
      <c r="U45" s="336"/>
      <c r="V45" s="336"/>
      <c r="W45" s="336"/>
      <c r="X45" s="336"/>
      <c r="Y45" s="336"/>
      <c r="Z45" s="336"/>
      <c r="AA45" s="336"/>
      <c r="AB45" s="336"/>
      <c r="AC45" s="336"/>
      <c r="AD45" s="336"/>
      <c r="AE45" s="336"/>
      <c r="AF45" s="336"/>
      <c r="AG45" s="336"/>
      <c r="AH45" s="336"/>
      <c r="AI45" s="336"/>
      <c r="AJ45" s="336"/>
      <c r="AK45" s="336"/>
      <c r="AL45" s="336"/>
      <c r="AM45" s="336"/>
      <c r="AN45" s="336"/>
      <c r="AO45" s="336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Krušnohorská 304, Ostrov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337" t="str">
        <f>IF(AN8= "","",AN8)</f>
        <v>27. 6. 2024</v>
      </c>
      <c r="AN47" s="337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2" customHeight="1">
      <c r="A49" s="36"/>
      <c r="B49" s="37"/>
      <c r="C49" s="31" t="s">
        <v>25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Základní škola Ostrov, p.o.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31</v>
      </c>
      <c r="AJ49" s="38"/>
      <c r="AK49" s="38"/>
      <c r="AL49" s="38"/>
      <c r="AM49" s="338" t="str">
        <f>IF(E17="","",E17)</f>
        <v>Ing. Karel Drahokoupil</v>
      </c>
      <c r="AN49" s="339"/>
      <c r="AO49" s="339"/>
      <c r="AP49" s="339"/>
      <c r="AQ49" s="38"/>
      <c r="AR49" s="41"/>
      <c r="AS49" s="340" t="s">
        <v>52</v>
      </c>
      <c r="AT49" s="341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>
      <c r="A50" s="36"/>
      <c r="B50" s="37"/>
      <c r="C50" s="31" t="s">
        <v>29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34</v>
      </c>
      <c r="AJ50" s="38"/>
      <c r="AK50" s="38"/>
      <c r="AL50" s="38"/>
      <c r="AM50" s="338" t="str">
        <f>IF(E20="","",E20)</f>
        <v>Bc. Martin Frous</v>
      </c>
      <c r="AN50" s="339"/>
      <c r="AO50" s="339"/>
      <c r="AP50" s="339"/>
      <c r="AQ50" s="38"/>
      <c r="AR50" s="41"/>
      <c r="AS50" s="342"/>
      <c r="AT50" s="343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44"/>
      <c r="AT51" s="345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46" t="s">
        <v>53</v>
      </c>
      <c r="D52" s="347"/>
      <c r="E52" s="347"/>
      <c r="F52" s="347"/>
      <c r="G52" s="347"/>
      <c r="H52" s="68"/>
      <c r="I52" s="349" t="s">
        <v>54</v>
      </c>
      <c r="J52" s="347"/>
      <c r="K52" s="347"/>
      <c r="L52" s="347"/>
      <c r="M52" s="347"/>
      <c r="N52" s="347"/>
      <c r="O52" s="347"/>
      <c r="P52" s="347"/>
      <c r="Q52" s="347"/>
      <c r="R52" s="347"/>
      <c r="S52" s="347"/>
      <c r="T52" s="347"/>
      <c r="U52" s="347"/>
      <c r="V52" s="347"/>
      <c r="W52" s="347"/>
      <c r="X52" s="347"/>
      <c r="Y52" s="347"/>
      <c r="Z52" s="347"/>
      <c r="AA52" s="347"/>
      <c r="AB52" s="347"/>
      <c r="AC52" s="347"/>
      <c r="AD52" s="347"/>
      <c r="AE52" s="347"/>
      <c r="AF52" s="347"/>
      <c r="AG52" s="348" t="s">
        <v>55</v>
      </c>
      <c r="AH52" s="347"/>
      <c r="AI52" s="347"/>
      <c r="AJ52" s="347"/>
      <c r="AK52" s="347"/>
      <c r="AL52" s="347"/>
      <c r="AM52" s="347"/>
      <c r="AN52" s="349" t="s">
        <v>56</v>
      </c>
      <c r="AO52" s="347"/>
      <c r="AP52" s="347"/>
      <c r="AQ52" s="69" t="s">
        <v>57</v>
      </c>
      <c r="AR52" s="41"/>
      <c r="AS52" s="70" t="s">
        <v>58</v>
      </c>
      <c r="AT52" s="71" t="s">
        <v>59</v>
      </c>
      <c r="AU52" s="71" t="s">
        <v>60</v>
      </c>
      <c r="AV52" s="71" t="s">
        <v>61</v>
      </c>
      <c r="AW52" s="71" t="s">
        <v>62</v>
      </c>
      <c r="AX52" s="71" t="s">
        <v>63</v>
      </c>
      <c r="AY52" s="71" t="s">
        <v>64</v>
      </c>
      <c r="AZ52" s="71" t="s">
        <v>65</v>
      </c>
      <c r="BA52" s="71" t="s">
        <v>66</v>
      </c>
      <c r="BB52" s="71" t="s">
        <v>67</v>
      </c>
      <c r="BC52" s="71" t="s">
        <v>68</v>
      </c>
      <c r="BD52" s="72" t="s">
        <v>69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70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53">
        <f>ROUND(SUM(AG55:AG59),2)</f>
        <v>0</v>
      </c>
      <c r="AH54" s="353"/>
      <c r="AI54" s="353"/>
      <c r="AJ54" s="353"/>
      <c r="AK54" s="353"/>
      <c r="AL54" s="353"/>
      <c r="AM54" s="353"/>
      <c r="AN54" s="354">
        <f t="shared" ref="AN54:AN59" si="0">SUM(AG54,AT54)</f>
        <v>0</v>
      </c>
      <c r="AO54" s="354"/>
      <c r="AP54" s="354"/>
      <c r="AQ54" s="80" t="s">
        <v>19</v>
      </c>
      <c r="AR54" s="81"/>
      <c r="AS54" s="82">
        <f>ROUND(SUM(AS55:AS59),2)</f>
        <v>0</v>
      </c>
      <c r="AT54" s="83">
        <f t="shared" ref="AT54:AT59" si="1">ROUND(SUM(AV54:AW54),2)</f>
        <v>0</v>
      </c>
      <c r="AU54" s="84">
        <f>ROUND(SUM(AU55:AU59),5)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ROUND(SUM(AZ55:AZ59),2)</f>
        <v>0</v>
      </c>
      <c r="BA54" s="83">
        <f>ROUND(SUM(BA55:BA59),2)</f>
        <v>0</v>
      </c>
      <c r="BB54" s="83">
        <f>ROUND(SUM(BB55:BB59),2)</f>
        <v>0</v>
      </c>
      <c r="BC54" s="83">
        <f>ROUND(SUM(BC55:BC59),2)</f>
        <v>0</v>
      </c>
      <c r="BD54" s="85">
        <f>ROUND(SUM(BD55:BD59),2)</f>
        <v>0</v>
      </c>
      <c r="BS54" s="86" t="s">
        <v>71</v>
      </c>
      <c r="BT54" s="86" t="s">
        <v>72</v>
      </c>
      <c r="BU54" s="87" t="s">
        <v>73</v>
      </c>
      <c r="BV54" s="86" t="s">
        <v>74</v>
      </c>
      <c r="BW54" s="86" t="s">
        <v>5</v>
      </c>
      <c r="BX54" s="86" t="s">
        <v>75</v>
      </c>
      <c r="CL54" s="86" t="s">
        <v>19</v>
      </c>
    </row>
    <row r="55" spans="1:91" s="7" customFormat="1" ht="16.5" customHeight="1">
      <c r="A55" s="88" t="s">
        <v>76</v>
      </c>
      <c r="B55" s="89"/>
      <c r="C55" s="90"/>
      <c r="D55" s="350" t="s">
        <v>77</v>
      </c>
      <c r="E55" s="350"/>
      <c r="F55" s="350"/>
      <c r="G55" s="350"/>
      <c r="H55" s="350"/>
      <c r="I55" s="91"/>
      <c r="J55" s="350" t="s">
        <v>78</v>
      </c>
      <c r="K55" s="350"/>
      <c r="L55" s="350"/>
      <c r="M55" s="350"/>
      <c r="N55" s="350"/>
      <c r="O55" s="350"/>
      <c r="P55" s="350"/>
      <c r="Q55" s="350"/>
      <c r="R55" s="350"/>
      <c r="S55" s="350"/>
      <c r="T55" s="350"/>
      <c r="U55" s="350"/>
      <c r="V55" s="350"/>
      <c r="W55" s="350"/>
      <c r="X55" s="350"/>
      <c r="Y55" s="350"/>
      <c r="Z55" s="350"/>
      <c r="AA55" s="350"/>
      <c r="AB55" s="350"/>
      <c r="AC55" s="350"/>
      <c r="AD55" s="350"/>
      <c r="AE55" s="350"/>
      <c r="AF55" s="350"/>
      <c r="AG55" s="351">
        <f>'01 - Stavební část'!J30</f>
        <v>0</v>
      </c>
      <c r="AH55" s="352"/>
      <c r="AI55" s="352"/>
      <c r="AJ55" s="352"/>
      <c r="AK55" s="352"/>
      <c r="AL55" s="352"/>
      <c r="AM55" s="352"/>
      <c r="AN55" s="351">
        <f t="shared" si="0"/>
        <v>0</v>
      </c>
      <c r="AO55" s="352"/>
      <c r="AP55" s="352"/>
      <c r="AQ55" s="92" t="s">
        <v>79</v>
      </c>
      <c r="AR55" s="93"/>
      <c r="AS55" s="94">
        <v>0</v>
      </c>
      <c r="AT55" s="95">
        <f t="shared" si="1"/>
        <v>0</v>
      </c>
      <c r="AU55" s="96">
        <f>'01 - Stavební část'!P92</f>
        <v>0</v>
      </c>
      <c r="AV55" s="95">
        <f>'01 - Stavební část'!J33</f>
        <v>0</v>
      </c>
      <c r="AW55" s="95">
        <f>'01 - Stavební část'!J34</f>
        <v>0</v>
      </c>
      <c r="AX55" s="95">
        <f>'01 - Stavební část'!J35</f>
        <v>0</v>
      </c>
      <c r="AY55" s="95">
        <f>'01 - Stavební část'!J36</f>
        <v>0</v>
      </c>
      <c r="AZ55" s="95">
        <f>'01 - Stavební část'!F33</f>
        <v>0</v>
      </c>
      <c r="BA55" s="95">
        <f>'01 - Stavební část'!F34</f>
        <v>0</v>
      </c>
      <c r="BB55" s="95">
        <f>'01 - Stavební část'!F35</f>
        <v>0</v>
      </c>
      <c r="BC55" s="95">
        <f>'01 - Stavební část'!F36</f>
        <v>0</v>
      </c>
      <c r="BD55" s="97">
        <f>'01 - Stavební část'!F37</f>
        <v>0</v>
      </c>
      <c r="BT55" s="98" t="s">
        <v>80</v>
      </c>
      <c r="BV55" s="98" t="s">
        <v>74</v>
      </c>
      <c r="BW55" s="98" t="s">
        <v>81</v>
      </c>
      <c r="BX55" s="98" t="s">
        <v>5</v>
      </c>
      <c r="CL55" s="98" t="s">
        <v>19</v>
      </c>
      <c r="CM55" s="98" t="s">
        <v>82</v>
      </c>
    </row>
    <row r="56" spans="1:91" s="7" customFormat="1" ht="16.5" customHeight="1">
      <c r="A56" s="88" t="s">
        <v>76</v>
      </c>
      <c r="B56" s="89"/>
      <c r="C56" s="90"/>
      <c r="D56" s="350" t="s">
        <v>83</v>
      </c>
      <c r="E56" s="350"/>
      <c r="F56" s="350"/>
      <c r="G56" s="350"/>
      <c r="H56" s="350"/>
      <c r="I56" s="91"/>
      <c r="J56" s="350" t="s">
        <v>84</v>
      </c>
      <c r="K56" s="350"/>
      <c r="L56" s="350"/>
      <c r="M56" s="350"/>
      <c r="N56" s="350"/>
      <c r="O56" s="350"/>
      <c r="P56" s="350"/>
      <c r="Q56" s="350"/>
      <c r="R56" s="350"/>
      <c r="S56" s="350"/>
      <c r="T56" s="350"/>
      <c r="U56" s="350"/>
      <c r="V56" s="350"/>
      <c r="W56" s="350"/>
      <c r="X56" s="350"/>
      <c r="Y56" s="350"/>
      <c r="Z56" s="350"/>
      <c r="AA56" s="350"/>
      <c r="AB56" s="350"/>
      <c r="AC56" s="350"/>
      <c r="AD56" s="350"/>
      <c r="AE56" s="350"/>
      <c r="AF56" s="350"/>
      <c r="AG56" s="351">
        <f>'02 - Vytápění'!J30</f>
        <v>0</v>
      </c>
      <c r="AH56" s="352"/>
      <c r="AI56" s="352"/>
      <c r="AJ56" s="352"/>
      <c r="AK56" s="352"/>
      <c r="AL56" s="352"/>
      <c r="AM56" s="352"/>
      <c r="AN56" s="351">
        <f t="shared" si="0"/>
        <v>0</v>
      </c>
      <c r="AO56" s="352"/>
      <c r="AP56" s="352"/>
      <c r="AQ56" s="92" t="s">
        <v>79</v>
      </c>
      <c r="AR56" s="93"/>
      <c r="AS56" s="94">
        <v>0</v>
      </c>
      <c r="AT56" s="95">
        <f t="shared" si="1"/>
        <v>0</v>
      </c>
      <c r="AU56" s="96">
        <f>'02 - Vytápění'!P88</f>
        <v>0</v>
      </c>
      <c r="AV56" s="95">
        <f>'02 - Vytápění'!J33</f>
        <v>0</v>
      </c>
      <c r="AW56" s="95">
        <f>'02 - Vytápění'!J34</f>
        <v>0</v>
      </c>
      <c r="AX56" s="95">
        <f>'02 - Vytápění'!J35</f>
        <v>0</v>
      </c>
      <c r="AY56" s="95">
        <f>'02 - Vytápění'!J36</f>
        <v>0</v>
      </c>
      <c r="AZ56" s="95">
        <f>'02 - Vytápění'!F33</f>
        <v>0</v>
      </c>
      <c r="BA56" s="95">
        <f>'02 - Vytápění'!F34</f>
        <v>0</v>
      </c>
      <c r="BB56" s="95">
        <f>'02 - Vytápění'!F35</f>
        <v>0</v>
      </c>
      <c r="BC56" s="95">
        <f>'02 - Vytápění'!F36</f>
        <v>0</v>
      </c>
      <c r="BD56" s="97">
        <f>'02 - Vytápění'!F37</f>
        <v>0</v>
      </c>
      <c r="BT56" s="98" t="s">
        <v>80</v>
      </c>
      <c r="BV56" s="98" t="s">
        <v>74</v>
      </c>
      <c r="BW56" s="98" t="s">
        <v>85</v>
      </c>
      <c r="BX56" s="98" t="s">
        <v>5</v>
      </c>
      <c r="CL56" s="98" t="s">
        <v>19</v>
      </c>
      <c r="CM56" s="98" t="s">
        <v>82</v>
      </c>
    </row>
    <row r="57" spans="1:91" s="7" customFormat="1" ht="16.5" customHeight="1">
      <c r="A57" s="88" t="s">
        <v>76</v>
      </c>
      <c r="B57" s="89"/>
      <c r="C57" s="90"/>
      <c r="D57" s="350" t="s">
        <v>86</v>
      </c>
      <c r="E57" s="350"/>
      <c r="F57" s="350"/>
      <c r="G57" s="350"/>
      <c r="H57" s="350"/>
      <c r="I57" s="91"/>
      <c r="J57" s="350" t="s">
        <v>87</v>
      </c>
      <c r="K57" s="350"/>
      <c r="L57" s="350"/>
      <c r="M57" s="350"/>
      <c r="N57" s="350"/>
      <c r="O57" s="350"/>
      <c r="P57" s="350"/>
      <c r="Q57" s="350"/>
      <c r="R57" s="350"/>
      <c r="S57" s="350"/>
      <c r="T57" s="350"/>
      <c r="U57" s="350"/>
      <c r="V57" s="350"/>
      <c r="W57" s="350"/>
      <c r="X57" s="350"/>
      <c r="Y57" s="350"/>
      <c r="Z57" s="350"/>
      <c r="AA57" s="350"/>
      <c r="AB57" s="350"/>
      <c r="AC57" s="350"/>
      <c r="AD57" s="350"/>
      <c r="AE57" s="350"/>
      <c r="AF57" s="350"/>
      <c r="AG57" s="351">
        <f>'03 - Elektroinstalace'!J30</f>
        <v>0</v>
      </c>
      <c r="AH57" s="352"/>
      <c r="AI57" s="352"/>
      <c r="AJ57" s="352"/>
      <c r="AK57" s="352"/>
      <c r="AL57" s="352"/>
      <c r="AM57" s="352"/>
      <c r="AN57" s="351">
        <f t="shared" si="0"/>
        <v>0</v>
      </c>
      <c r="AO57" s="352"/>
      <c r="AP57" s="352"/>
      <c r="AQ57" s="92" t="s">
        <v>79</v>
      </c>
      <c r="AR57" s="93"/>
      <c r="AS57" s="94">
        <v>0</v>
      </c>
      <c r="AT57" s="95">
        <f t="shared" si="1"/>
        <v>0</v>
      </c>
      <c r="AU57" s="96">
        <f>'03 - Elektroinstalace'!P83</f>
        <v>0</v>
      </c>
      <c r="AV57" s="95">
        <f>'03 - Elektroinstalace'!J33</f>
        <v>0</v>
      </c>
      <c r="AW57" s="95">
        <f>'03 - Elektroinstalace'!J34</f>
        <v>0</v>
      </c>
      <c r="AX57" s="95">
        <f>'03 - Elektroinstalace'!J35</f>
        <v>0</v>
      </c>
      <c r="AY57" s="95">
        <f>'03 - Elektroinstalace'!J36</f>
        <v>0</v>
      </c>
      <c r="AZ57" s="95">
        <f>'03 - Elektroinstalace'!F33</f>
        <v>0</v>
      </c>
      <c r="BA57" s="95">
        <f>'03 - Elektroinstalace'!F34</f>
        <v>0</v>
      </c>
      <c r="BB57" s="95">
        <f>'03 - Elektroinstalace'!F35</f>
        <v>0</v>
      </c>
      <c r="BC57" s="95">
        <f>'03 - Elektroinstalace'!F36</f>
        <v>0</v>
      </c>
      <c r="BD57" s="97">
        <f>'03 - Elektroinstalace'!F37</f>
        <v>0</v>
      </c>
      <c r="BT57" s="98" t="s">
        <v>80</v>
      </c>
      <c r="BV57" s="98" t="s">
        <v>74</v>
      </c>
      <c r="BW57" s="98" t="s">
        <v>88</v>
      </c>
      <c r="BX57" s="98" t="s">
        <v>5</v>
      </c>
      <c r="CL57" s="98" t="s">
        <v>19</v>
      </c>
      <c r="CM57" s="98" t="s">
        <v>82</v>
      </c>
    </row>
    <row r="58" spans="1:91" s="7" customFormat="1" ht="16.5" customHeight="1">
      <c r="A58" s="88" t="s">
        <v>76</v>
      </c>
      <c r="B58" s="89"/>
      <c r="C58" s="90"/>
      <c r="D58" s="350" t="s">
        <v>89</v>
      </c>
      <c r="E58" s="350"/>
      <c r="F58" s="350"/>
      <c r="G58" s="350"/>
      <c r="H58" s="350"/>
      <c r="I58" s="91"/>
      <c r="J58" s="350" t="s">
        <v>90</v>
      </c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0"/>
      <c r="Y58" s="350"/>
      <c r="Z58" s="350"/>
      <c r="AA58" s="350"/>
      <c r="AB58" s="350"/>
      <c r="AC58" s="350"/>
      <c r="AD58" s="350"/>
      <c r="AE58" s="350"/>
      <c r="AF58" s="350"/>
      <c r="AG58" s="351">
        <f>'04 - Vybavení tělocvičny'!J30</f>
        <v>0</v>
      </c>
      <c r="AH58" s="352"/>
      <c r="AI58" s="352"/>
      <c r="AJ58" s="352"/>
      <c r="AK58" s="352"/>
      <c r="AL58" s="352"/>
      <c r="AM58" s="352"/>
      <c r="AN58" s="351">
        <f t="shared" si="0"/>
        <v>0</v>
      </c>
      <c r="AO58" s="352"/>
      <c r="AP58" s="352"/>
      <c r="AQ58" s="92" t="s">
        <v>79</v>
      </c>
      <c r="AR58" s="93"/>
      <c r="AS58" s="94">
        <v>0</v>
      </c>
      <c r="AT58" s="95">
        <f t="shared" si="1"/>
        <v>0</v>
      </c>
      <c r="AU58" s="96">
        <f>'04 - Vybavení tělocvičny'!P80</f>
        <v>0</v>
      </c>
      <c r="AV58" s="95">
        <f>'04 - Vybavení tělocvičny'!J33</f>
        <v>0</v>
      </c>
      <c r="AW58" s="95">
        <f>'04 - Vybavení tělocvičny'!J34</f>
        <v>0</v>
      </c>
      <c r="AX58" s="95">
        <f>'04 - Vybavení tělocvičny'!J35</f>
        <v>0</v>
      </c>
      <c r="AY58" s="95">
        <f>'04 - Vybavení tělocvičny'!J36</f>
        <v>0</v>
      </c>
      <c r="AZ58" s="95">
        <f>'04 - Vybavení tělocvičny'!F33</f>
        <v>0</v>
      </c>
      <c r="BA58" s="95">
        <f>'04 - Vybavení tělocvičny'!F34</f>
        <v>0</v>
      </c>
      <c r="BB58" s="95">
        <f>'04 - Vybavení tělocvičny'!F35</f>
        <v>0</v>
      </c>
      <c r="BC58" s="95">
        <f>'04 - Vybavení tělocvičny'!F36</f>
        <v>0</v>
      </c>
      <c r="BD58" s="97">
        <f>'04 - Vybavení tělocvičny'!F37</f>
        <v>0</v>
      </c>
      <c r="BT58" s="98" t="s">
        <v>80</v>
      </c>
      <c r="BV58" s="98" t="s">
        <v>74</v>
      </c>
      <c r="BW58" s="98" t="s">
        <v>91</v>
      </c>
      <c r="BX58" s="98" t="s">
        <v>5</v>
      </c>
      <c r="CL58" s="98" t="s">
        <v>19</v>
      </c>
      <c r="CM58" s="98" t="s">
        <v>82</v>
      </c>
    </row>
    <row r="59" spans="1:91" s="7" customFormat="1" ht="16.5" customHeight="1">
      <c r="A59" s="88" t="s">
        <v>76</v>
      </c>
      <c r="B59" s="89"/>
      <c r="C59" s="90"/>
      <c r="D59" s="350" t="s">
        <v>92</v>
      </c>
      <c r="E59" s="350"/>
      <c r="F59" s="350"/>
      <c r="G59" s="350"/>
      <c r="H59" s="350"/>
      <c r="I59" s="91"/>
      <c r="J59" s="350" t="s">
        <v>93</v>
      </c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0"/>
      <c r="Y59" s="350"/>
      <c r="Z59" s="350"/>
      <c r="AA59" s="350"/>
      <c r="AB59" s="350"/>
      <c r="AC59" s="350"/>
      <c r="AD59" s="350"/>
      <c r="AE59" s="350"/>
      <c r="AF59" s="350"/>
      <c r="AG59" s="351">
        <f>'05 - Vedlejší a ostatní n...'!J30</f>
        <v>0</v>
      </c>
      <c r="AH59" s="352"/>
      <c r="AI59" s="352"/>
      <c r="AJ59" s="352"/>
      <c r="AK59" s="352"/>
      <c r="AL59" s="352"/>
      <c r="AM59" s="352"/>
      <c r="AN59" s="351">
        <f t="shared" si="0"/>
        <v>0</v>
      </c>
      <c r="AO59" s="352"/>
      <c r="AP59" s="352"/>
      <c r="AQ59" s="92" t="s">
        <v>79</v>
      </c>
      <c r="AR59" s="93"/>
      <c r="AS59" s="99">
        <v>0</v>
      </c>
      <c r="AT59" s="100">
        <f t="shared" si="1"/>
        <v>0</v>
      </c>
      <c r="AU59" s="101">
        <f>'05 - Vedlejší a ostatní n...'!P85</f>
        <v>0</v>
      </c>
      <c r="AV59" s="100">
        <f>'05 - Vedlejší a ostatní n...'!J33</f>
        <v>0</v>
      </c>
      <c r="AW59" s="100">
        <f>'05 - Vedlejší a ostatní n...'!J34</f>
        <v>0</v>
      </c>
      <c r="AX59" s="100">
        <f>'05 - Vedlejší a ostatní n...'!J35</f>
        <v>0</v>
      </c>
      <c r="AY59" s="100">
        <f>'05 - Vedlejší a ostatní n...'!J36</f>
        <v>0</v>
      </c>
      <c r="AZ59" s="100">
        <f>'05 - Vedlejší a ostatní n...'!F33</f>
        <v>0</v>
      </c>
      <c r="BA59" s="100">
        <f>'05 - Vedlejší a ostatní n...'!F34</f>
        <v>0</v>
      </c>
      <c r="BB59" s="100">
        <f>'05 - Vedlejší a ostatní n...'!F35</f>
        <v>0</v>
      </c>
      <c r="BC59" s="100">
        <f>'05 - Vedlejší a ostatní n...'!F36</f>
        <v>0</v>
      </c>
      <c r="BD59" s="102">
        <f>'05 - Vedlejší a ostatní n...'!F37</f>
        <v>0</v>
      </c>
      <c r="BT59" s="98" t="s">
        <v>80</v>
      </c>
      <c r="BV59" s="98" t="s">
        <v>74</v>
      </c>
      <c r="BW59" s="98" t="s">
        <v>94</v>
      </c>
      <c r="BX59" s="98" t="s">
        <v>5</v>
      </c>
      <c r="CL59" s="98" t="s">
        <v>19</v>
      </c>
      <c r="CM59" s="98" t="s">
        <v>82</v>
      </c>
    </row>
    <row r="60" spans="1:91" s="2" customFormat="1" ht="30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41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</row>
    <row r="61" spans="1:91" s="2" customFormat="1" ht="6.95" customHeight="1">
      <c r="A61" s="36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41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</row>
  </sheetData>
  <sheetProtection algorithmName="SHA-512" hashValue="bkBV77yfKFAsFxaaibxorDGx9OsG0JO/9SlN8kRvBsUB3kz14g1EACaJO45tI6N0QT4FJmF/Oiqwc40qdTvMMQ==" saltValue="a/Ue8IA+JAb+mtC16A8RY7L6kWrWpJh2mribeIVrdXmMH27WeLrhlNOQJz0reh6YeCcrrK7SyUi/Y+9di8ccfw==" spinCount="100000" sheet="1" objects="1" scenarios="1" formatColumns="0" formatRows="0"/>
  <mergeCells count="58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AG54:AM54"/>
    <mergeCell ref="AN54:AP54"/>
    <mergeCell ref="L45:AO45"/>
    <mergeCell ref="AM47:AN47"/>
    <mergeCell ref="AM49:AP49"/>
    <mergeCell ref="AS49:AT51"/>
    <mergeCell ref="AM50:AP50"/>
  </mergeCells>
  <hyperlinks>
    <hyperlink ref="A55" location="'01 - Stavební část'!C2" display="/"/>
    <hyperlink ref="A56" location="'02 - Vytápění'!C2" display="/"/>
    <hyperlink ref="A57" location="'03 - Elektroinstalace'!C2" display="/"/>
    <hyperlink ref="A58" location="'04 - Vybavení tělocvičny'!C2" display="/"/>
    <hyperlink ref="A59" location="'05 - Vedlejší a ostatní n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3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AT2" s="19" t="s">
        <v>81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82</v>
      </c>
    </row>
    <row r="4" spans="1:46" s="1" customFormat="1" ht="24.95" customHeight="1">
      <c r="B4" s="22"/>
      <c r="D4" s="105" t="s">
        <v>95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5" t="str">
        <f>'Rekapitulace stavby'!K6</f>
        <v>Základní škola Ostrov - rekonstrukce tělocvičny</v>
      </c>
      <c r="F7" s="376"/>
      <c r="G7" s="376"/>
      <c r="H7" s="376"/>
      <c r="L7" s="22"/>
    </row>
    <row r="8" spans="1:46" s="2" customFormat="1" ht="12" customHeight="1">
      <c r="A8" s="36"/>
      <c r="B8" s="41"/>
      <c r="C8" s="36"/>
      <c r="D8" s="107" t="s">
        <v>96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7" t="s">
        <v>97</v>
      </c>
      <c r="F9" s="378"/>
      <c r="G9" s="378"/>
      <c r="H9" s="378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98</v>
      </c>
      <c r="G12" s="36"/>
      <c r="H12" s="36"/>
      <c r="I12" s="107" t="s">
        <v>23</v>
      </c>
      <c r="J12" s="110" t="str">
        <f>'Rekapitulace stavby'!AN8</f>
        <v>27. 6. 2024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19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27</v>
      </c>
      <c r="F15" s="36"/>
      <c r="G15" s="36"/>
      <c r="H15" s="36"/>
      <c r="I15" s="107" t="s">
        <v>28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29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9" t="str">
        <f>'Rekapitulace stavby'!E14</f>
        <v>Vyplň údaj</v>
      </c>
      <c r="F18" s="380"/>
      <c r="G18" s="380"/>
      <c r="H18" s="380"/>
      <c r="I18" s="107" t="s">
        <v>28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31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99</v>
      </c>
      <c r="F21" s="36"/>
      <c r="G21" s="36"/>
      <c r="H21" s="36"/>
      <c r="I21" s="107" t="s">
        <v>28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34</v>
      </c>
      <c r="E23" s="36"/>
      <c r="F23" s="36"/>
      <c r="G23" s="36"/>
      <c r="H23" s="36"/>
      <c r="I23" s="107" t="s">
        <v>26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35</v>
      </c>
      <c r="F24" s="36"/>
      <c r="G24" s="36"/>
      <c r="H24" s="36"/>
      <c r="I24" s="107" t="s">
        <v>28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36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1" t="s">
        <v>19</v>
      </c>
      <c r="F27" s="381"/>
      <c r="G27" s="381"/>
      <c r="H27" s="381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38</v>
      </c>
      <c r="E30" s="36"/>
      <c r="F30" s="36"/>
      <c r="G30" s="36"/>
      <c r="H30" s="36"/>
      <c r="I30" s="36"/>
      <c r="J30" s="116">
        <f>ROUND(J92,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40</v>
      </c>
      <c r="G32" s="36"/>
      <c r="H32" s="36"/>
      <c r="I32" s="117" t="s">
        <v>39</v>
      </c>
      <c r="J32" s="117" t="s">
        <v>41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42</v>
      </c>
      <c r="E33" s="107" t="s">
        <v>43</v>
      </c>
      <c r="F33" s="119">
        <f>ROUND((SUM(BE92:BE332)),  2)</f>
        <v>0</v>
      </c>
      <c r="G33" s="36"/>
      <c r="H33" s="36"/>
      <c r="I33" s="120">
        <v>0.21</v>
      </c>
      <c r="J33" s="119">
        <f>ROUND(((SUM(BE92:BE332))*I33),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44</v>
      </c>
      <c r="F34" s="119">
        <f>ROUND((SUM(BF92:BF332)),  2)</f>
        <v>0</v>
      </c>
      <c r="G34" s="36"/>
      <c r="H34" s="36"/>
      <c r="I34" s="120">
        <v>0.12</v>
      </c>
      <c r="J34" s="119">
        <f>ROUND(((SUM(BF92:BF332))*I34),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45</v>
      </c>
      <c r="F35" s="119">
        <f>ROUND((SUM(BG92:BG332)),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46</v>
      </c>
      <c r="F36" s="119">
        <f>ROUND((SUM(BH92:BH332)),  2)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47</v>
      </c>
      <c r="F37" s="119">
        <f>ROUND((SUM(BI92:BI332)),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48</v>
      </c>
      <c r="E39" s="123"/>
      <c r="F39" s="123"/>
      <c r="G39" s="124" t="s">
        <v>49</v>
      </c>
      <c r="H39" s="125" t="s">
        <v>50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100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2" t="str">
        <f>E7</f>
        <v>Základní škola Ostrov - rekonstrukce tělocvičny</v>
      </c>
      <c r="F48" s="383"/>
      <c r="G48" s="383"/>
      <c r="H48" s="383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96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5" t="str">
        <f>E9</f>
        <v>01 - Stavební část</v>
      </c>
      <c r="F50" s="384"/>
      <c r="G50" s="384"/>
      <c r="H50" s="384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 xml:space="preserve"> </v>
      </c>
      <c r="G52" s="38"/>
      <c r="H52" s="38"/>
      <c r="I52" s="31" t="s">
        <v>23</v>
      </c>
      <c r="J52" s="61" t="str">
        <f>IF(J12="","",J12)</f>
        <v>27. 6. 2024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7" customHeight="1">
      <c r="A54" s="36"/>
      <c r="B54" s="37"/>
      <c r="C54" s="31" t="s">
        <v>25</v>
      </c>
      <c r="D54" s="38"/>
      <c r="E54" s="38"/>
      <c r="F54" s="29" t="str">
        <f>E15</f>
        <v>Základní škola Ostrov, p.o.</v>
      </c>
      <c r="G54" s="38"/>
      <c r="H54" s="38"/>
      <c r="I54" s="31" t="s">
        <v>31</v>
      </c>
      <c r="J54" s="34" t="str">
        <f>E21</f>
        <v>Ing. Karel Drahoukoupil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34</v>
      </c>
      <c r="J55" s="34" t="str">
        <f>E24</f>
        <v>Bc. Martin Frous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101</v>
      </c>
      <c r="D57" s="133"/>
      <c r="E57" s="133"/>
      <c r="F57" s="133"/>
      <c r="G57" s="133"/>
      <c r="H57" s="133"/>
      <c r="I57" s="133"/>
      <c r="J57" s="134" t="s">
        <v>102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70</v>
      </c>
      <c r="D59" s="38"/>
      <c r="E59" s="38"/>
      <c r="F59" s="38"/>
      <c r="G59" s="38"/>
      <c r="H59" s="38"/>
      <c r="I59" s="38"/>
      <c r="J59" s="79">
        <f>J92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103</v>
      </c>
    </row>
    <row r="60" spans="1:47" s="9" customFormat="1" ht="24.95" customHeight="1">
      <c r="B60" s="136"/>
      <c r="C60" s="137"/>
      <c r="D60" s="138" t="s">
        <v>104</v>
      </c>
      <c r="E60" s="139"/>
      <c r="F60" s="139"/>
      <c r="G60" s="139"/>
      <c r="H60" s="139"/>
      <c r="I60" s="139"/>
      <c r="J60" s="140">
        <f>J93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105</v>
      </c>
      <c r="E61" s="145"/>
      <c r="F61" s="145"/>
      <c r="G61" s="145"/>
      <c r="H61" s="145"/>
      <c r="I61" s="145"/>
      <c r="J61" s="146">
        <f>J94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106</v>
      </c>
      <c r="E62" s="145"/>
      <c r="F62" s="145"/>
      <c r="G62" s="145"/>
      <c r="H62" s="145"/>
      <c r="I62" s="145"/>
      <c r="J62" s="146">
        <f>J150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107</v>
      </c>
      <c r="E63" s="145"/>
      <c r="F63" s="145"/>
      <c r="G63" s="145"/>
      <c r="H63" s="145"/>
      <c r="I63" s="145"/>
      <c r="J63" s="146">
        <f>J173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108</v>
      </c>
      <c r="E64" s="145"/>
      <c r="F64" s="145"/>
      <c r="G64" s="145"/>
      <c r="H64" s="145"/>
      <c r="I64" s="145"/>
      <c r="J64" s="146">
        <f>J188</f>
        <v>0</v>
      </c>
      <c r="K64" s="143"/>
      <c r="L64" s="147"/>
    </row>
    <row r="65" spans="1:31" s="9" customFormat="1" ht="24.95" customHeight="1">
      <c r="B65" s="136"/>
      <c r="C65" s="137"/>
      <c r="D65" s="138" t="s">
        <v>109</v>
      </c>
      <c r="E65" s="139"/>
      <c r="F65" s="139"/>
      <c r="G65" s="139"/>
      <c r="H65" s="139"/>
      <c r="I65" s="139"/>
      <c r="J65" s="140">
        <f>J192</f>
        <v>0</v>
      </c>
      <c r="K65" s="137"/>
      <c r="L65" s="141"/>
    </row>
    <row r="66" spans="1:31" s="10" customFormat="1" ht="19.899999999999999" customHeight="1">
      <c r="B66" s="142"/>
      <c r="C66" s="143"/>
      <c r="D66" s="144" t="s">
        <v>110</v>
      </c>
      <c r="E66" s="145"/>
      <c r="F66" s="145"/>
      <c r="G66" s="145"/>
      <c r="H66" s="145"/>
      <c r="I66" s="145"/>
      <c r="J66" s="146">
        <f>J193</f>
        <v>0</v>
      </c>
      <c r="K66" s="143"/>
      <c r="L66" s="147"/>
    </row>
    <row r="67" spans="1:31" s="10" customFormat="1" ht="19.899999999999999" customHeight="1">
      <c r="B67" s="142"/>
      <c r="C67" s="143"/>
      <c r="D67" s="144" t="s">
        <v>111</v>
      </c>
      <c r="E67" s="145"/>
      <c r="F67" s="145"/>
      <c r="G67" s="145"/>
      <c r="H67" s="145"/>
      <c r="I67" s="145"/>
      <c r="J67" s="146">
        <f>J227</f>
        <v>0</v>
      </c>
      <c r="K67" s="143"/>
      <c r="L67" s="147"/>
    </row>
    <row r="68" spans="1:31" s="10" customFormat="1" ht="19.899999999999999" customHeight="1">
      <c r="B68" s="142"/>
      <c r="C68" s="143"/>
      <c r="D68" s="144" t="s">
        <v>112</v>
      </c>
      <c r="E68" s="145"/>
      <c r="F68" s="145"/>
      <c r="G68" s="145"/>
      <c r="H68" s="145"/>
      <c r="I68" s="145"/>
      <c r="J68" s="146">
        <f>J240</f>
        <v>0</v>
      </c>
      <c r="K68" s="143"/>
      <c r="L68" s="147"/>
    </row>
    <row r="69" spans="1:31" s="10" customFormat="1" ht="19.899999999999999" customHeight="1">
      <c r="B69" s="142"/>
      <c r="C69" s="143"/>
      <c r="D69" s="144" t="s">
        <v>113</v>
      </c>
      <c r="E69" s="145"/>
      <c r="F69" s="145"/>
      <c r="G69" s="145"/>
      <c r="H69" s="145"/>
      <c r="I69" s="145"/>
      <c r="J69" s="146">
        <f>J247</f>
        <v>0</v>
      </c>
      <c r="K69" s="143"/>
      <c r="L69" s="147"/>
    </row>
    <row r="70" spans="1:31" s="10" customFormat="1" ht="19.899999999999999" customHeight="1">
      <c r="B70" s="142"/>
      <c r="C70" s="143"/>
      <c r="D70" s="144" t="s">
        <v>114</v>
      </c>
      <c r="E70" s="145"/>
      <c r="F70" s="145"/>
      <c r="G70" s="145"/>
      <c r="H70" s="145"/>
      <c r="I70" s="145"/>
      <c r="J70" s="146">
        <f>J254</f>
        <v>0</v>
      </c>
      <c r="K70" s="143"/>
      <c r="L70" s="147"/>
    </row>
    <row r="71" spans="1:31" s="10" customFormat="1" ht="19.899999999999999" customHeight="1">
      <c r="B71" s="142"/>
      <c r="C71" s="143"/>
      <c r="D71" s="144" t="s">
        <v>115</v>
      </c>
      <c r="E71" s="145"/>
      <c r="F71" s="145"/>
      <c r="G71" s="145"/>
      <c r="H71" s="145"/>
      <c r="I71" s="145"/>
      <c r="J71" s="146">
        <f>J280</f>
        <v>0</v>
      </c>
      <c r="K71" s="143"/>
      <c r="L71" s="147"/>
    </row>
    <row r="72" spans="1:31" s="10" customFormat="1" ht="19.899999999999999" customHeight="1">
      <c r="B72" s="142"/>
      <c r="C72" s="143"/>
      <c r="D72" s="144" t="s">
        <v>116</v>
      </c>
      <c r="E72" s="145"/>
      <c r="F72" s="145"/>
      <c r="G72" s="145"/>
      <c r="H72" s="145"/>
      <c r="I72" s="145"/>
      <c r="J72" s="146">
        <f>J306</f>
        <v>0</v>
      </c>
      <c r="K72" s="143"/>
      <c r="L72" s="147"/>
    </row>
    <row r="73" spans="1:31" s="2" customFormat="1" ht="21.7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8" spans="1:31" s="2" customFormat="1" ht="6.95" customHeight="1">
      <c r="A78" s="36"/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4.95" customHeight="1">
      <c r="A79" s="36"/>
      <c r="B79" s="37"/>
      <c r="C79" s="25" t="s">
        <v>117</v>
      </c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16</v>
      </c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6.5" customHeight="1">
      <c r="A82" s="36"/>
      <c r="B82" s="37"/>
      <c r="C82" s="38"/>
      <c r="D82" s="38"/>
      <c r="E82" s="382" t="str">
        <f>E7</f>
        <v>Základní škola Ostrov - rekonstrukce tělocvičny</v>
      </c>
      <c r="F82" s="383"/>
      <c r="G82" s="383"/>
      <c r="H82" s="383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1" t="s">
        <v>96</v>
      </c>
      <c r="D83" s="38"/>
      <c r="E83" s="38"/>
      <c r="F83" s="38"/>
      <c r="G83" s="38"/>
      <c r="H83" s="38"/>
      <c r="I83" s="38"/>
      <c r="J83" s="38"/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6.5" customHeight="1">
      <c r="A84" s="36"/>
      <c r="B84" s="37"/>
      <c r="C84" s="38"/>
      <c r="D84" s="38"/>
      <c r="E84" s="335" t="str">
        <f>E9</f>
        <v>01 - Stavební část</v>
      </c>
      <c r="F84" s="384"/>
      <c r="G84" s="384"/>
      <c r="H84" s="384"/>
      <c r="I84" s="38"/>
      <c r="J84" s="38"/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2" customHeight="1">
      <c r="A86" s="36"/>
      <c r="B86" s="37"/>
      <c r="C86" s="31" t="s">
        <v>21</v>
      </c>
      <c r="D86" s="38"/>
      <c r="E86" s="38"/>
      <c r="F86" s="29" t="str">
        <f>F12</f>
        <v xml:space="preserve"> </v>
      </c>
      <c r="G86" s="38"/>
      <c r="H86" s="38"/>
      <c r="I86" s="31" t="s">
        <v>23</v>
      </c>
      <c r="J86" s="61" t="str">
        <f>IF(J12="","",J12)</f>
        <v>27. 6. 2024</v>
      </c>
      <c r="K86" s="38"/>
      <c r="L86" s="10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0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25.7" customHeight="1">
      <c r="A88" s="36"/>
      <c r="B88" s="37"/>
      <c r="C88" s="31" t="s">
        <v>25</v>
      </c>
      <c r="D88" s="38"/>
      <c r="E88" s="38"/>
      <c r="F88" s="29" t="str">
        <f>E15</f>
        <v>Základní škola Ostrov, p.o.</v>
      </c>
      <c r="G88" s="38"/>
      <c r="H88" s="38"/>
      <c r="I88" s="31" t="s">
        <v>31</v>
      </c>
      <c r="J88" s="34" t="str">
        <f>E21</f>
        <v>Ing. Karel Drahoukoupil</v>
      </c>
      <c r="K88" s="38"/>
      <c r="L88" s="10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2" customHeight="1">
      <c r="A89" s="36"/>
      <c r="B89" s="37"/>
      <c r="C89" s="31" t="s">
        <v>29</v>
      </c>
      <c r="D89" s="38"/>
      <c r="E89" s="38"/>
      <c r="F89" s="29" t="str">
        <f>IF(E18="","",E18)</f>
        <v>Vyplň údaj</v>
      </c>
      <c r="G89" s="38"/>
      <c r="H89" s="38"/>
      <c r="I89" s="31" t="s">
        <v>34</v>
      </c>
      <c r="J89" s="34" t="str">
        <f>E24</f>
        <v>Bc. Martin Frous</v>
      </c>
      <c r="K89" s="38"/>
      <c r="L89" s="108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0.3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08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11" customFormat="1" ht="29.25" customHeight="1">
      <c r="A91" s="148"/>
      <c r="B91" s="149"/>
      <c r="C91" s="150" t="s">
        <v>118</v>
      </c>
      <c r="D91" s="151" t="s">
        <v>57</v>
      </c>
      <c r="E91" s="151" t="s">
        <v>53</v>
      </c>
      <c r="F91" s="151" t="s">
        <v>54</v>
      </c>
      <c r="G91" s="151" t="s">
        <v>119</v>
      </c>
      <c r="H91" s="151" t="s">
        <v>120</v>
      </c>
      <c r="I91" s="151" t="s">
        <v>121</v>
      </c>
      <c r="J91" s="151" t="s">
        <v>102</v>
      </c>
      <c r="K91" s="152" t="s">
        <v>122</v>
      </c>
      <c r="L91" s="153"/>
      <c r="M91" s="70" t="s">
        <v>19</v>
      </c>
      <c r="N91" s="71" t="s">
        <v>42</v>
      </c>
      <c r="O91" s="71" t="s">
        <v>123</v>
      </c>
      <c r="P91" s="71" t="s">
        <v>124</v>
      </c>
      <c r="Q91" s="71" t="s">
        <v>125</v>
      </c>
      <c r="R91" s="71" t="s">
        <v>126</v>
      </c>
      <c r="S91" s="71" t="s">
        <v>127</v>
      </c>
      <c r="T91" s="72" t="s">
        <v>128</v>
      </c>
      <c r="U91" s="148"/>
      <c r="V91" s="148"/>
      <c r="W91" s="148"/>
      <c r="X91" s="148"/>
      <c r="Y91" s="148"/>
      <c r="Z91" s="148"/>
      <c r="AA91" s="148"/>
      <c r="AB91" s="148"/>
      <c r="AC91" s="148"/>
      <c r="AD91" s="148"/>
      <c r="AE91" s="148"/>
    </row>
    <row r="92" spans="1:65" s="2" customFormat="1" ht="22.9" customHeight="1">
      <c r="A92" s="36"/>
      <c r="B92" s="37"/>
      <c r="C92" s="77" t="s">
        <v>129</v>
      </c>
      <c r="D92" s="38"/>
      <c r="E92" s="38"/>
      <c r="F92" s="38"/>
      <c r="G92" s="38"/>
      <c r="H92" s="38"/>
      <c r="I92" s="38"/>
      <c r="J92" s="154">
        <f>BK92</f>
        <v>0</v>
      </c>
      <c r="K92" s="38"/>
      <c r="L92" s="41"/>
      <c r="M92" s="73"/>
      <c r="N92" s="155"/>
      <c r="O92" s="74"/>
      <c r="P92" s="156">
        <f>P93+P192</f>
        <v>0</v>
      </c>
      <c r="Q92" s="74"/>
      <c r="R92" s="156">
        <f>R93+R192</f>
        <v>10.681558979999998</v>
      </c>
      <c r="S92" s="74"/>
      <c r="T92" s="157">
        <f>T93+T192</f>
        <v>5.5969179999999996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71</v>
      </c>
      <c r="AU92" s="19" t="s">
        <v>103</v>
      </c>
      <c r="BK92" s="158">
        <f>BK93+BK192</f>
        <v>0</v>
      </c>
    </row>
    <row r="93" spans="1:65" s="12" customFormat="1" ht="25.9" customHeight="1">
      <c r="B93" s="159"/>
      <c r="C93" s="160"/>
      <c r="D93" s="161" t="s">
        <v>71</v>
      </c>
      <c r="E93" s="162" t="s">
        <v>130</v>
      </c>
      <c r="F93" s="162" t="s">
        <v>131</v>
      </c>
      <c r="G93" s="160"/>
      <c r="H93" s="160"/>
      <c r="I93" s="163"/>
      <c r="J93" s="164">
        <f>BK93</f>
        <v>0</v>
      </c>
      <c r="K93" s="160"/>
      <c r="L93" s="165"/>
      <c r="M93" s="166"/>
      <c r="N93" s="167"/>
      <c r="O93" s="167"/>
      <c r="P93" s="168">
        <f>P94+P150+P173+P188</f>
        <v>0</v>
      </c>
      <c r="Q93" s="167"/>
      <c r="R93" s="168">
        <f>R94+R150+R173+R188</f>
        <v>8.8421397199999987</v>
      </c>
      <c r="S93" s="167"/>
      <c r="T93" s="169">
        <f>T94+T150+T173+T188</f>
        <v>9.2999999999999992E-3</v>
      </c>
      <c r="AR93" s="170" t="s">
        <v>80</v>
      </c>
      <c r="AT93" s="171" t="s">
        <v>71</v>
      </c>
      <c r="AU93" s="171" t="s">
        <v>72</v>
      </c>
      <c r="AY93" s="170" t="s">
        <v>132</v>
      </c>
      <c r="BK93" s="172">
        <f>BK94+BK150+BK173+BK188</f>
        <v>0</v>
      </c>
    </row>
    <row r="94" spans="1:65" s="12" customFormat="1" ht="22.9" customHeight="1">
      <c r="B94" s="159"/>
      <c r="C94" s="160"/>
      <c r="D94" s="161" t="s">
        <v>71</v>
      </c>
      <c r="E94" s="173" t="s">
        <v>133</v>
      </c>
      <c r="F94" s="173" t="s">
        <v>134</v>
      </c>
      <c r="G94" s="160"/>
      <c r="H94" s="160"/>
      <c r="I94" s="163"/>
      <c r="J94" s="174">
        <f>BK94</f>
        <v>0</v>
      </c>
      <c r="K94" s="160"/>
      <c r="L94" s="165"/>
      <c r="M94" s="166"/>
      <c r="N94" s="167"/>
      <c r="O94" s="167"/>
      <c r="P94" s="168">
        <f>SUM(P95:P149)</f>
        <v>0</v>
      </c>
      <c r="Q94" s="167"/>
      <c r="R94" s="168">
        <f>SUM(R95:R149)</f>
        <v>8.8046397199999991</v>
      </c>
      <c r="S94" s="167"/>
      <c r="T94" s="169">
        <f>SUM(T95:T149)</f>
        <v>9.2999999999999992E-3</v>
      </c>
      <c r="AR94" s="170" t="s">
        <v>80</v>
      </c>
      <c r="AT94" s="171" t="s">
        <v>71</v>
      </c>
      <c r="AU94" s="171" t="s">
        <v>80</v>
      </c>
      <c r="AY94" s="170" t="s">
        <v>132</v>
      </c>
      <c r="BK94" s="172">
        <f>SUM(BK95:BK149)</f>
        <v>0</v>
      </c>
    </row>
    <row r="95" spans="1:65" s="2" customFormat="1" ht="24.2" customHeight="1">
      <c r="A95" s="36"/>
      <c r="B95" s="37"/>
      <c r="C95" s="175" t="s">
        <v>80</v>
      </c>
      <c r="D95" s="175" t="s">
        <v>135</v>
      </c>
      <c r="E95" s="176" t="s">
        <v>136</v>
      </c>
      <c r="F95" s="177" t="s">
        <v>137</v>
      </c>
      <c r="G95" s="178" t="s">
        <v>138</v>
      </c>
      <c r="H95" s="179">
        <v>105.56</v>
      </c>
      <c r="I95" s="180"/>
      <c r="J95" s="181">
        <f>ROUND(I95*H95,2)</f>
        <v>0</v>
      </c>
      <c r="K95" s="177" t="s">
        <v>139</v>
      </c>
      <c r="L95" s="41"/>
      <c r="M95" s="182" t="s">
        <v>19</v>
      </c>
      <c r="N95" s="183" t="s">
        <v>43</v>
      </c>
      <c r="O95" s="66"/>
      <c r="P95" s="184">
        <f>O95*H95</f>
        <v>0</v>
      </c>
      <c r="Q95" s="184">
        <v>2.5999999999999998E-4</v>
      </c>
      <c r="R95" s="184">
        <f>Q95*H95</f>
        <v>2.7445599999999997E-2</v>
      </c>
      <c r="S95" s="184">
        <v>0</v>
      </c>
      <c r="T95" s="185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6" t="s">
        <v>140</v>
      </c>
      <c r="AT95" s="186" t="s">
        <v>135</v>
      </c>
      <c r="AU95" s="186" t="s">
        <v>82</v>
      </c>
      <c r="AY95" s="19" t="s">
        <v>132</v>
      </c>
      <c r="BE95" s="187">
        <f>IF(N95="základní",J95,0)</f>
        <v>0</v>
      </c>
      <c r="BF95" s="187">
        <f>IF(N95="snížená",J95,0)</f>
        <v>0</v>
      </c>
      <c r="BG95" s="187">
        <f>IF(N95="zákl. přenesená",J95,0)</f>
        <v>0</v>
      </c>
      <c r="BH95" s="187">
        <f>IF(N95="sníž. přenesená",J95,0)</f>
        <v>0</v>
      </c>
      <c r="BI95" s="187">
        <f>IF(N95="nulová",J95,0)</f>
        <v>0</v>
      </c>
      <c r="BJ95" s="19" t="s">
        <v>80</v>
      </c>
      <c r="BK95" s="187">
        <f>ROUND(I95*H95,2)</f>
        <v>0</v>
      </c>
      <c r="BL95" s="19" t="s">
        <v>140</v>
      </c>
      <c r="BM95" s="186" t="s">
        <v>141</v>
      </c>
    </row>
    <row r="96" spans="1:65" s="2" customFormat="1" ht="19.5">
      <c r="A96" s="36"/>
      <c r="B96" s="37"/>
      <c r="C96" s="38"/>
      <c r="D96" s="188" t="s">
        <v>142</v>
      </c>
      <c r="E96" s="38"/>
      <c r="F96" s="189" t="s">
        <v>143</v>
      </c>
      <c r="G96" s="38"/>
      <c r="H96" s="38"/>
      <c r="I96" s="190"/>
      <c r="J96" s="38"/>
      <c r="K96" s="38"/>
      <c r="L96" s="41"/>
      <c r="M96" s="191"/>
      <c r="N96" s="192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142</v>
      </c>
      <c r="AU96" s="19" t="s">
        <v>82</v>
      </c>
    </row>
    <row r="97" spans="1:65" s="2" customFormat="1" ht="11.25">
      <c r="A97" s="36"/>
      <c r="B97" s="37"/>
      <c r="C97" s="38"/>
      <c r="D97" s="193" t="s">
        <v>144</v>
      </c>
      <c r="E97" s="38"/>
      <c r="F97" s="194" t="s">
        <v>145</v>
      </c>
      <c r="G97" s="38"/>
      <c r="H97" s="38"/>
      <c r="I97" s="190"/>
      <c r="J97" s="38"/>
      <c r="K97" s="38"/>
      <c r="L97" s="41"/>
      <c r="M97" s="191"/>
      <c r="N97" s="192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144</v>
      </c>
      <c r="AU97" s="19" t="s">
        <v>82</v>
      </c>
    </row>
    <row r="98" spans="1:65" s="2" customFormat="1" ht="21.75" customHeight="1">
      <c r="A98" s="36"/>
      <c r="B98" s="37"/>
      <c r="C98" s="175" t="s">
        <v>82</v>
      </c>
      <c r="D98" s="175" t="s">
        <v>135</v>
      </c>
      <c r="E98" s="176" t="s">
        <v>146</v>
      </c>
      <c r="F98" s="177" t="s">
        <v>147</v>
      </c>
      <c r="G98" s="178" t="s">
        <v>138</v>
      </c>
      <c r="H98" s="179">
        <v>105.56</v>
      </c>
      <c r="I98" s="180"/>
      <c r="J98" s="181">
        <f>ROUND(I98*H98,2)</f>
        <v>0</v>
      </c>
      <c r="K98" s="177" t="s">
        <v>139</v>
      </c>
      <c r="L98" s="41"/>
      <c r="M98" s="182" t="s">
        <v>19</v>
      </c>
      <c r="N98" s="183" t="s">
        <v>43</v>
      </c>
      <c r="O98" s="66"/>
      <c r="P98" s="184">
        <f>O98*H98</f>
        <v>0</v>
      </c>
      <c r="Q98" s="184">
        <v>4.3800000000000002E-3</v>
      </c>
      <c r="R98" s="184">
        <f>Q98*H98</f>
        <v>0.46235280000000001</v>
      </c>
      <c r="S98" s="184">
        <v>0</v>
      </c>
      <c r="T98" s="185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6" t="s">
        <v>140</v>
      </c>
      <c r="AT98" s="186" t="s">
        <v>135</v>
      </c>
      <c r="AU98" s="186" t="s">
        <v>82</v>
      </c>
      <c r="AY98" s="19" t="s">
        <v>132</v>
      </c>
      <c r="BE98" s="187">
        <f>IF(N98="základní",J98,0)</f>
        <v>0</v>
      </c>
      <c r="BF98" s="187">
        <f>IF(N98="snížená",J98,0)</f>
        <v>0</v>
      </c>
      <c r="BG98" s="187">
        <f>IF(N98="zákl. přenesená",J98,0)</f>
        <v>0</v>
      </c>
      <c r="BH98" s="187">
        <f>IF(N98="sníž. přenesená",J98,0)</f>
        <v>0</v>
      </c>
      <c r="BI98" s="187">
        <f>IF(N98="nulová",J98,0)</f>
        <v>0</v>
      </c>
      <c r="BJ98" s="19" t="s">
        <v>80</v>
      </c>
      <c r="BK98" s="187">
        <f>ROUND(I98*H98,2)</f>
        <v>0</v>
      </c>
      <c r="BL98" s="19" t="s">
        <v>140</v>
      </c>
      <c r="BM98" s="186" t="s">
        <v>148</v>
      </c>
    </row>
    <row r="99" spans="1:65" s="2" customFormat="1" ht="19.5">
      <c r="A99" s="36"/>
      <c r="B99" s="37"/>
      <c r="C99" s="38"/>
      <c r="D99" s="188" t="s">
        <v>142</v>
      </c>
      <c r="E99" s="38"/>
      <c r="F99" s="189" t="s">
        <v>149</v>
      </c>
      <c r="G99" s="38"/>
      <c r="H99" s="38"/>
      <c r="I99" s="190"/>
      <c r="J99" s="38"/>
      <c r="K99" s="38"/>
      <c r="L99" s="41"/>
      <c r="M99" s="191"/>
      <c r="N99" s="192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142</v>
      </c>
      <c r="AU99" s="19" t="s">
        <v>82</v>
      </c>
    </row>
    <row r="100" spans="1:65" s="2" customFormat="1" ht="11.25">
      <c r="A100" s="36"/>
      <c r="B100" s="37"/>
      <c r="C100" s="38"/>
      <c r="D100" s="193" t="s">
        <v>144</v>
      </c>
      <c r="E100" s="38"/>
      <c r="F100" s="194" t="s">
        <v>150</v>
      </c>
      <c r="G100" s="38"/>
      <c r="H100" s="38"/>
      <c r="I100" s="190"/>
      <c r="J100" s="38"/>
      <c r="K100" s="38"/>
      <c r="L100" s="41"/>
      <c r="M100" s="191"/>
      <c r="N100" s="192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144</v>
      </c>
      <c r="AU100" s="19" t="s">
        <v>82</v>
      </c>
    </row>
    <row r="101" spans="1:65" s="2" customFormat="1" ht="21.75" customHeight="1">
      <c r="A101" s="36"/>
      <c r="B101" s="37"/>
      <c r="C101" s="175" t="s">
        <v>151</v>
      </c>
      <c r="D101" s="175" t="s">
        <v>135</v>
      </c>
      <c r="E101" s="176" t="s">
        <v>152</v>
      </c>
      <c r="F101" s="177" t="s">
        <v>153</v>
      </c>
      <c r="G101" s="178" t="s">
        <v>138</v>
      </c>
      <c r="H101" s="179">
        <v>105.56</v>
      </c>
      <c r="I101" s="180"/>
      <c r="J101" s="181">
        <f>ROUND(I101*H101,2)</f>
        <v>0</v>
      </c>
      <c r="K101" s="177" t="s">
        <v>139</v>
      </c>
      <c r="L101" s="41"/>
      <c r="M101" s="182" t="s">
        <v>19</v>
      </c>
      <c r="N101" s="183" t="s">
        <v>43</v>
      </c>
      <c r="O101" s="66"/>
      <c r="P101" s="184">
        <f>O101*H101</f>
        <v>0</v>
      </c>
      <c r="Q101" s="184">
        <v>4.0000000000000001E-3</v>
      </c>
      <c r="R101" s="184">
        <f>Q101*H101</f>
        <v>0.42224</v>
      </c>
      <c r="S101" s="184">
        <v>0</v>
      </c>
      <c r="T101" s="185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6" t="s">
        <v>140</v>
      </c>
      <c r="AT101" s="186" t="s">
        <v>135</v>
      </c>
      <c r="AU101" s="186" t="s">
        <v>82</v>
      </c>
      <c r="AY101" s="19" t="s">
        <v>132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9" t="s">
        <v>80</v>
      </c>
      <c r="BK101" s="187">
        <f>ROUND(I101*H101,2)</f>
        <v>0</v>
      </c>
      <c r="BL101" s="19" t="s">
        <v>140</v>
      </c>
      <c r="BM101" s="186" t="s">
        <v>154</v>
      </c>
    </row>
    <row r="102" spans="1:65" s="2" customFormat="1" ht="19.5">
      <c r="A102" s="36"/>
      <c r="B102" s="37"/>
      <c r="C102" s="38"/>
      <c r="D102" s="188" t="s">
        <v>142</v>
      </c>
      <c r="E102" s="38"/>
      <c r="F102" s="189" t="s">
        <v>155</v>
      </c>
      <c r="G102" s="38"/>
      <c r="H102" s="38"/>
      <c r="I102" s="190"/>
      <c r="J102" s="38"/>
      <c r="K102" s="38"/>
      <c r="L102" s="41"/>
      <c r="M102" s="191"/>
      <c r="N102" s="19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142</v>
      </c>
      <c r="AU102" s="19" t="s">
        <v>82</v>
      </c>
    </row>
    <row r="103" spans="1:65" s="2" customFormat="1" ht="11.25">
      <c r="A103" s="36"/>
      <c r="B103" s="37"/>
      <c r="C103" s="38"/>
      <c r="D103" s="193" t="s">
        <v>144</v>
      </c>
      <c r="E103" s="38"/>
      <c r="F103" s="194" t="s">
        <v>156</v>
      </c>
      <c r="G103" s="38"/>
      <c r="H103" s="38"/>
      <c r="I103" s="190"/>
      <c r="J103" s="38"/>
      <c r="K103" s="38"/>
      <c r="L103" s="41"/>
      <c r="M103" s="191"/>
      <c r="N103" s="192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144</v>
      </c>
      <c r="AU103" s="19" t="s">
        <v>82</v>
      </c>
    </row>
    <row r="104" spans="1:65" s="2" customFormat="1" ht="24.2" customHeight="1">
      <c r="A104" s="36"/>
      <c r="B104" s="37"/>
      <c r="C104" s="175" t="s">
        <v>140</v>
      </c>
      <c r="D104" s="175" t="s">
        <v>135</v>
      </c>
      <c r="E104" s="176" t="s">
        <v>157</v>
      </c>
      <c r="F104" s="177" t="s">
        <v>158</v>
      </c>
      <c r="G104" s="178" t="s">
        <v>138</v>
      </c>
      <c r="H104" s="179">
        <v>213.857</v>
      </c>
      <c r="I104" s="180"/>
      <c r="J104" s="181">
        <f>ROUND(I104*H104,2)</f>
        <v>0</v>
      </c>
      <c r="K104" s="177" t="s">
        <v>139</v>
      </c>
      <c r="L104" s="41"/>
      <c r="M104" s="182" t="s">
        <v>19</v>
      </c>
      <c r="N104" s="183" t="s">
        <v>43</v>
      </c>
      <c r="O104" s="66"/>
      <c r="P104" s="184">
        <f>O104*H104</f>
        <v>0</v>
      </c>
      <c r="Q104" s="184">
        <v>2.5999999999999998E-4</v>
      </c>
      <c r="R104" s="184">
        <f>Q104*H104</f>
        <v>5.5602819999999997E-2</v>
      </c>
      <c r="S104" s="184">
        <v>0</v>
      </c>
      <c r="T104" s="185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6" t="s">
        <v>140</v>
      </c>
      <c r="AT104" s="186" t="s">
        <v>135</v>
      </c>
      <c r="AU104" s="186" t="s">
        <v>82</v>
      </c>
      <c r="AY104" s="19" t="s">
        <v>132</v>
      </c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9" t="s">
        <v>80</v>
      </c>
      <c r="BK104" s="187">
        <f>ROUND(I104*H104,2)</f>
        <v>0</v>
      </c>
      <c r="BL104" s="19" t="s">
        <v>140</v>
      </c>
      <c r="BM104" s="186" t="s">
        <v>140</v>
      </c>
    </row>
    <row r="105" spans="1:65" s="2" customFormat="1" ht="19.5">
      <c r="A105" s="36"/>
      <c r="B105" s="37"/>
      <c r="C105" s="38"/>
      <c r="D105" s="188" t="s">
        <v>142</v>
      </c>
      <c r="E105" s="38"/>
      <c r="F105" s="189" t="s">
        <v>159</v>
      </c>
      <c r="G105" s="38"/>
      <c r="H105" s="38"/>
      <c r="I105" s="190"/>
      <c r="J105" s="38"/>
      <c r="K105" s="38"/>
      <c r="L105" s="41"/>
      <c r="M105" s="191"/>
      <c r="N105" s="192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142</v>
      </c>
      <c r="AU105" s="19" t="s">
        <v>82</v>
      </c>
    </row>
    <row r="106" spans="1:65" s="2" customFormat="1" ht="11.25">
      <c r="A106" s="36"/>
      <c r="B106" s="37"/>
      <c r="C106" s="38"/>
      <c r="D106" s="193" t="s">
        <v>144</v>
      </c>
      <c r="E106" s="38"/>
      <c r="F106" s="194" t="s">
        <v>160</v>
      </c>
      <c r="G106" s="38"/>
      <c r="H106" s="38"/>
      <c r="I106" s="190"/>
      <c r="J106" s="38"/>
      <c r="K106" s="38"/>
      <c r="L106" s="41"/>
      <c r="M106" s="191"/>
      <c r="N106" s="192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144</v>
      </c>
      <c r="AU106" s="19" t="s">
        <v>82</v>
      </c>
    </row>
    <row r="107" spans="1:65" s="13" customFormat="1" ht="22.5">
      <c r="B107" s="195"/>
      <c r="C107" s="196"/>
      <c r="D107" s="188" t="s">
        <v>161</v>
      </c>
      <c r="E107" s="197" t="s">
        <v>19</v>
      </c>
      <c r="F107" s="198" t="s">
        <v>162</v>
      </c>
      <c r="G107" s="196"/>
      <c r="H107" s="199">
        <v>213.857</v>
      </c>
      <c r="I107" s="200"/>
      <c r="J107" s="196"/>
      <c r="K107" s="196"/>
      <c r="L107" s="201"/>
      <c r="M107" s="202"/>
      <c r="N107" s="203"/>
      <c r="O107" s="203"/>
      <c r="P107" s="203"/>
      <c r="Q107" s="203"/>
      <c r="R107" s="203"/>
      <c r="S107" s="203"/>
      <c r="T107" s="204"/>
      <c r="AT107" s="205" t="s">
        <v>161</v>
      </c>
      <c r="AU107" s="205" t="s">
        <v>82</v>
      </c>
      <c r="AV107" s="13" t="s">
        <v>82</v>
      </c>
      <c r="AW107" s="13" t="s">
        <v>33</v>
      </c>
      <c r="AX107" s="13" t="s">
        <v>72</v>
      </c>
      <c r="AY107" s="205" t="s">
        <v>132</v>
      </c>
    </row>
    <row r="108" spans="1:65" s="14" customFormat="1" ht="11.25">
      <c r="B108" s="206"/>
      <c r="C108" s="207"/>
      <c r="D108" s="188" t="s">
        <v>161</v>
      </c>
      <c r="E108" s="208" t="s">
        <v>19</v>
      </c>
      <c r="F108" s="209" t="s">
        <v>163</v>
      </c>
      <c r="G108" s="207"/>
      <c r="H108" s="210">
        <v>213.857</v>
      </c>
      <c r="I108" s="211"/>
      <c r="J108" s="207"/>
      <c r="K108" s="207"/>
      <c r="L108" s="212"/>
      <c r="M108" s="213"/>
      <c r="N108" s="214"/>
      <c r="O108" s="214"/>
      <c r="P108" s="214"/>
      <c r="Q108" s="214"/>
      <c r="R108" s="214"/>
      <c r="S108" s="214"/>
      <c r="T108" s="215"/>
      <c r="AT108" s="216" t="s">
        <v>161</v>
      </c>
      <c r="AU108" s="216" t="s">
        <v>82</v>
      </c>
      <c r="AV108" s="14" t="s">
        <v>140</v>
      </c>
      <c r="AW108" s="14" t="s">
        <v>33</v>
      </c>
      <c r="AX108" s="14" t="s">
        <v>80</v>
      </c>
      <c r="AY108" s="216" t="s">
        <v>132</v>
      </c>
    </row>
    <row r="109" spans="1:65" s="2" customFormat="1" ht="21.75" customHeight="1">
      <c r="A109" s="36"/>
      <c r="B109" s="37"/>
      <c r="C109" s="175" t="s">
        <v>164</v>
      </c>
      <c r="D109" s="175" t="s">
        <v>135</v>
      </c>
      <c r="E109" s="176" t="s">
        <v>165</v>
      </c>
      <c r="F109" s="177" t="s">
        <v>166</v>
      </c>
      <c r="G109" s="178" t="s">
        <v>138</v>
      </c>
      <c r="H109" s="179">
        <v>213.857</v>
      </c>
      <c r="I109" s="180"/>
      <c r="J109" s="181">
        <f>ROUND(I109*H109,2)</f>
        <v>0</v>
      </c>
      <c r="K109" s="177" t="s">
        <v>139</v>
      </c>
      <c r="L109" s="41"/>
      <c r="M109" s="182" t="s">
        <v>19</v>
      </c>
      <c r="N109" s="183" t="s">
        <v>43</v>
      </c>
      <c r="O109" s="66"/>
      <c r="P109" s="184">
        <f>O109*H109</f>
        <v>0</v>
      </c>
      <c r="Q109" s="184">
        <v>4.3800000000000002E-3</v>
      </c>
      <c r="R109" s="184">
        <f>Q109*H109</f>
        <v>0.93669366000000009</v>
      </c>
      <c r="S109" s="184">
        <v>0</v>
      </c>
      <c r="T109" s="185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6" t="s">
        <v>140</v>
      </c>
      <c r="AT109" s="186" t="s">
        <v>135</v>
      </c>
      <c r="AU109" s="186" t="s">
        <v>82</v>
      </c>
      <c r="AY109" s="19" t="s">
        <v>132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19" t="s">
        <v>80</v>
      </c>
      <c r="BK109" s="187">
        <f>ROUND(I109*H109,2)</f>
        <v>0</v>
      </c>
      <c r="BL109" s="19" t="s">
        <v>140</v>
      </c>
      <c r="BM109" s="186" t="s">
        <v>133</v>
      </c>
    </row>
    <row r="110" spans="1:65" s="2" customFormat="1" ht="19.5">
      <c r="A110" s="36"/>
      <c r="B110" s="37"/>
      <c r="C110" s="38"/>
      <c r="D110" s="188" t="s">
        <v>142</v>
      </c>
      <c r="E110" s="38"/>
      <c r="F110" s="189" t="s">
        <v>167</v>
      </c>
      <c r="G110" s="38"/>
      <c r="H110" s="38"/>
      <c r="I110" s="190"/>
      <c r="J110" s="38"/>
      <c r="K110" s="38"/>
      <c r="L110" s="41"/>
      <c r="M110" s="191"/>
      <c r="N110" s="19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142</v>
      </c>
      <c r="AU110" s="19" t="s">
        <v>82</v>
      </c>
    </row>
    <row r="111" spans="1:65" s="2" customFormat="1" ht="11.25">
      <c r="A111" s="36"/>
      <c r="B111" s="37"/>
      <c r="C111" s="38"/>
      <c r="D111" s="193" t="s">
        <v>144</v>
      </c>
      <c r="E111" s="38"/>
      <c r="F111" s="194" t="s">
        <v>168</v>
      </c>
      <c r="G111" s="38"/>
      <c r="H111" s="38"/>
      <c r="I111" s="190"/>
      <c r="J111" s="38"/>
      <c r="K111" s="38"/>
      <c r="L111" s="41"/>
      <c r="M111" s="191"/>
      <c r="N111" s="192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144</v>
      </c>
      <c r="AU111" s="19" t="s">
        <v>82</v>
      </c>
    </row>
    <row r="112" spans="1:65" s="13" customFormat="1" ht="22.5">
      <c r="B112" s="195"/>
      <c r="C112" s="196"/>
      <c r="D112" s="188" t="s">
        <v>161</v>
      </c>
      <c r="E112" s="197" t="s">
        <v>19</v>
      </c>
      <c r="F112" s="198" t="s">
        <v>162</v>
      </c>
      <c r="G112" s="196"/>
      <c r="H112" s="199">
        <v>213.857</v>
      </c>
      <c r="I112" s="200"/>
      <c r="J112" s="196"/>
      <c r="K112" s="196"/>
      <c r="L112" s="201"/>
      <c r="M112" s="202"/>
      <c r="N112" s="203"/>
      <c r="O112" s="203"/>
      <c r="P112" s="203"/>
      <c r="Q112" s="203"/>
      <c r="R112" s="203"/>
      <c r="S112" s="203"/>
      <c r="T112" s="204"/>
      <c r="AT112" s="205" t="s">
        <v>161</v>
      </c>
      <c r="AU112" s="205" t="s">
        <v>82</v>
      </c>
      <c r="AV112" s="13" t="s">
        <v>82</v>
      </c>
      <c r="AW112" s="13" t="s">
        <v>33</v>
      </c>
      <c r="AX112" s="13" t="s">
        <v>72</v>
      </c>
      <c r="AY112" s="205" t="s">
        <v>132</v>
      </c>
    </row>
    <row r="113" spans="1:65" s="14" customFormat="1" ht="11.25">
      <c r="B113" s="206"/>
      <c r="C113" s="207"/>
      <c r="D113" s="188" t="s">
        <v>161</v>
      </c>
      <c r="E113" s="208" t="s">
        <v>19</v>
      </c>
      <c r="F113" s="209" t="s">
        <v>163</v>
      </c>
      <c r="G113" s="207"/>
      <c r="H113" s="210">
        <v>213.857</v>
      </c>
      <c r="I113" s="211"/>
      <c r="J113" s="207"/>
      <c r="K113" s="207"/>
      <c r="L113" s="212"/>
      <c r="M113" s="213"/>
      <c r="N113" s="214"/>
      <c r="O113" s="214"/>
      <c r="P113" s="214"/>
      <c r="Q113" s="214"/>
      <c r="R113" s="214"/>
      <c r="S113" s="214"/>
      <c r="T113" s="215"/>
      <c r="AT113" s="216" t="s">
        <v>161</v>
      </c>
      <c r="AU113" s="216" t="s">
        <v>82</v>
      </c>
      <c r="AV113" s="14" t="s">
        <v>140</v>
      </c>
      <c r="AW113" s="14" t="s">
        <v>33</v>
      </c>
      <c r="AX113" s="14" t="s">
        <v>80</v>
      </c>
      <c r="AY113" s="216" t="s">
        <v>132</v>
      </c>
    </row>
    <row r="114" spans="1:65" s="2" customFormat="1" ht="16.5" customHeight="1">
      <c r="A114" s="36"/>
      <c r="B114" s="37"/>
      <c r="C114" s="175" t="s">
        <v>133</v>
      </c>
      <c r="D114" s="175" t="s">
        <v>135</v>
      </c>
      <c r="E114" s="176" t="s">
        <v>169</v>
      </c>
      <c r="F114" s="177" t="s">
        <v>170</v>
      </c>
      <c r="G114" s="178" t="s">
        <v>138</v>
      </c>
      <c r="H114" s="179">
        <v>213.857</v>
      </c>
      <c r="I114" s="180"/>
      <c r="J114" s="181">
        <f>ROUND(I114*H114,2)</f>
        <v>0</v>
      </c>
      <c r="K114" s="177" t="s">
        <v>139</v>
      </c>
      <c r="L114" s="41"/>
      <c r="M114" s="182" t="s">
        <v>19</v>
      </c>
      <c r="N114" s="183" t="s">
        <v>43</v>
      </c>
      <c r="O114" s="66"/>
      <c r="P114" s="184">
        <f>O114*H114</f>
        <v>0</v>
      </c>
      <c r="Q114" s="184">
        <v>4.0000000000000001E-3</v>
      </c>
      <c r="R114" s="184">
        <f>Q114*H114</f>
        <v>0.85542799999999997</v>
      </c>
      <c r="S114" s="184">
        <v>0</v>
      </c>
      <c r="T114" s="185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140</v>
      </c>
      <c r="AT114" s="186" t="s">
        <v>135</v>
      </c>
      <c r="AU114" s="186" t="s">
        <v>82</v>
      </c>
      <c r="AY114" s="19" t="s">
        <v>132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9" t="s">
        <v>80</v>
      </c>
      <c r="BK114" s="187">
        <f>ROUND(I114*H114,2)</f>
        <v>0</v>
      </c>
      <c r="BL114" s="19" t="s">
        <v>140</v>
      </c>
      <c r="BM114" s="186" t="s">
        <v>171</v>
      </c>
    </row>
    <row r="115" spans="1:65" s="2" customFormat="1" ht="19.5">
      <c r="A115" s="36"/>
      <c r="B115" s="37"/>
      <c r="C115" s="38"/>
      <c r="D115" s="188" t="s">
        <v>142</v>
      </c>
      <c r="E115" s="38"/>
      <c r="F115" s="189" t="s">
        <v>172</v>
      </c>
      <c r="G115" s="38"/>
      <c r="H115" s="38"/>
      <c r="I115" s="190"/>
      <c r="J115" s="38"/>
      <c r="K115" s="38"/>
      <c r="L115" s="41"/>
      <c r="M115" s="191"/>
      <c r="N115" s="192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142</v>
      </c>
      <c r="AU115" s="19" t="s">
        <v>82</v>
      </c>
    </row>
    <row r="116" spans="1:65" s="2" customFormat="1" ht="11.25">
      <c r="A116" s="36"/>
      <c r="B116" s="37"/>
      <c r="C116" s="38"/>
      <c r="D116" s="193" t="s">
        <v>144</v>
      </c>
      <c r="E116" s="38"/>
      <c r="F116" s="194" t="s">
        <v>173</v>
      </c>
      <c r="G116" s="38"/>
      <c r="H116" s="38"/>
      <c r="I116" s="190"/>
      <c r="J116" s="38"/>
      <c r="K116" s="38"/>
      <c r="L116" s="41"/>
      <c r="M116" s="191"/>
      <c r="N116" s="192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144</v>
      </c>
      <c r="AU116" s="19" t="s">
        <v>82</v>
      </c>
    </row>
    <row r="117" spans="1:65" s="13" customFormat="1" ht="22.5">
      <c r="B117" s="195"/>
      <c r="C117" s="196"/>
      <c r="D117" s="188" t="s">
        <v>161</v>
      </c>
      <c r="E117" s="197" t="s">
        <v>19</v>
      </c>
      <c r="F117" s="198" t="s">
        <v>162</v>
      </c>
      <c r="G117" s="196"/>
      <c r="H117" s="199">
        <v>213.857</v>
      </c>
      <c r="I117" s="200"/>
      <c r="J117" s="196"/>
      <c r="K117" s="196"/>
      <c r="L117" s="201"/>
      <c r="M117" s="202"/>
      <c r="N117" s="203"/>
      <c r="O117" s="203"/>
      <c r="P117" s="203"/>
      <c r="Q117" s="203"/>
      <c r="R117" s="203"/>
      <c r="S117" s="203"/>
      <c r="T117" s="204"/>
      <c r="AT117" s="205" t="s">
        <v>161</v>
      </c>
      <c r="AU117" s="205" t="s">
        <v>82</v>
      </c>
      <c r="AV117" s="13" t="s">
        <v>82</v>
      </c>
      <c r="AW117" s="13" t="s">
        <v>33</v>
      </c>
      <c r="AX117" s="13" t="s">
        <v>72</v>
      </c>
      <c r="AY117" s="205" t="s">
        <v>132</v>
      </c>
    </row>
    <row r="118" spans="1:65" s="14" customFormat="1" ht="11.25">
      <c r="B118" s="206"/>
      <c r="C118" s="207"/>
      <c r="D118" s="188" t="s">
        <v>161</v>
      </c>
      <c r="E118" s="208" t="s">
        <v>19</v>
      </c>
      <c r="F118" s="209" t="s">
        <v>163</v>
      </c>
      <c r="G118" s="207"/>
      <c r="H118" s="210">
        <v>213.857</v>
      </c>
      <c r="I118" s="211"/>
      <c r="J118" s="207"/>
      <c r="K118" s="207"/>
      <c r="L118" s="212"/>
      <c r="M118" s="213"/>
      <c r="N118" s="214"/>
      <c r="O118" s="214"/>
      <c r="P118" s="214"/>
      <c r="Q118" s="214"/>
      <c r="R118" s="214"/>
      <c r="S118" s="214"/>
      <c r="T118" s="215"/>
      <c r="AT118" s="216" t="s">
        <v>161</v>
      </c>
      <c r="AU118" s="216" t="s">
        <v>82</v>
      </c>
      <c r="AV118" s="14" t="s">
        <v>140</v>
      </c>
      <c r="AW118" s="14" t="s">
        <v>33</v>
      </c>
      <c r="AX118" s="14" t="s">
        <v>80</v>
      </c>
      <c r="AY118" s="216" t="s">
        <v>132</v>
      </c>
    </row>
    <row r="119" spans="1:65" s="2" customFormat="1" ht="16.5" customHeight="1">
      <c r="A119" s="36"/>
      <c r="B119" s="37"/>
      <c r="C119" s="175" t="s">
        <v>174</v>
      </c>
      <c r="D119" s="175" t="s">
        <v>135</v>
      </c>
      <c r="E119" s="176" t="s">
        <v>175</v>
      </c>
      <c r="F119" s="177" t="s">
        <v>176</v>
      </c>
      <c r="G119" s="178" t="s">
        <v>138</v>
      </c>
      <c r="H119" s="179">
        <v>110</v>
      </c>
      <c r="I119" s="180"/>
      <c r="J119" s="181">
        <f>ROUND(I119*H119,2)</f>
        <v>0</v>
      </c>
      <c r="K119" s="177" t="s">
        <v>139</v>
      </c>
      <c r="L119" s="41"/>
      <c r="M119" s="182" t="s">
        <v>19</v>
      </c>
      <c r="N119" s="183" t="s">
        <v>43</v>
      </c>
      <c r="O119" s="66"/>
      <c r="P119" s="184">
        <f>O119*H119</f>
        <v>0</v>
      </c>
      <c r="Q119" s="184">
        <v>6.0000000000000002E-5</v>
      </c>
      <c r="R119" s="184">
        <f>Q119*H119</f>
        <v>6.6E-3</v>
      </c>
      <c r="S119" s="184">
        <v>6.0000000000000002E-5</v>
      </c>
      <c r="T119" s="185">
        <f>S119*H119</f>
        <v>6.6E-3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86" t="s">
        <v>140</v>
      </c>
      <c r="AT119" s="186" t="s">
        <v>135</v>
      </c>
      <c r="AU119" s="186" t="s">
        <v>82</v>
      </c>
      <c r="AY119" s="19" t="s">
        <v>132</v>
      </c>
      <c r="BE119" s="187">
        <f>IF(N119="základní",J119,0)</f>
        <v>0</v>
      </c>
      <c r="BF119" s="187">
        <f>IF(N119="snížená",J119,0)</f>
        <v>0</v>
      </c>
      <c r="BG119" s="187">
        <f>IF(N119="zákl. přenesená",J119,0)</f>
        <v>0</v>
      </c>
      <c r="BH119" s="187">
        <f>IF(N119="sníž. přenesená",J119,0)</f>
        <v>0</v>
      </c>
      <c r="BI119" s="187">
        <f>IF(N119="nulová",J119,0)</f>
        <v>0</v>
      </c>
      <c r="BJ119" s="19" t="s">
        <v>80</v>
      </c>
      <c r="BK119" s="187">
        <f>ROUND(I119*H119,2)</f>
        <v>0</v>
      </c>
      <c r="BL119" s="19" t="s">
        <v>140</v>
      </c>
      <c r="BM119" s="186" t="s">
        <v>177</v>
      </c>
    </row>
    <row r="120" spans="1:65" s="2" customFormat="1" ht="19.5">
      <c r="A120" s="36"/>
      <c r="B120" s="37"/>
      <c r="C120" s="38"/>
      <c r="D120" s="188" t="s">
        <v>142</v>
      </c>
      <c r="E120" s="38"/>
      <c r="F120" s="189" t="s">
        <v>178</v>
      </c>
      <c r="G120" s="38"/>
      <c r="H120" s="38"/>
      <c r="I120" s="190"/>
      <c r="J120" s="38"/>
      <c r="K120" s="38"/>
      <c r="L120" s="41"/>
      <c r="M120" s="191"/>
      <c r="N120" s="192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142</v>
      </c>
      <c r="AU120" s="19" t="s">
        <v>82</v>
      </c>
    </row>
    <row r="121" spans="1:65" s="2" customFormat="1" ht="11.25">
      <c r="A121" s="36"/>
      <c r="B121" s="37"/>
      <c r="C121" s="38"/>
      <c r="D121" s="193" t="s">
        <v>144</v>
      </c>
      <c r="E121" s="38"/>
      <c r="F121" s="194" t="s">
        <v>179</v>
      </c>
      <c r="G121" s="38"/>
      <c r="H121" s="38"/>
      <c r="I121" s="190"/>
      <c r="J121" s="38"/>
      <c r="K121" s="38"/>
      <c r="L121" s="41"/>
      <c r="M121" s="191"/>
      <c r="N121" s="192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144</v>
      </c>
      <c r="AU121" s="19" t="s">
        <v>82</v>
      </c>
    </row>
    <row r="122" spans="1:65" s="2" customFormat="1" ht="16.5" customHeight="1">
      <c r="A122" s="36"/>
      <c r="B122" s="37"/>
      <c r="C122" s="175" t="s">
        <v>171</v>
      </c>
      <c r="D122" s="175" t="s">
        <v>135</v>
      </c>
      <c r="E122" s="176" t="s">
        <v>180</v>
      </c>
      <c r="F122" s="177" t="s">
        <v>181</v>
      </c>
      <c r="G122" s="178" t="s">
        <v>138</v>
      </c>
      <c r="H122" s="179">
        <v>35</v>
      </c>
      <c r="I122" s="180"/>
      <c r="J122" s="181">
        <f>ROUND(I122*H122,2)</f>
        <v>0</v>
      </c>
      <c r="K122" s="177" t="s">
        <v>139</v>
      </c>
      <c r="L122" s="41"/>
      <c r="M122" s="182" t="s">
        <v>19</v>
      </c>
      <c r="N122" s="183" t="s">
        <v>43</v>
      </c>
      <c r="O122" s="66"/>
      <c r="P122" s="184">
        <f>O122*H122</f>
        <v>0</v>
      </c>
      <c r="Q122" s="184">
        <v>1.1E-4</v>
      </c>
      <c r="R122" s="184">
        <f>Q122*H122</f>
        <v>3.8500000000000001E-3</v>
      </c>
      <c r="S122" s="184">
        <v>6.0000000000000002E-5</v>
      </c>
      <c r="T122" s="185">
        <f>S122*H122</f>
        <v>2.0999999999999999E-3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6" t="s">
        <v>140</v>
      </c>
      <c r="AT122" s="186" t="s">
        <v>135</v>
      </c>
      <c r="AU122" s="186" t="s">
        <v>82</v>
      </c>
      <c r="AY122" s="19" t="s">
        <v>132</v>
      </c>
      <c r="BE122" s="187">
        <f>IF(N122="základní",J122,0)</f>
        <v>0</v>
      </c>
      <c r="BF122" s="187">
        <f>IF(N122="snížená",J122,0)</f>
        <v>0</v>
      </c>
      <c r="BG122" s="187">
        <f>IF(N122="zákl. přenesená",J122,0)</f>
        <v>0</v>
      </c>
      <c r="BH122" s="187">
        <f>IF(N122="sníž. přenesená",J122,0)</f>
        <v>0</v>
      </c>
      <c r="BI122" s="187">
        <f>IF(N122="nulová",J122,0)</f>
        <v>0</v>
      </c>
      <c r="BJ122" s="19" t="s">
        <v>80</v>
      </c>
      <c r="BK122" s="187">
        <f>ROUND(I122*H122,2)</f>
        <v>0</v>
      </c>
      <c r="BL122" s="19" t="s">
        <v>140</v>
      </c>
      <c r="BM122" s="186" t="s">
        <v>182</v>
      </c>
    </row>
    <row r="123" spans="1:65" s="2" customFormat="1" ht="19.5">
      <c r="A123" s="36"/>
      <c r="B123" s="37"/>
      <c r="C123" s="38"/>
      <c r="D123" s="188" t="s">
        <v>142</v>
      </c>
      <c r="E123" s="38"/>
      <c r="F123" s="189" t="s">
        <v>183</v>
      </c>
      <c r="G123" s="38"/>
      <c r="H123" s="38"/>
      <c r="I123" s="190"/>
      <c r="J123" s="38"/>
      <c r="K123" s="38"/>
      <c r="L123" s="41"/>
      <c r="M123" s="191"/>
      <c r="N123" s="192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142</v>
      </c>
      <c r="AU123" s="19" t="s">
        <v>82</v>
      </c>
    </row>
    <row r="124" spans="1:65" s="2" customFormat="1" ht="11.25">
      <c r="A124" s="36"/>
      <c r="B124" s="37"/>
      <c r="C124" s="38"/>
      <c r="D124" s="193" t="s">
        <v>144</v>
      </c>
      <c r="E124" s="38"/>
      <c r="F124" s="194" t="s">
        <v>184</v>
      </c>
      <c r="G124" s="38"/>
      <c r="H124" s="38"/>
      <c r="I124" s="190"/>
      <c r="J124" s="38"/>
      <c r="K124" s="38"/>
      <c r="L124" s="41"/>
      <c r="M124" s="191"/>
      <c r="N124" s="192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144</v>
      </c>
      <c r="AU124" s="19" t="s">
        <v>82</v>
      </c>
    </row>
    <row r="125" spans="1:65" s="2" customFormat="1" ht="16.5" customHeight="1">
      <c r="A125" s="36"/>
      <c r="B125" s="37"/>
      <c r="C125" s="175" t="s">
        <v>185</v>
      </c>
      <c r="D125" s="175" t="s">
        <v>135</v>
      </c>
      <c r="E125" s="176" t="s">
        <v>186</v>
      </c>
      <c r="F125" s="177" t="s">
        <v>187</v>
      </c>
      <c r="G125" s="178" t="s">
        <v>188</v>
      </c>
      <c r="H125" s="179">
        <v>60</v>
      </c>
      <c r="I125" s="180"/>
      <c r="J125" s="181">
        <f>ROUND(I125*H125,2)</f>
        <v>0</v>
      </c>
      <c r="K125" s="177" t="s">
        <v>139</v>
      </c>
      <c r="L125" s="41"/>
      <c r="M125" s="182" t="s">
        <v>19</v>
      </c>
      <c r="N125" s="183" t="s">
        <v>43</v>
      </c>
      <c r="O125" s="66"/>
      <c r="P125" s="184">
        <f>O125*H125</f>
        <v>0</v>
      </c>
      <c r="Q125" s="184">
        <v>0</v>
      </c>
      <c r="R125" s="184">
        <f>Q125*H125</f>
        <v>0</v>
      </c>
      <c r="S125" s="184">
        <v>1.0000000000000001E-5</v>
      </c>
      <c r="T125" s="185">
        <f>S125*H125</f>
        <v>6.0000000000000006E-4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6" t="s">
        <v>140</v>
      </c>
      <c r="AT125" s="186" t="s">
        <v>135</v>
      </c>
      <c r="AU125" s="186" t="s">
        <v>82</v>
      </c>
      <c r="AY125" s="19" t="s">
        <v>132</v>
      </c>
      <c r="BE125" s="187">
        <f>IF(N125="základní",J125,0)</f>
        <v>0</v>
      </c>
      <c r="BF125" s="187">
        <f>IF(N125="snížená",J125,0)</f>
        <v>0</v>
      </c>
      <c r="BG125" s="187">
        <f>IF(N125="zákl. přenesená",J125,0)</f>
        <v>0</v>
      </c>
      <c r="BH125" s="187">
        <f>IF(N125="sníž. přenesená",J125,0)</f>
        <v>0</v>
      </c>
      <c r="BI125" s="187">
        <f>IF(N125="nulová",J125,0)</f>
        <v>0</v>
      </c>
      <c r="BJ125" s="19" t="s">
        <v>80</v>
      </c>
      <c r="BK125" s="187">
        <f>ROUND(I125*H125,2)</f>
        <v>0</v>
      </c>
      <c r="BL125" s="19" t="s">
        <v>140</v>
      </c>
      <c r="BM125" s="186" t="s">
        <v>189</v>
      </c>
    </row>
    <row r="126" spans="1:65" s="2" customFormat="1" ht="19.5">
      <c r="A126" s="36"/>
      <c r="B126" s="37"/>
      <c r="C126" s="38"/>
      <c r="D126" s="188" t="s">
        <v>142</v>
      </c>
      <c r="E126" s="38"/>
      <c r="F126" s="189" t="s">
        <v>190</v>
      </c>
      <c r="G126" s="38"/>
      <c r="H126" s="38"/>
      <c r="I126" s="190"/>
      <c r="J126" s="38"/>
      <c r="K126" s="38"/>
      <c r="L126" s="41"/>
      <c r="M126" s="191"/>
      <c r="N126" s="192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142</v>
      </c>
      <c r="AU126" s="19" t="s">
        <v>82</v>
      </c>
    </row>
    <row r="127" spans="1:65" s="2" customFormat="1" ht="11.25">
      <c r="A127" s="36"/>
      <c r="B127" s="37"/>
      <c r="C127" s="38"/>
      <c r="D127" s="193" t="s">
        <v>144</v>
      </c>
      <c r="E127" s="38"/>
      <c r="F127" s="194" t="s">
        <v>191</v>
      </c>
      <c r="G127" s="38"/>
      <c r="H127" s="38"/>
      <c r="I127" s="190"/>
      <c r="J127" s="38"/>
      <c r="K127" s="38"/>
      <c r="L127" s="41"/>
      <c r="M127" s="191"/>
      <c r="N127" s="192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144</v>
      </c>
      <c r="AU127" s="19" t="s">
        <v>82</v>
      </c>
    </row>
    <row r="128" spans="1:65" s="2" customFormat="1" ht="24.2" customHeight="1">
      <c r="A128" s="36"/>
      <c r="B128" s="37"/>
      <c r="C128" s="175" t="s">
        <v>192</v>
      </c>
      <c r="D128" s="175" t="s">
        <v>135</v>
      </c>
      <c r="E128" s="176" t="s">
        <v>193</v>
      </c>
      <c r="F128" s="177" t="s">
        <v>194</v>
      </c>
      <c r="G128" s="178" t="s">
        <v>188</v>
      </c>
      <c r="H128" s="179">
        <v>326</v>
      </c>
      <c r="I128" s="180"/>
      <c r="J128" s="181">
        <f>ROUND(I128*H128,2)</f>
        <v>0</v>
      </c>
      <c r="K128" s="177" t="s">
        <v>139</v>
      </c>
      <c r="L128" s="41"/>
      <c r="M128" s="182" t="s">
        <v>19</v>
      </c>
      <c r="N128" s="183" t="s">
        <v>43</v>
      </c>
      <c r="O128" s="66"/>
      <c r="P128" s="184">
        <f>O128*H128</f>
        <v>0</v>
      </c>
      <c r="Q128" s="184">
        <v>0</v>
      </c>
      <c r="R128" s="184">
        <f>Q128*H128</f>
        <v>0</v>
      </c>
      <c r="S128" s="184">
        <v>0</v>
      </c>
      <c r="T128" s="185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6" t="s">
        <v>140</v>
      </c>
      <c r="AT128" s="186" t="s">
        <v>135</v>
      </c>
      <c r="AU128" s="186" t="s">
        <v>82</v>
      </c>
      <c r="AY128" s="19" t="s">
        <v>132</v>
      </c>
      <c r="BE128" s="187">
        <f>IF(N128="základní",J128,0)</f>
        <v>0</v>
      </c>
      <c r="BF128" s="187">
        <f>IF(N128="snížená",J128,0)</f>
        <v>0</v>
      </c>
      <c r="BG128" s="187">
        <f>IF(N128="zákl. přenesená",J128,0)</f>
        <v>0</v>
      </c>
      <c r="BH128" s="187">
        <f>IF(N128="sníž. přenesená",J128,0)</f>
        <v>0</v>
      </c>
      <c r="BI128" s="187">
        <f>IF(N128="nulová",J128,0)</f>
        <v>0</v>
      </c>
      <c r="BJ128" s="19" t="s">
        <v>80</v>
      </c>
      <c r="BK128" s="187">
        <f>ROUND(I128*H128,2)</f>
        <v>0</v>
      </c>
      <c r="BL128" s="19" t="s">
        <v>140</v>
      </c>
      <c r="BM128" s="186" t="s">
        <v>8</v>
      </c>
    </row>
    <row r="129" spans="1:65" s="2" customFormat="1" ht="29.25">
      <c r="A129" s="36"/>
      <c r="B129" s="37"/>
      <c r="C129" s="38"/>
      <c r="D129" s="188" t="s">
        <v>142</v>
      </c>
      <c r="E129" s="38"/>
      <c r="F129" s="189" t="s">
        <v>195</v>
      </c>
      <c r="G129" s="38"/>
      <c r="H129" s="38"/>
      <c r="I129" s="190"/>
      <c r="J129" s="38"/>
      <c r="K129" s="38"/>
      <c r="L129" s="41"/>
      <c r="M129" s="191"/>
      <c r="N129" s="192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142</v>
      </c>
      <c r="AU129" s="19" t="s">
        <v>82</v>
      </c>
    </row>
    <row r="130" spans="1:65" s="2" customFormat="1" ht="11.25">
      <c r="A130" s="36"/>
      <c r="B130" s="37"/>
      <c r="C130" s="38"/>
      <c r="D130" s="193" t="s">
        <v>144</v>
      </c>
      <c r="E130" s="38"/>
      <c r="F130" s="194" t="s">
        <v>196</v>
      </c>
      <c r="G130" s="38"/>
      <c r="H130" s="38"/>
      <c r="I130" s="190"/>
      <c r="J130" s="38"/>
      <c r="K130" s="38"/>
      <c r="L130" s="41"/>
      <c r="M130" s="191"/>
      <c r="N130" s="192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144</v>
      </c>
      <c r="AU130" s="19" t="s">
        <v>82</v>
      </c>
    </row>
    <row r="131" spans="1:65" s="13" customFormat="1" ht="11.25">
      <c r="B131" s="195"/>
      <c r="C131" s="196"/>
      <c r="D131" s="188" t="s">
        <v>161</v>
      </c>
      <c r="E131" s="197" t="s">
        <v>19</v>
      </c>
      <c r="F131" s="198" t="s">
        <v>197</v>
      </c>
      <c r="G131" s="196"/>
      <c r="H131" s="199">
        <v>326</v>
      </c>
      <c r="I131" s="200"/>
      <c r="J131" s="196"/>
      <c r="K131" s="196"/>
      <c r="L131" s="201"/>
      <c r="M131" s="202"/>
      <c r="N131" s="203"/>
      <c r="O131" s="203"/>
      <c r="P131" s="203"/>
      <c r="Q131" s="203"/>
      <c r="R131" s="203"/>
      <c r="S131" s="203"/>
      <c r="T131" s="204"/>
      <c r="AT131" s="205" t="s">
        <v>161</v>
      </c>
      <c r="AU131" s="205" t="s">
        <v>82</v>
      </c>
      <c r="AV131" s="13" t="s">
        <v>82</v>
      </c>
      <c r="AW131" s="13" t="s">
        <v>33</v>
      </c>
      <c r="AX131" s="13" t="s">
        <v>72</v>
      </c>
      <c r="AY131" s="205" t="s">
        <v>132</v>
      </c>
    </row>
    <row r="132" spans="1:65" s="14" customFormat="1" ht="11.25">
      <c r="B132" s="206"/>
      <c r="C132" s="207"/>
      <c r="D132" s="188" t="s">
        <v>161</v>
      </c>
      <c r="E132" s="208" t="s">
        <v>19</v>
      </c>
      <c r="F132" s="209" t="s">
        <v>163</v>
      </c>
      <c r="G132" s="207"/>
      <c r="H132" s="210">
        <v>326</v>
      </c>
      <c r="I132" s="211"/>
      <c r="J132" s="207"/>
      <c r="K132" s="207"/>
      <c r="L132" s="212"/>
      <c r="M132" s="213"/>
      <c r="N132" s="214"/>
      <c r="O132" s="214"/>
      <c r="P132" s="214"/>
      <c r="Q132" s="214"/>
      <c r="R132" s="214"/>
      <c r="S132" s="214"/>
      <c r="T132" s="215"/>
      <c r="AT132" s="216" t="s">
        <v>161</v>
      </c>
      <c r="AU132" s="216" t="s">
        <v>82</v>
      </c>
      <c r="AV132" s="14" t="s">
        <v>140</v>
      </c>
      <c r="AW132" s="14" t="s">
        <v>33</v>
      </c>
      <c r="AX132" s="14" t="s">
        <v>80</v>
      </c>
      <c r="AY132" s="216" t="s">
        <v>132</v>
      </c>
    </row>
    <row r="133" spans="1:65" s="2" customFormat="1" ht="24.2" customHeight="1">
      <c r="A133" s="36"/>
      <c r="B133" s="37"/>
      <c r="C133" s="217" t="s">
        <v>198</v>
      </c>
      <c r="D133" s="217" t="s">
        <v>199</v>
      </c>
      <c r="E133" s="218" t="s">
        <v>200</v>
      </c>
      <c r="F133" s="219" t="s">
        <v>201</v>
      </c>
      <c r="G133" s="220" t="s">
        <v>188</v>
      </c>
      <c r="H133" s="221">
        <v>342.3</v>
      </c>
      <c r="I133" s="222"/>
      <c r="J133" s="223">
        <f>ROUND(I133*H133,2)</f>
        <v>0</v>
      </c>
      <c r="K133" s="219" t="s">
        <v>139</v>
      </c>
      <c r="L133" s="224"/>
      <c r="M133" s="225" t="s">
        <v>19</v>
      </c>
      <c r="N133" s="226" t="s">
        <v>43</v>
      </c>
      <c r="O133" s="66"/>
      <c r="P133" s="184">
        <f>O133*H133</f>
        <v>0</v>
      </c>
      <c r="Q133" s="184">
        <v>1E-4</v>
      </c>
      <c r="R133" s="184">
        <f>Q133*H133</f>
        <v>3.4230000000000003E-2</v>
      </c>
      <c r="S133" s="184">
        <v>0</v>
      </c>
      <c r="T133" s="185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6" t="s">
        <v>171</v>
      </c>
      <c r="AT133" s="186" t="s">
        <v>199</v>
      </c>
      <c r="AU133" s="186" t="s">
        <v>82</v>
      </c>
      <c r="AY133" s="19" t="s">
        <v>132</v>
      </c>
      <c r="BE133" s="187">
        <f>IF(N133="základní",J133,0)</f>
        <v>0</v>
      </c>
      <c r="BF133" s="187">
        <f>IF(N133="snížená",J133,0)</f>
        <v>0</v>
      </c>
      <c r="BG133" s="187">
        <f>IF(N133="zákl. přenesená",J133,0)</f>
        <v>0</v>
      </c>
      <c r="BH133" s="187">
        <f>IF(N133="sníž. přenesená",J133,0)</f>
        <v>0</v>
      </c>
      <c r="BI133" s="187">
        <f>IF(N133="nulová",J133,0)</f>
        <v>0</v>
      </c>
      <c r="BJ133" s="19" t="s">
        <v>80</v>
      </c>
      <c r="BK133" s="187">
        <f>ROUND(I133*H133,2)</f>
        <v>0</v>
      </c>
      <c r="BL133" s="19" t="s">
        <v>140</v>
      </c>
      <c r="BM133" s="186" t="s">
        <v>202</v>
      </c>
    </row>
    <row r="134" spans="1:65" s="2" customFormat="1" ht="11.25">
      <c r="A134" s="36"/>
      <c r="B134" s="37"/>
      <c r="C134" s="38"/>
      <c r="D134" s="188" t="s">
        <v>142</v>
      </c>
      <c r="E134" s="38"/>
      <c r="F134" s="189" t="s">
        <v>201</v>
      </c>
      <c r="G134" s="38"/>
      <c r="H134" s="38"/>
      <c r="I134" s="190"/>
      <c r="J134" s="38"/>
      <c r="K134" s="38"/>
      <c r="L134" s="41"/>
      <c r="M134" s="191"/>
      <c r="N134" s="192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142</v>
      </c>
      <c r="AU134" s="19" t="s">
        <v>82</v>
      </c>
    </row>
    <row r="135" spans="1:65" s="13" customFormat="1" ht="11.25">
      <c r="B135" s="195"/>
      <c r="C135" s="196"/>
      <c r="D135" s="188" t="s">
        <v>161</v>
      </c>
      <c r="E135" s="197" t="s">
        <v>19</v>
      </c>
      <c r="F135" s="198" t="s">
        <v>203</v>
      </c>
      <c r="G135" s="196"/>
      <c r="H135" s="199">
        <v>342.3</v>
      </c>
      <c r="I135" s="200"/>
      <c r="J135" s="196"/>
      <c r="K135" s="196"/>
      <c r="L135" s="201"/>
      <c r="M135" s="202"/>
      <c r="N135" s="203"/>
      <c r="O135" s="203"/>
      <c r="P135" s="203"/>
      <c r="Q135" s="203"/>
      <c r="R135" s="203"/>
      <c r="S135" s="203"/>
      <c r="T135" s="204"/>
      <c r="AT135" s="205" t="s">
        <v>161</v>
      </c>
      <c r="AU135" s="205" t="s">
        <v>82</v>
      </c>
      <c r="AV135" s="13" t="s">
        <v>82</v>
      </c>
      <c r="AW135" s="13" t="s">
        <v>33</v>
      </c>
      <c r="AX135" s="13" t="s">
        <v>72</v>
      </c>
      <c r="AY135" s="205" t="s">
        <v>132</v>
      </c>
    </row>
    <row r="136" spans="1:65" s="14" customFormat="1" ht="11.25">
      <c r="B136" s="206"/>
      <c r="C136" s="207"/>
      <c r="D136" s="188" t="s">
        <v>161</v>
      </c>
      <c r="E136" s="208" t="s">
        <v>19</v>
      </c>
      <c r="F136" s="209" t="s">
        <v>163</v>
      </c>
      <c r="G136" s="207"/>
      <c r="H136" s="210">
        <v>342.3</v>
      </c>
      <c r="I136" s="211"/>
      <c r="J136" s="207"/>
      <c r="K136" s="207"/>
      <c r="L136" s="212"/>
      <c r="M136" s="213"/>
      <c r="N136" s="214"/>
      <c r="O136" s="214"/>
      <c r="P136" s="214"/>
      <c r="Q136" s="214"/>
      <c r="R136" s="214"/>
      <c r="S136" s="214"/>
      <c r="T136" s="215"/>
      <c r="AT136" s="216" t="s">
        <v>161</v>
      </c>
      <c r="AU136" s="216" t="s">
        <v>82</v>
      </c>
      <c r="AV136" s="14" t="s">
        <v>140</v>
      </c>
      <c r="AW136" s="14" t="s">
        <v>33</v>
      </c>
      <c r="AX136" s="14" t="s">
        <v>80</v>
      </c>
      <c r="AY136" s="216" t="s">
        <v>132</v>
      </c>
    </row>
    <row r="137" spans="1:65" s="2" customFormat="1" ht="24.2" customHeight="1">
      <c r="A137" s="36"/>
      <c r="B137" s="37"/>
      <c r="C137" s="175" t="s">
        <v>8</v>
      </c>
      <c r="D137" s="175" t="s">
        <v>135</v>
      </c>
      <c r="E137" s="176" t="s">
        <v>204</v>
      </c>
      <c r="F137" s="177" t="s">
        <v>205</v>
      </c>
      <c r="G137" s="178" t="s">
        <v>138</v>
      </c>
      <c r="H137" s="179">
        <v>105.56</v>
      </c>
      <c r="I137" s="180"/>
      <c r="J137" s="181">
        <f>ROUND(I137*H137,2)</f>
        <v>0</v>
      </c>
      <c r="K137" s="177" t="s">
        <v>139</v>
      </c>
      <c r="L137" s="41"/>
      <c r="M137" s="182" t="s">
        <v>19</v>
      </c>
      <c r="N137" s="183" t="s">
        <v>43</v>
      </c>
      <c r="O137" s="66"/>
      <c r="P137" s="184">
        <f>O137*H137</f>
        <v>0</v>
      </c>
      <c r="Q137" s="184">
        <v>5.67E-2</v>
      </c>
      <c r="R137" s="184">
        <f>Q137*H137</f>
        <v>5.985252</v>
      </c>
      <c r="S137" s="184">
        <v>0</v>
      </c>
      <c r="T137" s="185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6" t="s">
        <v>140</v>
      </c>
      <c r="AT137" s="186" t="s">
        <v>135</v>
      </c>
      <c r="AU137" s="186" t="s">
        <v>82</v>
      </c>
      <c r="AY137" s="19" t="s">
        <v>132</v>
      </c>
      <c r="BE137" s="187">
        <f>IF(N137="základní",J137,0)</f>
        <v>0</v>
      </c>
      <c r="BF137" s="187">
        <f>IF(N137="snížená",J137,0)</f>
        <v>0</v>
      </c>
      <c r="BG137" s="187">
        <f>IF(N137="zákl. přenesená",J137,0)</f>
        <v>0</v>
      </c>
      <c r="BH137" s="187">
        <f>IF(N137="sníž. přenesená",J137,0)</f>
        <v>0</v>
      </c>
      <c r="BI137" s="187">
        <f>IF(N137="nulová",J137,0)</f>
        <v>0</v>
      </c>
      <c r="BJ137" s="19" t="s">
        <v>80</v>
      </c>
      <c r="BK137" s="187">
        <f>ROUND(I137*H137,2)</f>
        <v>0</v>
      </c>
      <c r="BL137" s="19" t="s">
        <v>140</v>
      </c>
      <c r="BM137" s="186" t="s">
        <v>206</v>
      </c>
    </row>
    <row r="138" spans="1:65" s="2" customFormat="1" ht="19.5">
      <c r="A138" s="36"/>
      <c r="B138" s="37"/>
      <c r="C138" s="38"/>
      <c r="D138" s="188" t="s">
        <v>142</v>
      </c>
      <c r="E138" s="38"/>
      <c r="F138" s="189" t="s">
        <v>207</v>
      </c>
      <c r="G138" s="38"/>
      <c r="H138" s="38"/>
      <c r="I138" s="190"/>
      <c r="J138" s="38"/>
      <c r="K138" s="38"/>
      <c r="L138" s="41"/>
      <c r="M138" s="191"/>
      <c r="N138" s="192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142</v>
      </c>
      <c r="AU138" s="19" t="s">
        <v>82</v>
      </c>
    </row>
    <row r="139" spans="1:65" s="2" customFormat="1" ht="11.25">
      <c r="A139" s="36"/>
      <c r="B139" s="37"/>
      <c r="C139" s="38"/>
      <c r="D139" s="193" t="s">
        <v>144</v>
      </c>
      <c r="E139" s="38"/>
      <c r="F139" s="194" t="s">
        <v>208</v>
      </c>
      <c r="G139" s="38"/>
      <c r="H139" s="38"/>
      <c r="I139" s="190"/>
      <c r="J139" s="38"/>
      <c r="K139" s="38"/>
      <c r="L139" s="41"/>
      <c r="M139" s="191"/>
      <c r="N139" s="192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144</v>
      </c>
      <c r="AU139" s="19" t="s">
        <v>82</v>
      </c>
    </row>
    <row r="140" spans="1:65" s="13" customFormat="1" ht="11.25">
      <c r="B140" s="195"/>
      <c r="C140" s="196"/>
      <c r="D140" s="188" t="s">
        <v>161</v>
      </c>
      <c r="E140" s="197" t="s">
        <v>19</v>
      </c>
      <c r="F140" s="198" t="s">
        <v>209</v>
      </c>
      <c r="G140" s="196"/>
      <c r="H140" s="199">
        <v>105.56</v>
      </c>
      <c r="I140" s="200"/>
      <c r="J140" s="196"/>
      <c r="K140" s="196"/>
      <c r="L140" s="201"/>
      <c r="M140" s="202"/>
      <c r="N140" s="203"/>
      <c r="O140" s="203"/>
      <c r="P140" s="203"/>
      <c r="Q140" s="203"/>
      <c r="R140" s="203"/>
      <c r="S140" s="203"/>
      <c r="T140" s="204"/>
      <c r="AT140" s="205" t="s">
        <v>161</v>
      </c>
      <c r="AU140" s="205" t="s">
        <v>82</v>
      </c>
      <c r="AV140" s="13" t="s">
        <v>82</v>
      </c>
      <c r="AW140" s="13" t="s">
        <v>33</v>
      </c>
      <c r="AX140" s="13" t="s">
        <v>72</v>
      </c>
      <c r="AY140" s="205" t="s">
        <v>132</v>
      </c>
    </row>
    <row r="141" spans="1:65" s="14" customFormat="1" ht="11.25">
      <c r="B141" s="206"/>
      <c r="C141" s="207"/>
      <c r="D141" s="188" t="s">
        <v>161</v>
      </c>
      <c r="E141" s="208" t="s">
        <v>19</v>
      </c>
      <c r="F141" s="209" t="s">
        <v>163</v>
      </c>
      <c r="G141" s="207"/>
      <c r="H141" s="210">
        <v>105.56</v>
      </c>
      <c r="I141" s="211"/>
      <c r="J141" s="207"/>
      <c r="K141" s="207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161</v>
      </c>
      <c r="AU141" s="216" t="s">
        <v>82</v>
      </c>
      <c r="AV141" s="14" t="s">
        <v>140</v>
      </c>
      <c r="AW141" s="14" t="s">
        <v>33</v>
      </c>
      <c r="AX141" s="14" t="s">
        <v>80</v>
      </c>
      <c r="AY141" s="216" t="s">
        <v>132</v>
      </c>
    </row>
    <row r="142" spans="1:65" s="2" customFormat="1" ht="16.5" customHeight="1">
      <c r="A142" s="36"/>
      <c r="B142" s="37"/>
      <c r="C142" s="175" t="s">
        <v>210</v>
      </c>
      <c r="D142" s="175" t="s">
        <v>135</v>
      </c>
      <c r="E142" s="176" t="s">
        <v>211</v>
      </c>
      <c r="F142" s="177" t="s">
        <v>212</v>
      </c>
      <c r="G142" s="178" t="s">
        <v>138</v>
      </c>
      <c r="H142" s="179">
        <v>105.56</v>
      </c>
      <c r="I142" s="180"/>
      <c r="J142" s="181">
        <f>ROUND(I142*H142,2)</f>
        <v>0</v>
      </c>
      <c r="K142" s="177" t="s">
        <v>139</v>
      </c>
      <c r="L142" s="41"/>
      <c r="M142" s="182" t="s">
        <v>19</v>
      </c>
      <c r="N142" s="183" t="s">
        <v>43</v>
      </c>
      <c r="O142" s="66"/>
      <c r="P142" s="184">
        <f>O142*H142</f>
        <v>0</v>
      </c>
      <c r="Q142" s="184">
        <v>1.2999999999999999E-4</v>
      </c>
      <c r="R142" s="184">
        <f>Q142*H142</f>
        <v>1.3722799999999999E-2</v>
      </c>
      <c r="S142" s="184">
        <v>0</v>
      </c>
      <c r="T142" s="185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6" t="s">
        <v>140</v>
      </c>
      <c r="AT142" s="186" t="s">
        <v>135</v>
      </c>
      <c r="AU142" s="186" t="s">
        <v>82</v>
      </c>
      <c r="AY142" s="19" t="s">
        <v>132</v>
      </c>
      <c r="BE142" s="187">
        <f>IF(N142="základní",J142,0)</f>
        <v>0</v>
      </c>
      <c r="BF142" s="187">
        <f>IF(N142="snížená",J142,0)</f>
        <v>0</v>
      </c>
      <c r="BG142" s="187">
        <f>IF(N142="zákl. přenesená",J142,0)</f>
        <v>0</v>
      </c>
      <c r="BH142" s="187">
        <f>IF(N142="sníž. přenesená",J142,0)</f>
        <v>0</v>
      </c>
      <c r="BI142" s="187">
        <f>IF(N142="nulová",J142,0)</f>
        <v>0</v>
      </c>
      <c r="BJ142" s="19" t="s">
        <v>80</v>
      </c>
      <c r="BK142" s="187">
        <f>ROUND(I142*H142,2)</f>
        <v>0</v>
      </c>
      <c r="BL142" s="19" t="s">
        <v>140</v>
      </c>
      <c r="BM142" s="186" t="s">
        <v>213</v>
      </c>
    </row>
    <row r="143" spans="1:65" s="2" customFormat="1" ht="19.5">
      <c r="A143" s="36"/>
      <c r="B143" s="37"/>
      <c r="C143" s="38"/>
      <c r="D143" s="188" t="s">
        <v>142</v>
      </c>
      <c r="E143" s="38"/>
      <c r="F143" s="189" t="s">
        <v>214</v>
      </c>
      <c r="G143" s="38"/>
      <c r="H143" s="38"/>
      <c r="I143" s="190"/>
      <c r="J143" s="38"/>
      <c r="K143" s="38"/>
      <c r="L143" s="41"/>
      <c r="M143" s="191"/>
      <c r="N143" s="192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142</v>
      </c>
      <c r="AU143" s="19" t="s">
        <v>82</v>
      </c>
    </row>
    <row r="144" spans="1:65" s="2" customFormat="1" ht="11.25">
      <c r="A144" s="36"/>
      <c r="B144" s="37"/>
      <c r="C144" s="38"/>
      <c r="D144" s="193" t="s">
        <v>144</v>
      </c>
      <c r="E144" s="38"/>
      <c r="F144" s="194" t="s">
        <v>215</v>
      </c>
      <c r="G144" s="38"/>
      <c r="H144" s="38"/>
      <c r="I144" s="190"/>
      <c r="J144" s="38"/>
      <c r="K144" s="38"/>
      <c r="L144" s="41"/>
      <c r="M144" s="191"/>
      <c r="N144" s="192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144</v>
      </c>
      <c r="AU144" s="19" t="s">
        <v>82</v>
      </c>
    </row>
    <row r="145" spans="1:65" s="2" customFormat="1" ht="37.9" customHeight="1">
      <c r="A145" s="36"/>
      <c r="B145" s="37"/>
      <c r="C145" s="175" t="s">
        <v>202</v>
      </c>
      <c r="D145" s="175" t="s">
        <v>135</v>
      </c>
      <c r="E145" s="176" t="s">
        <v>216</v>
      </c>
      <c r="F145" s="177" t="s">
        <v>217</v>
      </c>
      <c r="G145" s="178" t="s">
        <v>188</v>
      </c>
      <c r="H145" s="179">
        <v>61.101999999999997</v>
      </c>
      <c r="I145" s="180"/>
      <c r="J145" s="181">
        <f>ROUND(I145*H145,2)</f>
        <v>0</v>
      </c>
      <c r="K145" s="177" t="s">
        <v>139</v>
      </c>
      <c r="L145" s="41"/>
      <c r="M145" s="182" t="s">
        <v>19</v>
      </c>
      <c r="N145" s="183" t="s">
        <v>43</v>
      </c>
      <c r="O145" s="66"/>
      <c r="P145" s="184">
        <f>O145*H145</f>
        <v>0</v>
      </c>
      <c r="Q145" s="184">
        <v>2.0000000000000002E-5</v>
      </c>
      <c r="R145" s="184">
        <f>Q145*H145</f>
        <v>1.22204E-3</v>
      </c>
      <c r="S145" s="184">
        <v>0</v>
      </c>
      <c r="T145" s="185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6" t="s">
        <v>140</v>
      </c>
      <c r="AT145" s="186" t="s">
        <v>135</v>
      </c>
      <c r="AU145" s="186" t="s">
        <v>82</v>
      </c>
      <c r="AY145" s="19" t="s">
        <v>132</v>
      </c>
      <c r="BE145" s="187">
        <f>IF(N145="základní",J145,0)</f>
        <v>0</v>
      </c>
      <c r="BF145" s="187">
        <f>IF(N145="snížená",J145,0)</f>
        <v>0</v>
      </c>
      <c r="BG145" s="187">
        <f>IF(N145="zákl. přenesená",J145,0)</f>
        <v>0</v>
      </c>
      <c r="BH145" s="187">
        <f>IF(N145="sníž. přenesená",J145,0)</f>
        <v>0</v>
      </c>
      <c r="BI145" s="187">
        <f>IF(N145="nulová",J145,0)</f>
        <v>0</v>
      </c>
      <c r="BJ145" s="19" t="s">
        <v>80</v>
      </c>
      <c r="BK145" s="187">
        <f>ROUND(I145*H145,2)</f>
        <v>0</v>
      </c>
      <c r="BL145" s="19" t="s">
        <v>140</v>
      </c>
      <c r="BM145" s="186" t="s">
        <v>218</v>
      </c>
    </row>
    <row r="146" spans="1:65" s="2" customFormat="1" ht="29.25">
      <c r="A146" s="36"/>
      <c r="B146" s="37"/>
      <c r="C146" s="38"/>
      <c r="D146" s="188" t="s">
        <v>142</v>
      </c>
      <c r="E146" s="38"/>
      <c r="F146" s="189" t="s">
        <v>219</v>
      </c>
      <c r="G146" s="38"/>
      <c r="H146" s="38"/>
      <c r="I146" s="190"/>
      <c r="J146" s="38"/>
      <c r="K146" s="38"/>
      <c r="L146" s="41"/>
      <c r="M146" s="191"/>
      <c r="N146" s="192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142</v>
      </c>
      <c r="AU146" s="19" t="s">
        <v>82</v>
      </c>
    </row>
    <row r="147" spans="1:65" s="2" customFormat="1" ht="11.25">
      <c r="A147" s="36"/>
      <c r="B147" s="37"/>
      <c r="C147" s="38"/>
      <c r="D147" s="193" t="s">
        <v>144</v>
      </c>
      <c r="E147" s="38"/>
      <c r="F147" s="194" t="s">
        <v>220</v>
      </c>
      <c r="G147" s="38"/>
      <c r="H147" s="38"/>
      <c r="I147" s="190"/>
      <c r="J147" s="38"/>
      <c r="K147" s="38"/>
      <c r="L147" s="41"/>
      <c r="M147" s="191"/>
      <c r="N147" s="192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144</v>
      </c>
      <c r="AU147" s="19" t="s">
        <v>82</v>
      </c>
    </row>
    <row r="148" spans="1:65" s="13" customFormat="1" ht="22.5">
      <c r="B148" s="195"/>
      <c r="C148" s="196"/>
      <c r="D148" s="188" t="s">
        <v>161</v>
      </c>
      <c r="E148" s="197" t="s">
        <v>19</v>
      </c>
      <c r="F148" s="198" t="s">
        <v>221</v>
      </c>
      <c r="G148" s="196"/>
      <c r="H148" s="199">
        <v>61.101999999999997</v>
      </c>
      <c r="I148" s="200"/>
      <c r="J148" s="196"/>
      <c r="K148" s="196"/>
      <c r="L148" s="201"/>
      <c r="M148" s="202"/>
      <c r="N148" s="203"/>
      <c r="O148" s="203"/>
      <c r="P148" s="203"/>
      <c r="Q148" s="203"/>
      <c r="R148" s="203"/>
      <c r="S148" s="203"/>
      <c r="T148" s="204"/>
      <c r="AT148" s="205" t="s">
        <v>161</v>
      </c>
      <c r="AU148" s="205" t="s">
        <v>82</v>
      </c>
      <c r="AV148" s="13" t="s">
        <v>82</v>
      </c>
      <c r="AW148" s="13" t="s">
        <v>33</v>
      </c>
      <c r="AX148" s="13" t="s">
        <v>72</v>
      </c>
      <c r="AY148" s="205" t="s">
        <v>132</v>
      </c>
    </row>
    <row r="149" spans="1:65" s="14" customFormat="1" ht="11.25">
      <c r="B149" s="206"/>
      <c r="C149" s="207"/>
      <c r="D149" s="188" t="s">
        <v>161</v>
      </c>
      <c r="E149" s="208" t="s">
        <v>19</v>
      </c>
      <c r="F149" s="209" t="s">
        <v>163</v>
      </c>
      <c r="G149" s="207"/>
      <c r="H149" s="210">
        <v>61.101999999999997</v>
      </c>
      <c r="I149" s="211"/>
      <c r="J149" s="207"/>
      <c r="K149" s="207"/>
      <c r="L149" s="212"/>
      <c r="M149" s="213"/>
      <c r="N149" s="214"/>
      <c r="O149" s="214"/>
      <c r="P149" s="214"/>
      <c r="Q149" s="214"/>
      <c r="R149" s="214"/>
      <c r="S149" s="214"/>
      <c r="T149" s="215"/>
      <c r="AT149" s="216" t="s">
        <v>161</v>
      </c>
      <c r="AU149" s="216" t="s">
        <v>82</v>
      </c>
      <c r="AV149" s="14" t="s">
        <v>140</v>
      </c>
      <c r="AW149" s="14" t="s">
        <v>33</v>
      </c>
      <c r="AX149" s="14" t="s">
        <v>80</v>
      </c>
      <c r="AY149" s="216" t="s">
        <v>132</v>
      </c>
    </row>
    <row r="150" spans="1:65" s="12" customFormat="1" ht="22.9" customHeight="1">
      <c r="B150" s="159"/>
      <c r="C150" s="160"/>
      <c r="D150" s="161" t="s">
        <v>71</v>
      </c>
      <c r="E150" s="173" t="s">
        <v>185</v>
      </c>
      <c r="F150" s="173" t="s">
        <v>222</v>
      </c>
      <c r="G150" s="160"/>
      <c r="H150" s="160"/>
      <c r="I150" s="163"/>
      <c r="J150" s="174">
        <f>BK150</f>
        <v>0</v>
      </c>
      <c r="K150" s="160"/>
      <c r="L150" s="165"/>
      <c r="M150" s="166"/>
      <c r="N150" s="167"/>
      <c r="O150" s="167"/>
      <c r="P150" s="168">
        <f>SUM(P151:P172)</f>
        <v>0</v>
      </c>
      <c r="Q150" s="167"/>
      <c r="R150" s="168">
        <f>SUM(R151:R172)</f>
        <v>3.7499999999999999E-2</v>
      </c>
      <c r="S150" s="167"/>
      <c r="T150" s="169">
        <f>SUM(T151:T172)</f>
        <v>0</v>
      </c>
      <c r="AR150" s="170" t="s">
        <v>80</v>
      </c>
      <c r="AT150" s="171" t="s">
        <v>71</v>
      </c>
      <c r="AU150" s="171" t="s">
        <v>80</v>
      </c>
      <c r="AY150" s="170" t="s">
        <v>132</v>
      </c>
      <c r="BK150" s="172">
        <f>SUM(BK151:BK172)</f>
        <v>0</v>
      </c>
    </row>
    <row r="151" spans="1:65" s="2" customFormat="1" ht="16.5" customHeight="1">
      <c r="A151" s="36"/>
      <c r="B151" s="37"/>
      <c r="C151" s="175" t="s">
        <v>223</v>
      </c>
      <c r="D151" s="175" t="s">
        <v>135</v>
      </c>
      <c r="E151" s="176" t="s">
        <v>224</v>
      </c>
      <c r="F151" s="177" t="s">
        <v>225</v>
      </c>
      <c r="G151" s="178" t="s">
        <v>138</v>
      </c>
      <c r="H151" s="179">
        <v>42</v>
      </c>
      <c r="I151" s="180"/>
      <c r="J151" s="181">
        <f>ROUND(I151*H151,2)</f>
        <v>0</v>
      </c>
      <c r="K151" s="177" t="s">
        <v>226</v>
      </c>
      <c r="L151" s="41"/>
      <c r="M151" s="182" t="s">
        <v>19</v>
      </c>
      <c r="N151" s="183" t="s">
        <v>43</v>
      </c>
      <c r="O151" s="66"/>
      <c r="P151" s="184">
        <f>O151*H151</f>
        <v>0</v>
      </c>
      <c r="Q151" s="184">
        <v>0</v>
      </c>
      <c r="R151" s="184">
        <f>Q151*H151</f>
        <v>0</v>
      </c>
      <c r="S151" s="184">
        <v>0</v>
      </c>
      <c r="T151" s="185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86" t="s">
        <v>140</v>
      </c>
      <c r="AT151" s="186" t="s">
        <v>135</v>
      </c>
      <c r="AU151" s="186" t="s">
        <v>82</v>
      </c>
      <c r="AY151" s="19" t="s">
        <v>132</v>
      </c>
      <c r="BE151" s="187">
        <f>IF(N151="základní",J151,0)</f>
        <v>0</v>
      </c>
      <c r="BF151" s="187">
        <f>IF(N151="snížená",J151,0)</f>
        <v>0</v>
      </c>
      <c r="BG151" s="187">
        <f>IF(N151="zákl. přenesená",J151,0)</f>
        <v>0</v>
      </c>
      <c r="BH151" s="187">
        <f>IF(N151="sníž. přenesená",J151,0)</f>
        <v>0</v>
      </c>
      <c r="BI151" s="187">
        <f>IF(N151="nulová",J151,0)</f>
        <v>0</v>
      </c>
      <c r="BJ151" s="19" t="s">
        <v>80</v>
      </c>
      <c r="BK151" s="187">
        <f>ROUND(I151*H151,2)</f>
        <v>0</v>
      </c>
      <c r="BL151" s="19" t="s">
        <v>140</v>
      </c>
      <c r="BM151" s="186" t="s">
        <v>227</v>
      </c>
    </row>
    <row r="152" spans="1:65" s="2" customFormat="1" ht="11.25">
      <c r="A152" s="36"/>
      <c r="B152" s="37"/>
      <c r="C152" s="38"/>
      <c r="D152" s="188" t="s">
        <v>142</v>
      </c>
      <c r="E152" s="38"/>
      <c r="F152" s="189" t="s">
        <v>225</v>
      </c>
      <c r="G152" s="38"/>
      <c r="H152" s="38"/>
      <c r="I152" s="190"/>
      <c r="J152" s="38"/>
      <c r="K152" s="38"/>
      <c r="L152" s="41"/>
      <c r="M152" s="191"/>
      <c r="N152" s="192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142</v>
      </c>
      <c r="AU152" s="19" t="s">
        <v>82</v>
      </c>
    </row>
    <row r="153" spans="1:65" s="15" customFormat="1" ht="11.25">
      <c r="B153" s="227"/>
      <c r="C153" s="228"/>
      <c r="D153" s="188" t="s">
        <v>161</v>
      </c>
      <c r="E153" s="229" t="s">
        <v>19</v>
      </c>
      <c r="F153" s="230" t="s">
        <v>228</v>
      </c>
      <c r="G153" s="228"/>
      <c r="H153" s="229" t="s">
        <v>19</v>
      </c>
      <c r="I153" s="231"/>
      <c r="J153" s="228"/>
      <c r="K153" s="228"/>
      <c r="L153" s="232"/>
      <c r="M153" s="233"/>
      <c r="N153" s="234"/>
      <c r="O153" s="234"/>
      <c r="P153" s="234"/>
      <c r="Q153" s="234"/>
      <c r="R153" s="234"/>
      <c r="S153" s="234"/>
      <c r="T153" s="235"/>
      <c r="AT153" s="236" t="s">
        <v>161</v>
      </c>
      <c r="AU153" s="236" t="s">
        <v>82</v>
      </c>
      <c r="AV153" s="15" t="s">
        <v>80</v>
      </c>
      <c r="AW153" s="15" t="s">
        <v>33</v>
      </c>
      <c r="AX153" s="15" t="s">
        <v>72</v>
      </c>
      <c r="AY153" s="236" t="s">
        <v>132</v>
      </c>
    </row>
    <row r="154" spans="1:65" s="13" customFormat="1" ht="11.25">
      <c r="B154" s="195"/>
      <c r="C154" s="196"/>
      <c r="D154" s="188" t="s">
        <v>161</v>
      </c>
      <c r="E154" s="197" t="s">
        <v>19</v>
      </c>
      <c r="F154" s="198" t="s">
        <v>229</v>
      </c>
      <c r="G154" s="196"/>
      <c r="H154" s="199">
        <v>42</v>
      </c>
      <c r="I154" s="200"/>
      <c r="J154" s="196"/>
      <c r="K154" s="196"/>
      <c r="L154" s="201"/>
      <c r="M154" s="202"/>
      <c r="N154" s="203"/>
      <c r="O154" s="203"/>
      <c r="P154" s="203"/>
      <c r="Q154" s="203"/>
      <c r="R154" s="203"/>
      <c r="S154" s="203"/>
      <c r="T154" s="204"/>
      <c r="AT154" s="205" t="s">
        <v>161</v>
      </c>
      <c r="AU154" s="205" t="s">
        <v>82</v>
      </c>
      <c r="AV154" s="13" t="s">
        <v>82</v>
      </c>
      <c r="AW154" s="13" t="s">
        <v>33</v>
      </c>
      <c r="AX154" s="13" t="s">
        <v>80</v>
      </c>
      <c r="AY154" s="205" t="s">
        <v>132</v>
      </c>
    </row>
    <row r="155" spans="1:65" s="2" customFormat="1" ht="16.5" customHeight="1">
      <c r="A155" s="36"/>
      <c r="B155" s="37"/>
      <c r="C155" s="175" t="s">
        <v>230</v>
      </c>
      <c r="D155" s="175" t="s">
        <v>135</v>
      </c>
      <c r="E155" s="176" t="s">
        <v>231</v>
      </c>
      <c r="F155" s="177" t="s">
        <v>232</v>
      </c>
      <c r="G155" s="178" t="s">
        <v>138</v>
      </c>
      <c r="H155" s="179">
        <v>42</v>
      </c>
      <c r="I155" s="180"/>
      <c r="J155" s="181">
        <f>ROUND(I155*H155,2)</f>
        <v>0</v>
      </c>
      <c r="K155" s="177" t="s">
        <v>226</v>
      </c>
      <c r="L155" s="41"/>
      <c r="M155" s="182" t="s">
        <v>19</v>
      </c>
      <c r="N155" s="183" t="s">
        <v>43</v>
      </c>
      <c r="O155" s="66"/>
      <c r="P155" s="184">
        <f>O155*H155</f>
        <v>0</v>
      </c>
      <c r="Q155" s="184">
        <v>0</v>
      </c>
      <c r="R155" s="184">
        <f>Q155*H155</f>
        <v>0</v>
      </c>
      <c r="S155" s="184">
        <v>0</v>
      </c>
      <c r="T155" s="185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86" t="s">
        <v>140</v>
      </c>
      <c r="AT155" s="186" t="s">
        <v>135</v>
      </c>
      <c r="AU155" s="186" t="s">
        <v>82</v>
      </c>
      <c r="AY155" s="19" t="s">
        <v>132</v>
      </c>
      <c r="BE155" s="187">
        <f>IF(N155="základní",J155,0)</f>
        <v>0</v>
      </c>
      <c r="BF155" s="187">
        <f>IF(N155="snížená",J155,0)</f>
        <v>0</v>
      </c>
      <c r="BG155" s="187">
        <f>IF(N155="zákl. přenesená",J155,0)</f>
        <v>0</v>
      </c>
      <c r="BH155" s="187">
        <f>IF(N155="sníž. přenesená",J155,0)</f>
        <v>0</v>
      </c>
      <c r="BI155" s="187">
        <f>IF(N155="nulová",J155,0)</f>
        <v>0</v>
      </c>
      <c r="BJ155" s="19" t="s">
        <v>80</v>
      </c>
      <c r="BK155" s="187">
        <f>ROUND(I155*H155,2)</f>
        <v>0</v>
      </c>
      <c r="BL155" s="19" t="s">
        <v>140</v>
      </c>
      <c r="BM155" s="186" t="s">
        <v>233</v>
      </c>
    </row>
    <row r="156" spans="1:65" s="2" customFormat="1" ht="11.25">
      <c r="A156" s="36"/>
      <c r="B156" s="37"/>
      <c r="C156" s="38"/>
      <c r="D156" s="188" t="s">
        <v>142</v>
      </c>
      <c r="E156" s="38"/>
      <c r="F156" s="189" t="s">
        <v>232</v>
      </c>
      <c r="G156" s="38"/>
      <c r="H156" s="38"/>
      <c r="I156" s="190"/>
      <c r="J156" s="38"/>
      <c r="K156" s="38"/>
      <c r="L156" s="41"/>
      <c r="M156" s="191"/>
      <c r="N156" s="192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142</v>
      </c>
      <c r="AU156" s="19" t="s">
        <v>82</v>
      </c>
    </row>
    <row r="157" spans="1:65" s="15" customFormat="1" ht="11.25">
      <c r="B157" s="227"/>
      <c r="C157" s="228"/>
      <c r="D157" s="188" t="s">
        <v>161</v>
      </c>
      <c r="E157" s="229" t="s">
        <v>19</v>
      </c>
      <c r="F157" s="230" t="s">
        <v>234</v>
      </c>
      <c r="G157" s="228"/>
      <c r="H157" s="229" t="s">
        <v>19</v>
      </c>
      <c r="I157" s="231"/>
      <c r="J157" s="228"/>
      <c r="K157" s="228"/>
      <c r="L157" s="232"/>
      <c r="M157" s="233"/>
      <c r="N157" s="234"/>
      <c r="O157" s="234"/>
      <c r="P157" s="234"/>
      <c r="Q157" s="234"/>
      <c r="R157" s="234"/>
      <c r="S157" s="234"/>
      <c r="T157" s="235"/>
      <c r="AT157" s="236" t="s">
        <v>161</v>
      </c>
      <c r="AU157" s="236" t="s">
        <v>82</v>
      </c>
      <c r="AV157" s="15" t="s">
        <v>80</v>
      </c>
      <c r="AW157" s="15" t="s">
        <v>33</v>
      </c>
      <c r="AX157" s="15" t="s">
        <v>72</v>
      </c>
      <c r="AY157" s="236" t="s">
        <v>132</v>
      </c>
    </row>
    <row r="158" spans="1:65" s="13" customFormat="1" ht="11.25">
      <c r="B158" s="195"/>
      <c r="C158" s="196"/>
      <c r="D158" s="188" t="s">
        <v>161</v>
      </c>
      <c r="E158" s="197" t="s">
        <v>19</v>
      </c>
      <c r="F158" s="198" t="s">
        <v>229</v>
      </c>
      <c r="G158" s="196"/>
      <c r="H158" s="199">
        <v>42</v>
      </c>
      <c r="I158" s="200"/>
      <c r="J158" s="196"/>
      <c r="K158" s="196"/>
      <c r="L158" s="201"/>
      <c r="M158" s="202"/>
      <c r="N158" s="203"/>
      <c r="O158" s="203"/>
      <c r="P158" s="203"/>
      <c r="Q158" s="203"/>
      <c r="R158" s="203"/>
      <c r="S158" s="203"/>
      <c r="T158" s="204"/>
      <c r="AT158" s="205" t="s">
        <v>161</v>
      </c>
      <c r="AU158" s="205" t="s">
        <v>82</v>
      </c>
      <c r="AV158" s="13" t="s">
        <v>82</v>
      </c>
      <c r="AW158" s="13" t="s">
        <v>33</v>
      </c>
      <c r="AX158" s="13" t="s">
        <v>80</v>
      </c>
      <c r="AY158" s="205" t="s">
        <v>132</v>
      </c>
    </row>
    <row r="159" spans="1:65" s="2" customFormat="1" ht="16.5" customHeight="1">
      <c r="A159" s="36"/>
      <c r="B159" s="37"/>
      <c r="C159" s="175" t="s">
        <v>235</v>
      </c>
      <c r="D159" s="175" t="s">
        <v>135</v>
      </c>
      <c r="E159" s="176" t="s">
        <v>236</v>
      </c>
      <c r="F159" s="177" t="s">
        <v>237</v>
      </c>
      <c r="G159" s="178" t="s">
        <v>238</v>
      </c>
      <c r="H159" s="179">
        <v>1</v>
      </c>
      <c r="I159" s="180"/>
      <c r="J159" s="181">
        <f>ROUND(I159*H159,2)</f>
        <v>0</v>
      </c>
      <c r="K159" s="177" t="s">
        <v>226</v>
      </c>
      <c r="L159" s="41"/>
      <c r="M159" s="182" t="s">
        <v>19</v>
      </c>
      <c r="N159" s="183" t="s">
        <v>43</v>
      </c>
      <c r="O159" s="66"/>
      <c r="P159" s="184">
        <f>O159*H159</f>
        <v>0</v>
      </c>
      <c r="Q159" s="184">
        <v>0</v>
      </c>
      <c r="R159" s="184">
        <f>Q159*H159</f>
        <v>0</v>
      </c>
      <c r="S159" s="184">
        <v>0</v>
      </c>
      <c r="T159" s="185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6" t="s">
        <v>140</v>
      </c>
      <c r="AT159" s="186" t="s">
        <v>135</v>
      </c>
      <c r="AU159" s="186" t="s">
        <v>82</v>
      </c>
      <c r="AY159" s="19" t="s">
        <v>132</v>
      </c>
      <c r="BE159" s="187">
        <f>IF(N159="základní",J159,0)</f>
        <v>0</v>
      </c>
      <c r="BF159" s="187">
        <f>IF(N159="snížená",J159,0)</f>
        <v>0</v>
      </c>
      <c r="BG159" s="187">
        <f>IF(N159="zákl. přenesená",J159,0)</f>
        <v>0</v>
      </c>
      <c r="BH159" s="187">
        <f>IF(N159="sníž. přenesená",J159,0)</f>
        <v>0</v>
      </c>
      <c r="BI159" s="187">
        <f>IF(N159="nulová",J159,0)</f>
        <v>0</v>
      </c>
      <c r="BJ159" s="19" t="s">
        <v>80</v>
      </c>
      <c r="BK159" s="187">
        <f>ROUND(I159*H159,2)</f>
        <v>0</v>
      </c>
      <c r="BL159" s="19" t="s">
        <v>140</v>
      </c>
      <c r="BM159" s="186" t="s">
        <v>239</v>
      </c>
    </row>
    <row r="160" spans="1:65" s="2" customFormat="1" ht="11.25">
      <c r="A160" s="36"/>
      <c r="B160" s="37"/>
      <c r="C160" s="38"/>
      <c r="D160" s="188" t="s">
        <v>142</v>
      </c>
      <c r="E160" s="38"/>
      <c r="F160" s="189" t="s">
        <v>237</v>
      </c>
      <c r="G160" s="38"/>
      <c r="H160" s="38"/>
      <c r="I160" s="190"/>
      <c r="J160" s="38"/>
      <c r="K160" s="38"/>
      <c r="L160" s="41"/>
      <c r="M160" s="191"/>
      <c r="N160" s="192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142</v>
      </c>
      <c r="AU160" s="19" t="s">
        <v>82</v>
      </c>
    </row>
    <row r="161" spans="1:65" s="15" customFormat="1" ht="11.25">
      <c r="B161" s="227"/>
      <c r="C161" s="228"/>
      <c r="D161" s="188" t="s">
        <v>161</v>
      </c>
      <c r="E161" s="229" t="s">
        <v>19</v>
      </c>
      <c r="F161" s="230" t="s">
        <v>240</v>
      </c>
      <c r="G161" s="228"/>
      <c r="H161" s="229" t="s">
        <v>19</v>
      </c>
      <c r="I161" s="231"/>
      <c r="J161" s="228"/>
      <c r="K161" s="228"/>
      <c r="L161" s="232"/>
      <c r="M161" s="233"/>
      <c r="N161" s="234"/>
      <c r="O161" s="234"/>
      <c r="P161" s="234"/>
      <c r="Q161" s="234"/>
      <c r="R161" s="234"/>
      <c r="S161" s="234"/>
      <c r="T161" s="235"/>
      <c r="AT161" s="236" t="s">
        <v>161</v>
      </c>
      <c r="AU161" s="236" t="s">
        <v>82</v>
      </c>
      <c r="AV161" s="15" t="s">
        <v>80</v>
      </c>
      <c r="AW161" s="15" t="s">
        <v>33</v>
      </c>
      <c r="AX161" s="15" t="s">
        <v>72</v>
      </c>
      <c r="AY161" s="236" t="s">
        <v>132</v>
      </c>
    </row>
    <row r="162" spans="1:65" s="13" customFormat="1" ht="11.25">
      <c r="B162" s="195"/>
      <c r="C162" s="196"/>
      <c r="D162" s="188" t="s">
        <v>161</v>
      </c>
      <c r="E162" s="197" t="s">
        <v>19</v>
      </c>
      <c r="F162" s="198" t="s">
        <v>80</v>
      </c>
      <c r="G162" s="196"/>
      <c r="H162" s="199">
        <v>1</v>
      </c>
      <c r="I162" s="200"/>
      <c r="J162" s="196"/>
      <c r="K162" s="196"/>
      <c r="L162" s="201"/>
      <c r="M162" s="202"/>
      <c r="N162" s="203"/>
      <c r="O162" s="203"/>
      <c r="P162" s="203"/>
      <c r="Q162" s="203"/>
      <c r="R162" s="203"/>
      <c r="S162" s="203"/>
      <c r="T162" s="204"/>
      <c r="AT162" s="205" t="s">
        <v>161</v>
      </c>
      <c r="AU162" s="205" t="s">
        <v>82</v>
      </c>
      <c r="AV162" s="13" t="s">
        <v>82</v>
      </c>
      <c r="AW162" s="13" t="s">
        <v>33</v>
      </c>
      <c r="AX162" s="13" t="s">
        <v>80</v>
      </c>
      <c r="AY162" s="205" t="s">
        <v>132</v>
      </c>
    </row>
    <row r="163" spans="1:65" s="2" customFormat="1" ht="37.9" customHeight="1">
      <c r="A163" s="36"/>
      <c r="B163" s="37"/>
      <c r="C163" s="175" t="s">
        <v>241</v>
      </c>
      <c r="D163" s="175" t="s">
        <v>135</v>
      </c>
      <c r="E163" s="176" t="s">
        <v>242</v>
      </c>
      <c r="F163" s="177" t="s">
        <v>243</v>
      </c>
      <c r="G163" s="178" t="s">
        <v>138</v>
      </c>
      <c r="H163" s="179">
        <v>150</v>
      </c>
      <c r="I163" s="180"/>
      <c r="J163" s="181">
        <f>ROUND(I163*H163,2)</f>
        <v>0</v>
      </c>
      <c r="K163" s="177" t="s">
        <v>139</v>
      </c>
      <c r="L163" s="41"/>
      <c r="M163" s="182" t="s">
        <v>19</v>
      </c>
      <c r="N163" s="183" t="s">
        <v>43</v>
      </c>
      <c r="O163" s="66"/>
      <c r="P163" s="184">
        <f>O163*H163</f>
        <v>0</v>
      </c>
      <c r="Q163" s="184">
        <v>2.1000000000000001E-4</v>
      </c>
      <c r="R163" s="184">
        <f>Q163*H163</f>
        <v>3.15E-2</v>
      </c>
      <c r="S163" s="184">
        <v>0</v>
      </c>
      <c r="T163" s="185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86" t="s">
        <v>140</v>
      </c>
      <c r="AT163" s="186" t="s">
        <v>135</v>
      </c>
      <c r="AU163" s="186" t="s">
        <v>82</v>
      </c>
      <c r="AY163" s="19" t="s">
        <v>132</v>
      </c>
      <c r="BE163" s="187">
        <f>IF(N163="základní",J163,0)</f>
        <v>0</v>
      </c>
      <c r="BF163" s="187">
        <f>IF(N163="snížená",J163,0)</f>
        <v>0</v>
      </c>
      <c r="BG163" s="187">
        <f>IF(N163="zákl. přenesená",J163,0)</f>
        <v>0</v>
      </c>
      <c r="BH163" s="187">
        <f>IF(N163="sníž. přenesená",J163,0)</f>
        <v>0</v>
      </c>
      <c r="BI163" s="187">
        <f>IF(N163="nulová",J163,0)</f>
        <v>0</v>
      </c>
      <c r="BJ163" s="19" t="s">
        <v>80</v>
      </c>
      <c r="BK163" s="187">
        <f>ROUND(I163*H163,2)</f>
        <v>0</v>
      </c>
      <c r="BL163" s="19" t="s">
        <v>140</v>
      </c>
      <c r="BM163" s="186" t="s">
        <v>230</v>
      </c>
    </row>
    <row r="164" spans="1:65" s="2" customFormat="1" ht="19.5">
      <c r="A164" s="36"/>
      <c r="B164" s="37"/>
      <c r="C164" s="38"/>
      <c r="D164" s="188" t="s">
        <v>142</v>
      </c>
      <c r="E164" s="38"/>
      <c r="F164" s="189" t="s">
        <v>244</v>
      </c>
      <c r="G164" s="38"/>
      <c r="H164" s="38"/>
      <c r="I164" s="190"/>
      <c r="J164" s="38"/>
      <c r="K164" s="38"/>
      <c r="L164" s="41"/>
      <c r="M164" s="191"/>
      <c r="N164" s="192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142</v>
      </c>
      <c r="AU164" s="19" t="s">
        <v>82</v>
      </c>
    </row>
    <row r="165" spans="1:65" s="2" customFormat="1" ht="11.25">
      <c r="A165" s="36"/>
      <c r="B165" s="37"/>
      <c r="C165" s="38"/>
      <c r="D165" s="193" t="s">
        <v>144</v>
      </c>
      <c r="E165" s="38"/>
      <c r="F165" s="194" t="s">
        <v>245</v>
      </c>
      <c r="G165" s="38"/>
      <c r="H165" s="38"/>
      <c r="I165" s="190"/>
      <c r="J165" s="38"/>
      <c r="K165" s="38"/>
      <c r="L165" s="41"/>
      <c r="M165" s="191"/>
      <c r="N165" s="192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144</v>
      </c>
      <c r="AU165" s="19" t="s">
        <v>82</v>
      </c>
    </row>
    <row r="166" spans="1:65" s="2" customFormat="1" ht="24.2" customHeight="1">
      <c r="A166" s="36"/>
      <c r="B166" s="37"/>
      <c r="C166" s="175" t="s">
        <v>246</v>
      </c>
      <c r="D166" s="175" t="s">
        <v>135</v>
      </c>
      <c r="E166" s="176" t="s">
        <v>247</v>
      </c>
      <c r="F166" s="177" t="s">
        <v>248</v>
      </c>
      <c r="G166" s="178" t="s">
        <v>138</v>
      </c>
      <c r="H166" s="179">
        <v>150</v>
      </c>
      <c r="I166" s="180"/>
      <c r="J166" s="181">
        <f>ROUND(I166*H166,2)</f>
        <v>0</v>
      </c>
      <c r="K166" s="177" t="s">
        <v>139</v>
      </c>
      <c r="L166" s="41"/>
      <c r="M166" s="182" t="s">
        <v>19</v>
      </c>
      <c r="N166" s="183" t="s">
        <v>43</v>
      </c>
      <c r="O166" s="66"/>
      <c r="P166" s="184">
        <f>O166*H166</f>
        <v>0</v>
      </c>
      <c r="Q166" s="184">
        <v>4.0000000000000003E-5</v>
      </c>
      <c r="R166" s="184">
        <f>Q166*H166</f>
        <v>6.0000000000000001E-3</v>
      </c>
      <c r="S166" s="184">
        <v>0</v>
      </c>
      <c r="T166" s="185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86" t="s">
        <v>140</v>
      </c>
      <c r="AT166" s="186" t="s">
        <v>135</v>
      </c>
      <c r="AU166" s="186" t="s">
        <v>82</v>
      </c>
      <c r="AY166" s="19" t="s">
        <v>132</v>
      </c>
      <c r="BE166" s="187">
        <f>IF(N166="základní",J166,0)</f>
        <v>0</v>
      </c>
      <c r="BF166" s="187">
        <f>IF(N166="snížená",J166,0)</f>
        <v>0</v>
      </c>
      <c r="BG166" s="187">
        <f>IF(N166="zákl. přenesená",J166,0)</f>
        <v>0</v>
      </c>
      <c r="BH166" s="187">
        <f>IF(N166="sníž. přenesená",J166,0)</f>
        <v>0</v>
      </c>
      <c r="BI166" s="187">
        <f>IF(N166="nulová",J166,0)</f>
        <v>0</v>
      </c>
      <c r="BJ166" s="19" t="s">
        <v>80</v>
      </c>
      <c r="BK166" s="187">
        <f>ROUND(I166*H166,2)</f>
        <v>0</v>
      </c>
      <c r="BL166" s="19" t="s">
        <v>140</v>
      </c>
      <c r="BM166" s="186" t="s">
        <v>249</v>
      </c>
    </row>
    <row r="167" spans="1:65" s="2" customFormat="1" ht="19.5">
      <c r="A167" s="36"/>
      <c r="B167" s="37"/>
      <c r="C167" s="38"/>
      <c r="D167" s="188" t="s">
        <v>142</v>
      </c>
      <c r="E167" s="38"/>
      <c r="F167" s="189" t="s">
        <v>250</v>
      </c>
      <c r="G167" s="38"/>
      <c r="H167" s="38"/>
      <c r="I167" s="190"/>
      <c r="J167" s="38"/>
      <c r="K167" s="38"/>
      <c r="L167" s="41"/>
      <c r="M167" s="191"/>
      <c r="N167" s="192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142</v>
      </c>
      <c r="AU167" s="19" t="s">
        <v>82</v>
      </c>
    </row>
    <row r="168" spans="1:65" s="2" customFormat="1" ht="11.25">
      <c r="A168" s="36"/>
      <c r="B168" s="37"/>
      <c r="C168" s="38"/>
      <c r="D168" s="193" t="s">
        <v>144</v>
      </c>
      <c r="E168" s="38"/>
      <c r="F168" s="194" t="s">
        <v>251</v>
      </c>
      <c r="G168" s="38"/>
      <c r="H168" s="38"/>
      <c r="I168" s="190"/>
      <c r="J168" s="38"/>
      <c r="K168" s="38"/>
      <c r="L168" s="41"/>
      <c r="M168" s="191"/>
      <c r="N168" s="192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144</v>
      </c>
      <c r="AU168" s="19" t="s">
        <v>82</v>
      </c>
    </row>
    <row r="169" spans="1:65" s="2" customFormat="1" ht="16.5" customHeight="1">
      <c r="A169" s="36"/>
      <c r="B169" s="37"/>
      <c r="C169" s="175" t="s">
        <v>252</v>
      </c>
      <c r="D169" s="175" t="s">
        <v>135</v>
      </c>
      <c r="E169" s="176" t="s">
        <v>253</v>
      </c>
      <c r="F169" s="177" t="s">
        <v>254</v>
      </c>
      <c r="G169" s="178" t="s">
        <v>255</v>
      </c>
      <c r="H169" s="179">
        <v>10</v>
      </c>
      <c r="I169" s="180"/>
      <c r="J169" s="181">
        <f>ROUND(I169*H169,2)</f>
        <v>0</v>
      </c>
      <c r="K169" s="177" t="s">
        <v>226</v>
      </c>
      <c r="L169" s="41"/>
      <c r="M169" s="182" t="s">
        <v>19</v>
      </c>
      <c r="N169" s="183" t="s">
        <v>43</v>
      </c>
      <c r="O169" s="66"/>
      <c r="P169" s="184">
        <f>O169*H169</f>
        <v>0</v>
      </c>
      <c r="Q169" s="184">
        <v>0</v>
      </c>
      <c r="R169" s="184">
        <f>Q169*H169</f>
        <v>0</v>
      </c>
      <c r="S169" s="184">
        <v>0</v>
      </c>
      <c r="T169" s="185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86" t="s">
        <v>140</v>
      </c>
      <c r="AT169" s="186" t="s">
        <v>135</v>
      </c>
      <c r="AU169" s="186" t="s">
        <v>82</v>
      </c>
      <c r="AY169" s="19" t="s">
        <v>132</v>
      </c>
      <c r="BE169" s="187">
        <f>IF(N169="základní",J169,0)</f>
        <v>0</v>
      </c>
      <c r="BF169" s="187">
        <f>IF(N169="snížená",J169,0)</f>
        <v>0</v>
      </c>
      <c r="BG169" s="187">
        <f>IF(N169="zákl. přenesená",J169,0)</f>
        <v>0</v>
      </c>
      <c r="BH169" s="187">
        <f>IF(N169="sníž. přenesená",J169,0)</f>
        <v>0</v>
      </c>
      <c r="BI169" s="187">
        <f>IF(N169="nulová",J169,0)</f>
        <v>0</v>
      </c>
      <c r="BJ169" s="19" t="s">
        <v>80</v>
      </c>
      <c r="BK169" s="187">
        <f>ROUND(I169*H169,2)</f>
        <v>0</v>
      </c>
      <c r="BL169" s="19" t="s">
        <v>140</v>
      </c>
      <c r="BM169" s="186" t="s">
        <v>252</v>
      </c>
    </row>
    <row r="170" spans="1:65" s="2" customFormat="1" ht="11.25">
      <c r="A170" s="36"/>
      <c r="B170" s="37"/>
      <c r="C170" s="38"/>
      <c r="D170" s="188" t="s">
        <v>142</v>
      </c>
      <c r="E170" s="38"/>
      <c r="F170" s="189" t="s">
        <v>254</v>
      </c>
      <c r="G170" s="38"/>
      <c r="H170" s="38"/>
      <c r="I170" s="190"/>
      <c r="J170" s="38"/>
      <c r="K170" s="38"/>
      <c r="L170" s="41"/>
      <c r="M170" s="191"/>
      <c r="N170" s="192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142</v>
      </c>
      <c r="AU170" s="19" t="s">
        <v>82</v>
      </c>
    </row>
    <row r="171" spans="1:65" s="13" customFormat="1" ht="11.25">
      <c r="B171" s="195"/>
      <c r="C171" s="196"/>
      <c r="D171" s="188" t="s">
        <v>161</v>
      </c>
      <c r="E171" s="197" t="s">
        <v>19</v>
      </c>
      <c r="F171" s="198" t="s">
        <v>192</v>
      </c>
      <c r="G171" s="196"/>
      <c r="H171" s="199">
        <v>10</v>
      </c>
      <c r="I171" s="200"/>
      <c r="J171" s="196"/>
      <c r="K171" s="196"/>
      <c r="L171" s="201"/>
      <c r="M171" s="202"/>
      <c r="N171" s="203"/>
      <c r="O171" s="203"/>
      <c r="P171" s="203"/>
      <c r="Q171" s="203"/>
      <c r="R171" s="203"/>
      <c r="S171" s="203"/>
      <c r="T171" s="204"/>
      <c r="AT171" s="205" t="s">
        <v>161</v>
      </c>
      <c r="AU171" s="205" t="s">
        <v>82</v>
      </c>
      <c r="AV171" s="13" t="s">
        <v>82</v>
      </c>
      <c r="AW171" s="13" t="s">
        <v>33</v>
      </c>
      <c r="AX171" s="13" t="s">
        <v>72</v>
      </c>
      <c r="AY171" s="205" t="s">
        <v>132</v>
      </c>
    </row>
    <row r="172" spans="1:65" s="14" customFormat="1" ht="11.25">
      <c r="B172" s="206"/>
      <c r="C172" s="207"/>
      <c r="D172" s="188" t="s">
        <v>161</v>
      </c>
      <c r="E172" s="208" t="s">
        <v>19</v>
      </c>
      <c r="F172" s="209" t="s">
        <v>163</v>
      </c>
      <c r="G172" s="207"/>
      <c r="H172" s="210">
        <v>10</v>
      </c>
      <c r="I172" s="211"/>
      <c r="J172" s="207"/>
      <c r="K172" s="207"/>
      <c r="L172" s="212"/>
      <c r="M172" s="213"/>
      <c r="N172" s="214"/>
      <c r="O172" s="214"/>
      <c r="P172" s="214"/>
      <c r="Q172" s="214"/>
      <c r="R172" s="214"/>
      <c r="S172" s="214"/>
      <c r="T172" s="215"/>
      <c r="AT172" s="216" t="s">
        <v>161</v>
      </c>
      <c r="AU172" s="216" t="s">
        <v>82</v>
      </c>
      <c r="AV172" s="14" t="s">
        <v>140</v>
      </c>
      <c r="AW172" s="14" t="s">
        <v>33</v>
      </c>
      <c r="AX172" s="14" t="s">
        <v>80</v>
      </c>
      <c r="AY172" s="216" t="s">
        <v>132</v>
      </c>
    </row>
    <row r="173" spans="1:65" s="12" customFormat="1" ht="22.9" customHeight="1">
      <c r="B173" s="159"/>
      <c r="C173" s="160"/>
      <c r="D173" s="161" t="s">
        <v>71</v>
      </c>
      <c r="E173" s="173" t="s">
        <v>256</v>
      </c>
      <c r="F173" s="173" t="s">
        <v>257</v>
      </c>
      <c r="G173" s="160"/>
      <c r="H173" s="160"/>
      <c r="I173" s="163"/>
      <c r="J173" s="174">
        <f>BK173</f>
        <v>0</v>
      </c>
      <c r="K173" s="160"/>
      <c r="L173" s="165"/>
      <c r="M173" s="166"/>
      <c r="N173" s="167"/>
      <c r="O173" s="167"/>
      <c r="P173" s="168">
        <f>SUM(P174:P187)</f>
        <v>0</v>
      </c>
      <c r="Q173" s="167"/>
      <c r="R173" s="168">
        <f>SUM(R174:R187)</f>
        <v>0</v>
      </c>
      <c r="S173" s="167"/>
      <c r="T173" s="169">
        <f>SUM(T174:T187)</f>
        <v>0</v>
      </c>
      <c r="AR173" s="170" t="s">
        <v>80</v>
      </c>
      <c r="AT173" s="171" t="s">
        <v>71</v>
      </c>
      <c r="AU173" s="171" t="s">
        <v>80</v>
      </c>
      <c r="AY173" s="170" t="s">
        <v>132</v>
      </c>
      <c r="BK173" s="172">
        <f>SUM(BK174:BK187)</f>
        <v>0</v>
      </c>
    </row>
    <row r="174" spans="1:65" s="2" customFormat="1" ht="24.2" customHeight="1">
      <c r="A174" s="36"/>
      <c r="B174" s="37"/>
      <c r="C174" s="175" t="s">
        <v>7</v>
      </c>
      <c r="D174" s="175" t="s">
        <v>135</v>
      </c>
      <c r="E174" s="176" t="s">
        <v>258</v>
      </c>
      <c r="F174" s="177" t="s">
        <v>259</v>
      </c>
      <c r="G174" s="178" t="s">
        <v>260</v>
      </c>
      <c r="H174" s="179">
        <v>5.5970000000000004</v>
      </c>
      <c r="I174" s="180"/>
      <c r="J174" s="181">
        <f>ROUND(I174*H174,2)</f>
        <v>0</v>
      </c>
      <c r="K174" s="177" t="s">
        <v>139</v>
      </c>
      <c r="L174" s="41"/>
      <c r="M174" s="182" t="s">
        <v>19</v>
      </c>
      <c r="N174" s="183" t="s">
        <v>43</v>
      </c>
      <c r="O174" s="66"/>
      <c r="P174" s="184">
        <f>O174*H174</f>
        <v>0</v>
      </c>
      <c r="Q174" s="184">
        <v>0</v>
      </c>
      <c r="R174" s="184">
        <f>Q174*H174</f>
        <v>0</v>
      </c>
      <c r="S174" s="184">
        <v>0</v>
      </c>
      <c r="T174" s="185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86" t="s">
        <v>140</v>
      </c>
      <c r="AT174" s="186" t="s">
        <v>135</v>
      </c>
      <c r="AU174" s="186" t="s">
        <v>82</v>
      </c>
      <c r="AY174" s="19" t="s">
        <v>132</v>
      </c>
      <c r="BE174" s="187">
        <f>IF(N174="základní",J174,0)</f>
        <v>0</v>
      </c>
      <c r="BF174" s="187">
        <f>IF(N174="snížená",J174,0)</f>
        <v>0</v>
      </c>
      <c r="BG174" s="187">
        <f>IF(N174="zákl. přenesená",J174,0)</f>
        <v>0</v>
      </c>
      <c r="BH174" s="187">
        <f>IF(N174="sníž. přenesená",J174,0)</f>
        <v>0</v>
      </c>
      <c r="BI174" s="187">
        <f>IF(N174="nulová",J174,0)</f>
        <v>0</v>
      </c>
      <c r="BJ174" s="19" t="s">
        <v>80</v>
      </c>
      <c r="BK174" s="187">
        <f>ROUND(I174*H174,2)</f>
        <v>0</v>
      </c>
      <c r="BL174" s="19" t="s">
        <v>140</v>
      </c>
      <c r="BM174" s="186" t="s">
        <v>261</v>
      </c>
    </row>
    <row r="175" spans="1:65" s="2" customFormat="1" ht="19.5">
      <c r="A175" s="36"/>
      <c r="B175" s="37"/>
      <c r="C175" s="38"/>
      <c r="D175" s="188" t="s">
        <v>142</v>
      </c>
      <c r="E175" s="38"/>
      <c r="F175" s="189" t="s">
        <v>262</v>
      </c>
      <c r="G175" s="38"/>
      <c r="H175" s="38"/>
      <c r="I175" s="190"/>
      <c r="J175" s="38"/>
      <c r="K175" s="38"/>
      <c r="L175" s="41"/>
      <c r="M175" s="191"/>
      <c r="N175" s="192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142</v>
      </c>
      <c r="AU175" s="19" t="s">
        <v>82</v>
      </c>
    </row>
    <row r="176" spans="1:65" s="2" customFormat="1" ht="11.25">
      <c r="A176" s="36"/>
      <c r="B176" s="37"/>
      <c r="C176" s="38"/>
      <c r="D176" s="193" t="s">
        <v>144</v>
      </c>
      <c r="E176" s="38"/>
      <c r="F176" s="194" t="s">
        <v>263</v>
      </c>
      <c r="G176" s="38"/>
      <c r="H176" s="38"/>
      <c r="I176" s="190"/>
      <c r="J176" s="38"/>
      <c r="K176" s="38"/>
      <c r="L176" s="41"/>
      <c r="M176" s="191"/>
      <c r="N176" s="192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144</v>
      </c>
      <c r="AU176" s="19" t="s">
        <v>82</v>
      </c>
    </row>
    <row r="177" spans="1:65" s="2" customFormat="1" ht="24.2" customHeight="1">
      <c r="A177" s="36"/>
      <c r="B177" s="37"/>
      <c r="C177" s="175" t="s">
        <v>264</v>
      </c>
      <c r="D177" s="175" t="s">
        <v>135</v>
      </c>
      <c r="E177" s="176" t="s">
        <v>265</v>
      </c>
      <c r="F177" s="177" t="s">
        <v>266</v>
      </c>
      <c r="G177" s="178" t="s">
        <v>260</v>
      </c>
      <c r="H177" s="179">
        <v>5.5970000000000004</v>
      </c>
      <c r="I177" s="180"/>
      <c r="J177" s="181">
        <f>ROUND(I177*H177,2)</f>
        <v>0</v>
      </c>
      <c r="K177" s="177" t="s">
        <v>139</v>
      </c>
      <c r="L177" s="41"/>
      <c r="M177" s="182" t="s">
        <v>19</v>
      </c>
      <c r="N177" s="183" t="s">
        <v>43</v>
      </c>
      <c r="O177" s="66"/>
      <c r="P177" s="184">
        <f>O177*H177</f>
        <v>0</v>
      </c>
      <c r="Q177" s="184">
        <v>0</v>
      </c>
      <c r="R177" s="184">
        <f>Q177*H177</f>
        <v>0</v>
      </c>
      <c r="S177" s="184">
        <v>0</v>
      </c>
      <c r="T177" s="185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86" t="s">
        <v>140</v>
      </c>
      <c r="AT177" s="186" t="s">
        <v>135</v>
      </c>
      <c r="AU177" s="186" t="s">
        <v>82</v>
      </c>
      <c r="AY177" s="19" t="s">
        <v>132</v>
      </c>
      <c r="BE177" s="187">
        <f>IF(N177="základní",J177,0)</f>
        <v>0</v>
      </c>
      <c r="BF177" s="187">
        <f>IF(N177="snížená",J177,0)</f>
        <v>0</v>
      </c>
      <c r="BG177" s="187">
        <f>IF(N177="zákl. přenesená",J177,0)</f>
        <v>0</v>
      </c>
      <c r="BH177" s="187">
        <f>IF(N177="sníž. přenesená",J177,0)</f>
        <v>0</v>
      </c>
      <c r="BI177" s="187">
        <f>IF(N177="nulová",J177,0)</f>
        <v>0</v>
      </c>
      <c r="BJ177" s="19" t="s">
        <v>80</v>
      </c>
      <c r="BK177" s="187">
        <f>ROUND(I177*H177,2)</f>
        <v>0</v>
      </c>
      <c r="BL177" s="19" t="s">
        <v>140</v>
      </c>
      <c r="BM177" s="186" t="s">
        <v>267</v>
      </c>
    </row>
    <row r="178" spans="1:65" s="2" customFormat="1" ht="19.5">
      <c r="A178" s="36"/>
      <c r="B178" s="37"/>
      <c r="C178" s="38"/>
      <c r="D178" s="188" t="s">
        <v>142</v>
      </c>
      <c r="E178" s="38"/>
      <c r="F178" s="189" t="s">
        <v>268</v>
      </c>
      <c r="G178" s="38"/>
      <c r="H178" s="38"/>
      <c r="I178" s="190"/>
      <c r="J178" s="38"/>
      <c r="K178" s="38"/>
      <c r="L178" s="41"/>
      <c r="M178" s="191"/>
      <c r="N178" s="192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142</v>
      </c>
      <c r="AU178" s="19" t="s">
        <v>82</v>
      </c>
    </row>
    <row r="179" spans="1:65" s="2" customFormat="1" ht="11.25">
      <c r="A179" s="36"/>
      <c r="B179" s="37"/>
      <c r="C179" s="38"/>
      <c r="D179" s="193" t="s">
        <v>144</v>
      </c>
      <c r="E179" s="38"/>
      <c r="F179" s="194" t="s">
        <v>269</v>
      </c>
      <c r="G179" s="38"/>
      <c r="H179" s="38"/>
      <c r="I179" s="190"/>
      <c r="J179" s="38"/>
      <c r="K179" s="38"/>
      <c r="L179" s="41"/>
      <c r="M179" s="191"/>
      <c r="N179" s="192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144</v>
      </c>
      <c r="AU179" s="19" t="s">
        <v>82</v>
      </c>
    </row>
    <row r="180" spans="1:65" s="2" customFormat="1" ht="24.2" customHeight="1">
      <c r="A180" s="36"/>
      <c r="B180" s="37"/>
      <c r="C180" s="175" t="s">
        <v>270</v>
      </c>
      <c r="D180" s="175" t="s">
        <v>135</v>
      </c>
      <c r="E180" s="176" t="s">
        <v>271</v>
      </c>
      <c r="F180" s="177" t="s">
        <v>272</v>
      </c>
      <c r="G180" s="178" t="s">
        <v>260</v>
      </c>
      <c r="H180" s="179">
        <v>162.31299999999999</v>
      </c>
      <c r="I180" s="180"/>
      <c r="J180" s="181">
        <f>ROUND(I180*H180,2)</f>
        <v>0</v>
      </c>
      <c r="K180" s="177" t="s">
        <v>139</v>
      </c>
      <c r="L180" s="41"/>
      <c r="M180" s="182" t="s">
        <v>19</v>
      </c>
      <c r="N180" s="183" t="s">
        <v>43</v>
      </c>
      <c r="O180" s="66"/>
      <c r="P180" s="184">
        <f>O180*H180</f>
        <v>0</v>
      </c>
      <c r="Q180" s="184">
        <v>0</v>
      </c>
      <c r="R180" s="184">
        <f>Q180*H180</f>
        <v>0</v>
      </c>
      <c r="S180" s="184">
        <v>0</v>
      </c>
      <c r="T180" s="185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86" t="s">
        <v>140</v>
      </c>
      <c r="AT180" s="186" t="s">
        <v>135</v>
      </c>
      <c r="AU180" s="186" t="s">
        <v>82</v>
      </c>
      <c r="AY180" s="19" t="s">
        <v>132</v>
      </c>
      <c r="BE180" s="187">
        <f>IF(N180="základní",J180,0)</f>
        <v>0</v>
      </c>
      <c r="BF180" s="187">
        <f>IF(N180="snížená",J180,0)</f>
        <v>0</v>
      </c>
      <c r="BG180" s="187">
        <f>IF(N180="zákl. přenesená",J180,0)</f>
        <v>0</v>
      </c>
      <c r="BH180" s="187">
        <f>IF(N180="sníž. přenesená",J180,0)</f>
        <v>0</v>
      </c>
      <c r="BI180" s="187">
        <f>IF(N180="nulová",J180,0)</f>
        <v>0</v>
      </c>
      <c r="BJ180" s="19" t="s">
        <v>80</v>
      </c>
      <c r="BK180" s="187">
        <f>ROUND(I180*H180,2)</f>
        <v>0</v>
      </c>
      <c r="BL180" s="19" t="s">
        <v>140</v>
      </c>
      <c r="BM180" s="186" t="s">
        <v>273</v>
      </c>
    </row>
    <row r="181" spans="1:65" s="2" customFormat="1" ht="29.25">
      <c r="A181" s="36"/>
      <c r="B181" s="37"/>
      <c r="C181" s="38"/>
      <c r="D181" s="188" t="s">
        <v>142</v>
      </c>
      <c r="E181" s="38"/>
      <c r="F181" s="189" t="s">
        <v>274</v>
      </c>
      <c r="G181" s="38"/>
      <c r="H181" s="38"/>
      <c r="I181" s="190"/>
      <c r="J181" s="38"/>
      <c r="K181" s="38"/>
      <c r="L181" s="41"/>
      <c r="M181" s="191"/>
      <c r="N181" s="192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142</v>
      </c>
      <c r="AU181" s="19" t="s">
        <v>82</v>
      </c>
    </row>
    <row r="182" spans="1:65" s="2" customFormat="1" ht="11.25">
      <c r="A182" s="36"/>
      <c r="B182" s="37"/>
      <c r="C182" s="38"/>
      <c r="D182" s="193" t="s">
        <v>144</v>
      </c>
      <c r="E182" s="38"/>
      <c r="F182" s="194" t="s">
        <v>275</v>
      </c>
      <c r="G182" s="38"/>
      <c r="H182" s="38"/>
      <c r="I182" s="190"/>
      <c r="J182" s="38"/>
      <c r="K182" s="38"/>
      <c r="L182" s="41"/>
      <c r="M182" s="191"/>
      <c r="N182" s="192"/>
      <c r="O182" s="66"/>
      <c r="P182" s="66"/>
      <c r="Q182" s="66"/>
      <c r="R182" s="66"/>
      <c r="S182" s="66"/>
      <c r="T182" s="67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9" t="s">
        <v>144</v>
      </c>
      <c r="AU182" s="19" t="s">
        <v>82</v>
      </c>
    </row>
    <row r="183" spans="1:65" s="13" customFormat="1" ht="11.25">
      <c r="B183" s="195"/>
      <c r="C183" s="196"/>
      <c r="D183" s="188" t="s">
        <v>161</v>
      </c>
      <c r="E183" s="197" t="s">
        <v>19</v>
      </c>
      <c r="F183" s="198" t="s">
        <v>276</v>
      </c>
      <c r="G183" s="196"/>
      <c r="H183" s="199">
        <v>162.31299999999999</v>
      </c>
      <c r="I183" s="200"/>
      <c r="J183" s="196"/>
      <c r="K183" s="196"/>
      <c r="L183" s="201"/>
      <c r="M183" s="202"/>
      <c r="N183" s="203"/>
      <c r="O183" s="203"/>
      <c r="P183" s="203"/>
      <c r="Q183" s="203"/>
      <c r="R183" s="203"/>
      <c r="S183" s="203"/>
      <c r="T183" s="204"/>
      <c r="AT183" s="205" t="s">
        <v>161</v>
      </c>
      <c r="AU183" s="205" t="s">
        <v>82</v>
      </c>
      <c r="AV183" s="13" t="s">
        <v>82</v>
      </c>
      <c r="AW183" s="13" t="s">
        <v>33</v>
      </c>
      <c r="AX183" s="13" t="s">
        <v>72</v>
      </c>
      <c r="AY183" s="205" t="s">
        <v>132</v>
      </c>
    </row>
    <row r="184" spans="1:65" s="14" customFormat="1" ht="11.25">
      <c r="B184" s="206"/>
      <c r="C184" s="207"/>
      <c r="D184" s="188" t="s">
        <v>161</v>
      </c>
      <c r="E184" s="208" t="s">
        <v>19</v>
      </c>
      <c r="F184" s="209" t="s">
        <v>163</v>
      </c>
      <c r="G184" s="207"/>
      <c r="H184" s="210">
        <v>162.31299999999999</v>
      </c>
      <c r="I184" s="211"/>
      <c r="J184" s="207"/>
      <c r="K184" s="207"/>
      <c r="L184" s="212"/>
      <c r="M184" s="213"/>
      <c r="N184" s="214"/>
      <c r="O184" s="214"/>
      <c r="P184" s="214"/>
      <c r="Q184" s="214"/>
      <c r="R184" s="214"/>
      <c r="S184" s="214"/>
      <c r="T184" s="215"/>
      <c r="AT184" s="216" t="s">
        <v>161</v>
      </c>
      <c r="AU184" s="216" t="s">
        <v>82</v>
      </c>
      <c r="AV184" s="14" t="s">
        <v>140</v>
      </c>
      <c r="AW184" s="14" t="s">
        <v>33</v>
      </c>
      <c r="AX184" s="14" t="s">
        <v>80</v>
      </c>
      <c r="AY184" s="216" t="s">
        <v>132</v>
      </c>
    </row>
    <row r="185" spans="1:65" s="2" customFormat="1" ht="33" customHeight="1">
      <c r="A185" s="36"/>
      <c r="B185" s="37"/>
      <c r="C185" s="175" t="s">
        <v>277</v>
      </c>
      <c r="D185" s="175" t="s">
        <v>135</v>
      </c>
      <c r="E185" s="176" t="s">
        <v>278</v>
      </c>
      <c r="F185" s="177" t="s">
        <v>279</v>
      </c>
      <c r="G185" s="178" t="s">
        <v>260</v>
      </c>
      <c r="H185" s="179">
        <v>5.5970000000000004</v>
      </c>
      <c r="I185" s="180"/>
      <c r="J185" s="181">
        <f>ROUND(I185*H185,2)</f>
        <v>0</v>
      </c>
      <c r="K185" s="177" t="s">
        <v>139</v>
      </c>
      <c r="L185" s="41"/>
      <c r="M185" s="182" t="s">
        <v>19</v>
      </c>
      <c r="N185" s="183" t="s">
        <v>43</v>
      </c>
      <c r="O185" s="66"/>
      <c r="P185" s="184">
        <f>O185*H185</f>
        <v>0</v>
      </c>
      <c r="Q185" s="184">
        <v>0</v>
      </c>
      <c r="R185" s="184">
        <f>Q185*H185</f>
        <v>0</v>
      </c>
      <c r="S185" s="184">
        <v>0</v>
      </c>
      <c r="T185" s="185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86" t="s">
        <v>140</v>
      </c>
      <c r="AT185" s="186" t="s">
        <v>135</v>
      </c>
      <c r="AU185" s="186" t="s">
        <v>82</v>
      </c>
      <c r="AY185" s="19" t="s">
        <v>132</v>
      </c>
      <c r="BE185" s="187">
        <f>IF(N185="základní",J185,0)</f>
        <v>0</v>
      </c>
      <c r="BF185" s="187">
        <f>IF(N185="snížená",J185,0)</f>
        <v>0</v>
      </c>
      <c r="BG185" s="187">
        <f>IF(N185="zákl. přenesená",J185,0)</f>
        <v>0</v>
      </c>
      <c r="BH185" s="187">
        <f>IF(N185="sníž. přenesená",J185,0)</f>
        <v>0</v>
      </c>
      <c r="BI185" s="187">
        <f>IF(N185="nulová",J185,0)</f>
        <v>0</v>
      </c>
      <c r="BJ185" s="19" t="s">
        <v>80</v>
      </c>
      <c r="BK185" s="187">
        <f>ROUND(I185*H185,2)</f>
        <v>0</v>
      </c>
      <c r="BL185" s="19" t="s">
        <v>140</v>
      </c>
      <c r="BM185" s="186" t="s">
        <v>280</v>
      </c>
    </row>
    <row r="186" spans="1:65" s="2" customFormat="1" ht="29.25">
      <c r="A186" s="36"/>
      <c r="B186" s="37"/>
      <c r="C186" s="38"/>
      <c r="D186" s="188" t="s">
        <v>142</v>
      </c>
      <c r="E186" s="38"/>
      <c r="F186" s="189" t="s">
        <v>281</v>
      </c>
      <c r="G186" s="38"/>
      <c r="H186" s="38"/>
      <c r="I186" s="190"/>
      <c r="J186" s="38"/>
      <c r="K186" s="38"/>
      <c r="L186" s="41"/>
      <c r="M186" s="191"/>
      <c r="N186" s="192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142</v>
      </c>
      <c r="AU186" s="19" t="s">
        <v>82</v>
      </c>
    </row>
    <row r="187" spans="1:65" s="2" customFormat="1" ht="11.25">
      <c r="A187" s="36"/>
      <c r="B187" s="37"/>
      <c r="C187" s="38"/>
      <c r="D187" s="193" t="s">
        <v>144</v>
      </c>
      <c r="E187" s="38"/>
      <c r="F187" s="194" t="s">
        <v>282</v>
      </c>
      <c r="G187" s="38"/>
      <c r="H187" s="38"/>
      <c r="I187" s="190"/>
      <c r="J187" s="38"/>
      <c r="K187" s="38"/>
      <c r="L187" s="41"/>
      <c r="M187" s="191"/>
      <c r="N187" s="192"/>
      <c r="O187" s="66"/>
      <c r="P187" s="66"/>
      <c r="Q187" s="66"/>
      <c r="R187" s="66"/>
      <c r="S187" s="66"/>
      <c r="T187" s="67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9" t="s">
        <v>144</v>
      </c>
      <c r="AU187" s="19" t="s">
        <v>82</v>
      </c>
    </row>
    <row r="188" spans="1:65" s="12" customFormat="1" ht="22.9" customHeight="1">
      <c r="B188" s="159"/>
      <c r="C188" s="160"/>
      <c r="D188" s="161" t="s">
        <v>71</v>
      </c>
      <c r="E188" s="173" t="s">
        <v>283</v>
      </c>
      <c r="F188" s="173" t="s">
        <v>284</v>
      </c>
      <c r="G188" s="160"/>
      <c r="H188" s="160"/>
      <c r="I188" s="163"/>
      <c r="J188" s="174">
        <f>BK188</f>
        <v>0</v>
      </c>
      <c r="K188" s="160"/>
      <c r="L188" s="165"/>
      <c r="M188" s="166"/>
      <c r="N188" s="167"/>
      <c r="O188" s="167"/>
      <c r="P188" s="168">
        <f>SUM(P189:P191)</f>
        <v>0</v>
      </c>
      <c r="Q188" s="167"/>
      <c r="R188" s="168">
        <f>SUM(R189:R191)</f>
        <v>0</v>
      </c>
      <c r="S188" s="167"/>
      <c r="T188" s="169">
        <f>SUM(T189:T191)</f>
        <v>0</v>
      </c>
      <c r="AR188" s="170" t="s">
        <v>80</v>
      </c>
      <c r="AT188" s="171" t="s">
        <v>71</v>
      </c>
      <c r="AU188" s="171" t="s">
        <v>80</v>
      </c>
      <c r="AY188" s="170" t="s">
        <v>132</v>
      </c>
      <c r="BK188" s="172">
        <f>SUM(BK189:BK191)</f>
        <v>0</v>
      </c>
    </row>
    <row r="189" spans="1:65" s="2" customFormat="1" ht="21.75" customHeight="1">
      <c r="A189" s="36"/>
      <c r="B189" s="37"/>
      <c r="C189" s="175" t="s">
        <v>285</v>
      </c>
      <c r="D189" s="175" t="s">
        <v>135</v>
      </c>
      <c r="E189" s="176" t="s">
        <v>286</v>
      </c>
      <c r="F189" s="177" t="s">
        <v>287</v>
      </c>
      <c r="G189" s="178" t="s">
        <v>260</v>
      </c>
      <c r="H189" s="179">
        <v>8.8420000000000005</v>
      </c>
      <c r="I189" s="180"/>
      <c r="J189" s="181">
        <f>ROUND(I189*H189,2)</f>
        <v>0</v>
      </c>
      <c r="K189" s="177" t="s">
        <v>139</v>
      </c>
      <c r="L189" s="41"/>
      <c r="M189" s="182" t="s">
        <v>19</v>
      </c>
      <c r="N189" s="183" t="s">
        <v>43</v>
      </c>
      <c r="O189" s="66"/>
      <c r="P189" s="184">
        <f>O189*H189</f>
        <v>0</v>
      </c>
      <c r="Q189" s="184">
        <v>0</v>
      </c>
      <c r="R189" s="184">
        <f>Q189*H189</f>
        <v>0</v>
      </c>
      <c r="S189" s="184">
        <v>0</v>
      </c>
      <c r="T189" s="185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86" t="s">
        <v>140</v>
      </c>
      <c r="AT189" s="186" t="s">
        <v>135</v>
      </c>
      <c r="AU189" s="186" t="s">
        <v>82</v>
      </c>
      <c r="AY189" s="19" t="s">
        <v>132</v>
      </c>
      <c r="BE189" s="187">
        <f>IF(N189="základní",J189,0)</f>
        <v>0</v>
      </c>
      <c r="BF189" s="187">
        <f>IF(N189="snížená",J189,0)</f>
        <v>0</v>
      </c>
      <c r="BG189" s="187">
        <f>IF(N189="zákl. přenesená",J189,0)</f>
        <v>0</v>
      </c>
      <c r="BH189" s="187">
        <f>IF(N189="sníž. přenesená",J189,0)</f>
        <v>0</v>
      </c>
      <c r="BI189" s="187">
        <f>IF(N189="nulová",J189,0)</f>
        <v>0</v>
      </c>
      <c r="BJ189" s="19" t="s">
        <v>80</v>
      </c>
      <c r="BK189" s="187">
        <f>ROUND(I189*H189,2)</f>
        <v>0</v>
      </c>
      <c r="BL189" s="19" t="s">
        <v>140</v>
      </c>
      <c r="BM189" s="186" t="s">
        <v>288</v>
      </c>
    </row>
    <row r="190" spans="1:65" s="2" customFormat="1" ht="29.25">
      <c r="A190" s="36"/>
      <c r="B190" s="37"/>
      <c r="C190" s="38"/>
      <c r="D190" s="188" t="s">
        <v>142</v>
      </c>
      <c r="E190" s="38"/>
      <c r="F190" s="189" t="s">
        <v>289</v>
      </c>
      <c r="G190" s="38"/>
      <c r="H190" s="38"/>
      <c r="I190" s="190"/>
      <c r="J190" s="38"/>
      <c r="K190" s="38"/>
      <c r="L190" s="41"/>
      <c r="M190" s="191"/>
      <c r="N190" s="192"/>
      <c r="O190" s="66"/>
      <c r="P190" s="66"/>
      <c r="Q190" s="66"/>
      <c r="R190" s="66"/>
      <c r="S190" s="66"/>
      <c r="T190" s="67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9" t="s">
        <v>142</v>
      </c>
      <c r="AU190" s="19" t="s">
        <v>82</v>
      </c>
    </row>
    <row r="191" spans="1:65" s="2" customFormat="1" ht="11.25">
      <c r="A191" s="36"/>
      <c r="B191" s="37"/>
      <c r="C191" s="38"/>
      <c r="D191" s="193" t="s">
        <v>144</v>
      </c>
      <c r="E191" s="38"/>
      <c r="F191" s="194" t="s">
        <v>290</v>
      </c>
      <c r="G191" s="38"/>
      <c r="H191" s="38"/>
      <c r="I191" s="190"/>
      <c r="J191" s="38"/>
      <c r="K191" s="38"/>
      <c r="L191" s="41"/>
      <c r="M191" s="191"/>
      <c r="N191" s="192"/>
      <c r="O191" s="66"/>
      <c r="P191" s="66"/>
      <c r="Q191" s="66"/>
      <c r="R191" s="66"/>
      <c r="S191" s="66"/>
      <c r="T191" s="67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144</v>
      </c>
      <c r="AU191" s="19" t="s">
        <v>82</v>
      </c>
    </row>
    <row r="192" spans="1:65" s="12" customFormat="1" ht="25.9" customHeight="1">
      <c r="B192" s="159"/>
      <c r="C192" s="160"/>
      <c r="D192" s="161" t="s">
        <v>71</v>
      </c>
      <c r="E192" s="162" t="s">
        <v>291</v>
      </c>
      <c r="F192" s="162" t="s">
        <v>292</v>
      </c>
      <c r="G192" s="160"/>
      <c r="H192" s="160"/>
      <c r="I192" s="163"/>
      <c r="J192" s="164">
        <f>BK192</f>
        <v>0</v>
      </c>
      <c r="K192" s="160"/>
      <c r="L192" s="165"/>
      <c r="M192" s="166"/>
      <c r="N192" s="167"/>
      <c r="O192" s="167"/>
      <c r="P192" s="168">
        <f>P193+P227+P240+P247+P254+P280+P306</f>
        <v>0</v>
      </c>
      <c r="Q192" s="167"/>
      <c r="R192" s="168">
        <f>R193+R227+R240+R247+R254+R280+R306</f>
        <v>1.8394192600000001</v>
      </c>
      <c r="S192" s="167"/>
      <c r="T192" s="169">
        <f>T193+T227+T240+T247+T254+T280+T306</f>
        <v>5.587618</v>
      </c>
      <c r="AR192" s="170" t="s">
        <v>82</v>
      </c>
      <c r="AT192" s="171" t="s">
        <v>71</v>
      </c>
      <c r="AU192" s="171" t="s">
        <v>72</v>
      </c>
      <c r="AY192" s="170" t="s">
        <v>132</v>
      </c>
      <c r="BK192" s="172">
        <f>BK193+BK227+BK240+BK247+BK254+BK280+BK306</f>
        <v>0</v>
      </c>
    </row>
    <row r="193" spans="1:65" s="12" customFormat="1" ht="22.9" customHeight="1">
      <c r="B193" s="159"/>
      <c r="C193" s="160"/>
      <c r="D193" s="161" t="s">
        <v>71</v>
      </c>
      <c r="E193" s="173" t="s">
        <v>293</v>
      </c>
      <c r="F193" s="173" t="s">
        <v>294</v>
      </c>
      <c r="G193" s="160"/>
      <c r="H193" s="160"/>
      <c r="I193" s="163"/>
      <c r="J193" s="174">
        <f>BK193</f>
        <v>0</v>
      </c>
      <c r="K193" s="160"/>
      <c r="L193" s="165"/>
      <c r="M193" s="166"/>
      <c r="N193" s="167"/>
      <c r="O193" s="167"/>
      <c r="P193" s="168">
        <f>SUM(P194:P226)</f>
        <v>0</v>
      </c>
      <c r="Q193" s="167"/>
      <c r="R193" s="168">
        <f>SUM(R194:R226)</f>
        <v>0</v>
      </c>
      <c r="S193" s="167"/>
      <c r="T193" s="169">
        <f>SUM(T194:T226)</f>
        <v>3.2870679999999997</v>
      </c>
      <c r="AR193" s="170" t="s">
        <v>82</v>
      </c>
      <c r="AT193" s="171" t="s">
        <v>71</v>
      </c>
      <c r="AU193" s="171" t="s">
        <v>80</v>
      </c>
      <c r="AY193" s="170" t="s">
        <v>132</v>
      </c>
      <c r="BK193" s="172">
        <f>SUM(BK194:BK226)</f>
        <v>0</v>
      </c>
    </row>
    <row r="194" spans="1:65" s="2" customFormat="1" ht="24.2" customHeight="1">
      <c r="A194" s="36"/>
      <c r="B194" s="37"/>
      <c r="C194" s="175" t="s">
        <v>273</v>
      </c>
      <c r="D194" s="175" t="s">
        <v>135</v>
      </c>
      <c r="E194" s="176" t="s">
        <v>295</v>
      </c>
      <c r="F194" s="177" t="s">
        <v>296</v>
      </c>
      <c r="G194" s="178" t="s">
        <v>138</v>
      </c>
      <c r="H194" s="179">
        <v>42.8</v>
      </c>
      <c r="I194" s="180"/>
      <c r="J194" s="181">
        <f>ROUND(I194*H194,2)</f>
        <v>0</v>
      </c>
      <c r="K194" s="177" t="s">
        <v>139</v>
      </c>
      <c r="L194" s="41"/>
      <c r="M194" s="182" t="s">
        <v>19</v>
      </c>
      <c r="N194" s="183" t="s">
        <v>43</v>
      </c>
      <c r="O194" s="66"/>
      <c r="P194" s="184">
        <f>O194*H194</f>
        <v>0</v>
      </c>
      <c r="Q194" s="184">
        <v>0</v>
      </c>
      <c r="R194" s="184">
        <f>Q194*H194</f>
        <v>0</v>
      </c>
      <c r="S194" s="184">
        <v>2.4649999999999998E-2</v>
      </c>
      <c r="T194" s="185">
        <f>S194*H194</f>
        <v>1.0550199999999998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86" t="s">
        <v>230</v>
      </c>
      <c r="AT194" s="186" t="s">
        <v>135</v>
      </c>
      <c r="AU194" s="186" t="s">
        <v>82</v>
      </c>
      <c r="AY194" s="19" t="s">
        <v>132</v>
      </c>
      <c r="BE194" s="187">
        <f>IF(N194="základní",J194,0)</f>
        <v>0</v>
      </c>
      <c r="BF194" s="187">
        <f>IF(N194="snížená",J194,0)</f>
        <v>0</v>
      </c>
      <c r="BG194" s="187">
        <f>IF(N194="zákl. přenesená",J194,0)</f>
        <v>0</v>
      </c>
      <c r="BH194" s="187">
        <f>IF(N194="sníž. přenesená",J194,0)</f>
        <v>0</v>
      </c>
      <c r="BI194" s="187">
        <f>IF(N194="nulová",J194,0)</f>
        <v>0</v>
      </c>
      <c r="BJ194" s="19" t="s">
        <v>80</v>
      </c>
      <c r="BK194" s="187">
        <f>ROUND(I194*H194,2)</f>
        <v>0</v>
      </c>
      <c r="BL194" s="19" t="s">
        <v>230</v>
      </c>
      <c r="BM194" s="186" t="s">
        <v>297</v>
      </c>
    </row>
    <row r="195" spans="1:65" s="2" customFormat="1" ht="11.25">
      <c r="A195" s="36"/>
      <c r="B195" s="37"/>
      <c r="C195" s="38"/>
      <c r="D195" s="188" t="s">
        <v>142</v>
      </c>
      <c r="E195" s="38"/>
      <c r="F195" s="189" t="s">
        <v>298</v>
      </c>
      <c r="G195" s="38"/>
      <c r="H195" s="38"/>
      <c r="I195" s="190"/>
      <c r="J195" s="38"/>
      <c r="K195" s="38"/>
      <c r="L195" s="41"/>
      <c r="M195" s="191"/>
      <c r="N195" s="192"/>
      <c r="O195" s="66"/>
      <c r="P195" s="66"/>
      <c r="Q195" s="66"/>
      <c r="R195" s="66"/>
      <c r="S195" s="66"/>
      <c r="T195" s="67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9" t="s">
        <v>142</v>
      </c>
      <c r="AU195" s="19" t="s">
        <v>82</v>
      </c>
    </row>
    <row r="196" spans="1:65" s="2" customFormat="1" ht="11.25">
      <c r="A196" s="36"/>
      <c r="B196" s="37"/>
      <c r="C196" s="38"/>
      <c r="D196" s="193" t="s">
        <v>144</v>
      </c>
      <c r="E196" s="38"/>
      <c r="F196" s="194" t="s">
        <v>299</v>
      </c>
      <c r="G196" s="38"/>
      <c r="H196" s="38"/>
      <c r="I196" s="190"/>
      <c r="J196" s="38"/>
      <c r="K196" s="38"/>
      <c r="L196" s="41"/>
      <c r="M196" s="191"/>
      <c r="N196" s="192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144</v>
      </c>
      <c r="AU196" s="19" t="s">
        <v>82</v>
      </c>
    </row>
    <row r="197" spans="1:65" s="13" customFormat="1" ht="11.25">
      <c r="B197" s="195"/>
      <c r="C197" s="196"/>
      <c r="D197" s="188" t="s">
        <v>161</v>
      </c>
      <c r="E197" s="197" t="s">
        <v>19</v>
      </c>
      <c r="F197" s="198" t="s">
        <v>300</v>
      </c>
      <c r="G197" s="196"/>
      <c r="H197" s="199">
        <v>42.8</v>
      </c>
      <c r="I197" s="200"/>
      <c r="J197" s="196"/>
      <c r="K197" s="196"/>
      <c r="L197" s="201"/>
      <c r="M197" s="202"/>
      <c r="N197" s="203"/>
      <c r="O197" s="203"/>
      <c r="P197" s="203"/>
      <c r="Q197" s="203"/>
      <c r="R197" s="203"/>
      <c r="S197" s="203"/>
      <c r="T197" s="204"/>
      <c r="AT197" s="205" t="s">
        <v>161</v>
      </c>
      <c r="AU197" s="205" t="s">
        <v>82</v>
      </c>
      <c r="AV197" s="13" t="s">
        <v>82</v>
      </c>
      <c r="AW197" s="13" t="s">
        <v>33</v>
      </c>
      <c r="AX197" s="13" t="s">
        <v>72</v>
      </c>
      <c r="AY197" s="205" t="s">
        <v>132</v>
      </c>
    </row>
    <row r="198" spans="1:65" s="14" customFormat="1" ht="11.25">
      <c r="B198" s="206"/>
      <c r="C198" s="207"/>
      <c r="D198" s="188" t="s">
        <v>161</v>
      </c>
      <c r="E198" s="208" t="s">
        <v>19</v>
      </c>
      <c r="F198" s="209" t="s">
        <v>163</v>
      </c>
      <c r="G198" s="207"/>
      <c r="H198" s="210">
        <v>42.8</v>
      </c>
      <c r="I198" s="211"/>
      <c r="J198" s="207"/>
      <c r="K198" s="207"/>
      <c r="L198" s="212"/>
      <c r="M198" s="213"/>
      <c r="N198" s="214"/>
      <c r="O198" s="214"/>
      <c r="P198" s="214"/>
      <c r="Q198" s="214"/>
      <c r="R198" s="214"/>
      <c r="S198" s="214"/>
      <c r="T198" s="215"/>
      <c r="AT198" s="216" t="s">
        <v>161</v>
      </c>
      <c r="AU198" s="216" t="s">
        <v>82</v>
      </c>
      <c r="AV198" s="14" t="s">
        <v>140</v>
      </c>
      <c r="AW198" s="14" t="s">
        <v>33</v>
      </c>
      <c r="AX198" s="14" t="s">
        <v>80</v>
      </c>
      <c r="AY198" s="216" t="s">
        <v>132</v>
      </c>
    </row>
    <row r="199" spans="1:65" s="2" customFormat="1" ht="16.5" customHeight="1">
      <c r="A199" s="36"/>
      <c r="B199" s="37"/>
      <c r="C199" s="175" t="s">
        <v>301</v>
      </c>
      <c r="D199" s="175" t="s">
        <v>135</v>
      </c>
      <c r="E199" s="176" t="s">
        <v>302</v>
      </c>
      <c r="F199" s="177" t="s">
        <v>303</v>
      </c>
      <c r="G199" s="178" t="s">
        <v>138</v>
      </c>
      <c r="H199" s="179">
        <v>21.6</v>
      </c>
      <c r="I199" s="180"/>
      <c r="J199" s="181">
        <f>ROUND(I199*H199,2)</f>
        <v>0</v>
      </c>
      <c r="K199" s="177" t="s">
        <v>139</v>
      </c>
      <c r="L199" s="41"/>
      <c r="M199" s="182" t="s">
        <v>19</v>
      </c>
      <c r="N199" s="183" t="s">
        <v>43</v>
      </c>
      <c r="O199" s="66"/>
      <c r="P199" s="184">
        <f>O199*H199</f>
        <v>0</v>
      </c>
      <c r="Q199" s="184">
        <v>0</v>
      </c>
      <c r="R199" s="184">
        <f>Q199*H199</f>
        <v>0</v>
      </c>
      <c r="S199" s="184">
        <v>1.098E-2</v>
      </c>
      <c r="T199" s="185">
        <f>S199*H199</f>
        <v>0.23716800000000002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86" t="s">
        <v>230</v>
      </c>
      <c r="AT199" s="186" t="s">
        <v>135</v>
      </c>
      <c r="AU199" s="186" t="s">
        <v>82</v>
      </c>
      <c r="AY199" s="19" t="s">
        <v>132</v>
      </c>
      <c r="BE199" s="187">
        <f>IF(N199="základní",J199,0)</f>
        <v>0</v>
      </c>
      <c r="BF199" s="187">
        <f>IF(N199="snížená",J199,0)</f>
        <v>0</v>
      </c>
      <c r="BG199" s="187">
        <f>IF(N199="zákl. přenesená",J199,0)</f>
        <v>0</v>
      </c>
      <c r="BH199" s="187">
        <f>IF(N199="sníž. přenesená",J199,0)</f>
        <v>0</v>
      </c>
      <c r="BI199" s="187">
        <f>IF(N199="nulová",J199,0)</f>
        <v>0</v>
      </c>
      <c r="BJ199" s="19" t="s">
        <v>80</v>
      </c>
      <c r="BK199" s="187">
        <f>ROUND(I199*H199,2)</f>
        <v>0</v>
      </c>
      <c r="BL199" s="19" t="s">
        <v>230</v>
      </c>
      <c r="BM199" s="186" t="s">
        <v>304</v>
      </c>
    </row>
    <row r="200" spans="1:65" s="2" customFormat="1" ht="11.25">
      <c r="A200" s="36"/>
      <c r="B200" s="37"/>
      <c r="C200" s="38"/>
      <c r="D200" s="188" t="s">
        <v>142</v>
      </c>
      <c r="E200" s="38"/>
      <c r="F200" s="189" t="s">
        <v>305</v>
      </c>
      <c r="G200" s="38"/>
      <c r="H200" s="38"/>
      <c r="I200" s="190"/>
      <c r="J200" s="38"/>
      <c r="K200" s="38"/>
      <c r="L200" s="41"/>
      <c r="M200" s="191"/>
      <c r="N200" s="192"/>
      <c r="O200" s="66"/>
      <c r="P200" s="66"/>
      <c r="Q200" s="66"/>
      <c r="R200" s="66"/>
      <c r="S200" s="66"/>
      <c r="T200" s="67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9" t="s">
        <v>142</v>
      </c>
      <c r="AU200" s="19" t="s">
        <v>82</v>
      </c>
    </row>
    <row r="201" spans="1:65" s="2" customFormat="1" ht="11.25">
      <c r="A201" s="36"/>
      <c r="B201" s="37"/>
      <c r="C201" s="38"/>
      <c r="D201" s="193" t="s">
        <v>144</v>
      </c>
      <c r="E201" s="38"/>
      <c r="F201" s="194" t="s">
        <v>306</v>
      </c>
      <c r="G201" s="38"/>
      <c r="H201" s="38"/>
      <c r="I201" s="190"/>
      <c r="J201" s="38"/>
      <c r="K201" s="38"/>
      <c r="L201" s="41"/>
      <c r="M201" s="191"/>
      <c r="N201" s="192"/>
      <c r="O201" s="66"/>
      <c r="P201" s="66"/>
      <c r="Q201" s="66"/>
      <c r="R201" s="66"/>
      <c r="S201" s="66"/>
      <c r="T201" s="67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9" t="s">
        <v>144</v>
      </c>
      <c r="AU201" s="19" t="s">
        <v>82</v>
      </c>
    </row>
    <row r="202" spans="1:65" s="13" customFormat="1" ht="11.25">
      <c r="B202" s="195"/>
      <c r="C202" s="196"/>
      <c r="D202" s="188" t="s">
        <v>161</v>
      </c>
      <c r="E202" s="197" t="s">
        <v>19</v>
      </c>
      <c r="F202" s="198" t="s">
        <v>307</v>
      </c>
      <c r="G202" s="196"/>
      <c r="H202" s="199">
        <v>21.6</v>
      </c>
      <c r="I202" s="200"/>
      <c r="J202" s="196"/>
      <c r="K202" s="196"/>
      <c r="L202" s="201"/>
      <c r="M202" s="202"/>
      <c r="N202" s="203"/>
      <c r="O202" s="203"/>
      <c r="P202" s="203"/>
      <c r="Q202" s="203"/>
      <c r="R202" s="203"/>
      <c r="S202" s="203"/>
      <c r="T202" s="204"/>
      <c r="AT202" s="205" t="s">
        <v>161</v>
      </c>
      <c r="AU202" s="205" t="s">
        <v>82</v>
      </c>
      <c r="AV202" s="13" t="s">
        <v>82</v>
      </c>
      <c r="AW202" s="13" t="s">
        <v>33</v>
      </c>
      <c r="AX202" s="13" t="s">
        <v>72</v>
      </c>
      <c r="AY202" s="205" t="s">
        <v>132</v>
      </c>
    </row>
    <row r="203" spans="1:65" s="14" customFormat="1" ht="11.25">
      <c r="B203" s="206"/>
      <c r="C203" s="207"/>
      <c r="D203" s="188" t="s">
        <v>161</v>
      </c>
      <c r="E203" s="208" t="s">
        <v>19</v>
      </c>
      <c r="F203" s="209" t="s">
        <v>163</v>
      </c>
      <c r="G203" s="207"/>
      <c r="H203" s="210">
        <v>21.6</v>
      </c>
      <c r="I203" s="211"/>
      <c r="J203" s="207"/>
      <c r="K203" s="207"/>
      <c r="L203" s="212"/>
      <c r="M203" s="213"/>
      <c r="N203" s="214"/>
      <c r="O203" s="214"/>
      <c r="P203" s="214"/>
      <c r="Q203" s="214"/>
      <c r="R203" s="214"/>
      <c r="S203" s="214"/>
      <c r="T203" s="215"/>
      <c r="AT203" s="216" t="s">
        <v>161</v>
      </c>
      <c r="AU203" s="216" t="s">
        <v>82</v>
      </c>
      <c r="AV203" s="14" t="s">
        <v>140</v>
      </c>
      <c r="AW203" s="14" t="s">
        <v>33</v>
      </c>
      <c r="AX203" s="14" t="s">
        <v>80</v>
      </c>
      <c r="AY203" s="216" t="s">
        <v>132</v>
      </c>
    </row>
    <row r="204" spans="1:65" s="2" customFormat="1" ht="24.2" customHeight="1">
      <c r="A204" s="36"/>
      <c r="B204" s="37"/>
      <c r="C204" s="175" t="s">
        <v>280</v>
      </c>
      <c r="D204" s="175" t="s">
        <v>135</v>
      </c>
      <c r="E204" s="176" t="s">
        <v>308</v>
      </c>
      <c r="F204" s="177" t="s">
        <v>309</v>
      </c>
      <c r="G204" s="178" t="s">
        <v>138</v>
      </c>
      <c r="H204" s="179">
        <v>21.6</v>
      </c>
      <c r="I204" s="180"/>
      <c r="J204" s="181">
        <f>ROUND(I204*H204,2)</f>
        <v>0</v>
      </c>
      <c r="K204" s="177" t="s">
        <v>139</v>
      </c>
      <c r="L204" s="41"/>
      <c r="M204" s="182" t="s">
        <v>19</v>
      </c>
      <c r="N204" s="183" t="s">
        <v>43</v>
      </c>
      <c r="O204" s="66"/>
      <c r="P204" s="184">
        <f>O204*H204</f>
        <v>0</v>
      </c>
      <c r="Q204" s="184">
        <v>0</v>
      </c>
      <c r="R204" s="184">
        <f>Q204*H204</f>
        <v>0</v>
      </c>
      <c r="S204" s="184">
        <v>8.0000000000000002E-3</v>
      </c>
      <c r="T204" s="185">
        <f>S204*H204</f>
        <v>0.17280000000000001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86" t="s">
        <v>230</v>
      </c>
      <c r="AT204" s="186" t="s">
        <v>135</v>
      </c>
      <c r="AU204" s="186" t="s">
        <v>82</v>
      </c>
      <c r="AY204" s="19" t="s">
        <v>132</v>
      </c>
      <c r="BE204" s="187">
        <f>IF(N204="základní",J204,0)</f>
        <v>0</v>
      </c>
      <c r="BF204" s="187">
        <f>IF(N204="snížená",J204,0)</f>
        <v>0</v>
      </c>
      <c r="BG204" s="187">
        <f>IF(N204="zákl. přenesená",J204,0)</f>
        <v>0</v>
      </c>
      <c r="BH204" s="187">
        <f>IF(N204="sníž. přenesená",J204,0)</f>
        <v>0</v>
      </c>
      <c r="BI204" s="187">
        <f>IF(N204="nulová",J204,0)</f>
        <v>0</v>
      </c>
      <c r="BJ204" s="19" t="s">
        <v>80</v>
      </c>
      <c r="BK204" s="187">
        <f>ROUND(I204*H204,2)</f>
        <v>0</v>
      </c>
      <c r="BL204" s="19" t="s">
        <v>230</v>
      </c>
      <c r="BM204" s="186" t="s">
        <v>310</v>
      </c>
    </row>
    <row r="205" spans="1:65" s="2" customFormat="1" ht="11.25">
      <c r="A205" s="36"/>
      <c r="B205" s="37"/>
      <c r="C205" s="38"/>
      <c r="D205" s="188" t="s">
        <v>142</v>
      </c>
      <c r="E205" s="38"/>
      <c r="F205" s="189" t="s">
        <v>311</v>
      </c>
      <c r="G205" s="38"/>
      <c r="H205" s="38"/>
      <c r="I205" s="190"/>
      <c r="J205" s="38"/>
      <c r="K205" s="38"/>
      <c r="L205" s="41"/>
      <c r="M205" s="191"/>
      <c r="N205" s="192"/>
      <c r="O205" s="66"/>
      <c r="P205" s="66"/>
      <c r="Q205" s="66"/>
      <c r="R205" s="66"/>
      <c r="S205" s="66"/>
      <c r="T205" s="67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9" t="s">
        <v>142</v>
      </c>
      <c r="AU205" s="19" t="s">
        <v>82</v>
      </c>
    </row>
    <row r="206" spans="1:65" s="2" customFormat="1" ht="11.25">
      <c r="A206" s="36"/>
      <c r="B206" s="37"/>
      <c r="C206" s="38"/>
      <c r="D206" s="193" t="s">
        <v>144</v>
      </c>
      <c r="E206" s="38"/>
      <c r="F206" s="194" t="s">
        <v>312</v>
      </c>
      <c r="G206" s="38"/>
      <c r="H206" s="38"/>
      <c r="I206" s="190"/>
      <c r="J206" s="38"/>
      <c r="K206" s="38"/>
      <c r="L206" s="41"/>
      <c r="M206" s="191"/>
      <c r="N206" s="192"/>
      <c r="O206" s="66"/>
      <c r="P206" s="66"/>
      <c r="Q206" s="66"/>
      <c r="R206" s="66"/>
      <c r="S206" s="66"/>
      <c r="T206" s="67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9" t="s">
        <v>144</v>
      </c>
      <c r="AU206" s="19" t="s">
        <v>82</v>
      </c>
    </row>
    <row r="207" spans="1:65" s="2" customFormat="1" ht="21.75" customHeight="1">
      <c r="A207" s="36"/>
      <c r="B207" s="37"/>
      <c r="C207" s="175" t="s">
        <v>313</v>
      </c>
      <c r="D207" s="175" t="s">
        <v>135</v>
      </c>
      <c r="E207" s="176" t="s">
        <v>314</v>
      </c>
      <c r="F207" s="177" t="s">
        <v>315</v>
      </c>
      <c r="G207" s="178" t="s">
        <v>138</v>
      </c>
      <c r="H207" s="179">
        <v>77.849000000000004</v>
      </c>
      <c r="I207" s="180"/>
      <c r="J207" s="181">
        <f>ROUND(I207*H207,2)</f>
        <v>0</v>
      </c>
      <c r="K207" s="177" t="s">
        <v>226</v>
      </c>
      <c r="L207" s="41"/>
      <c r="M207" s="182" t="s">
        <v>19</v>
      </c>
      <c r="N207" s="183" t="s">
        <v>43</v>
      </c>
      <c r="O207" s="66"/>
      <c r="P207" s="184">
        <f>O207*H207</f>
        <v>0</v>
      </c>
      <c r="Q207" s="184">
        <v>0</v>
      </c>
      <c r="R207" s="184">
        <f>Q207*H207</f>
        <v>0</v>
      </c>
      <c r="S207" s="184">
        <v>0</v>
      </c>
      <c r="T207" s="185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86" t="s">
        <v>230</v>
      </c>
      <c r="AT207" s="186" t="s">
        <v>135</v>
      </c>
      <c r="AU207" s="186" t="s">
        <v>82</v>
      </c>
      <c r="AY207" s="19" t="s">
        <v>132</v>
      </c>
      <c r="BE207" s="187">
        <f>IF(N207="základní",J207,0)</f>
        <v>0</v>
      </c>
      <c r="BF207" s="187">
        <f>IF(N207="snížená",J207,0)</f>
        <v>0</v>
      </c>
      <c r="BG207" s="187">
        <f>IF(N207="zákl. přenesená",J207,0)</f>
        <v>0</v>
      </c>
      <c r="BH207" s="187">
        <f>IF(N207="sníž. přenesená",J207,0)</f>
        <v>0</v>
      </c>
      <c r="BI207" s="187">
        <f>IF(N207="nulová",J207,0)</f>
        <v>0</v>
      </c>
      <c r="BJ207" s="19" t="s">
        <v>80</v>
      </c>
      <c r="BK207" s="187">
        <f>ROUND(I207*H207,2)</f>
        <v>0</v>
      </c>
      <c r="BL207" s="19" t="s">
        <v>230</v>
      </c>
      <c r="BM207" s="186" t="s">
        <v>316</v>
      </c>
    </row>
    <row r="208" spans="1:65" s="2" customFormat="1" ht="11.25">
      <c r="A208" s="36"/>
      <c r="B208" s="37"/>
      <c r="C208" s="38"/>
      <c r="D208" s="188" t="s">
        <v>142</v>
      </c>
      <c r="E208" s="38"/>
      <c r="F208" s="189" t="s">
        <v>315</v>
      </c>
      <c r="G208" s="38"/>
      <c r="H208" s="38"/>
      <c r="I208" s="190"/>
      <c r="J208" s="38"/>
      <c r="K208" s="38"/>
      <c r="L208" s="41"/>
      <c r="M208" s="191"/>
      <c r="N208" s="192"/>
      <c r="O208" s="66"/>
      <c r="P208" s="66"/>
      <c r="Q208" s="66"/>
      <c r="R208" s="66"/>
      <c r="S208" s="66"/>
      <c r="T208" s="67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9" t="s">
        <v>142</v>
      </c>
      <c r="AU208" s="19" t="s">
        <v>82</v>
      </c>
    </row>
    <row r="209" spans="1:65" s="13" customFormat="1" ht="22.5">
      <c r="B209" s="195"/>
      <c r="C209" s="196"/>
      <c r="D209" s="188" t="s">
        <v>161</v>
      </c>
      <c r="E209" s="197" t="s">
        <v>19</v>
      </c>
      <c r="F209" s="198" t="s">
        <v>317</v>
      </c>
      <c r="G209" s="196"/>
      <c r="H209" s="199">
        <v>82.852999999999994</v>
      </c>
      <c r="I209" s="200"/>
      <c r="J209" s="196"/>
      <c r="K209" s="196"/>
      <c r="L209" s="201"/>
      <c r="M209" s="202"/>
      <c r="N209" s="203"/>
      <c r="O209" s="203"/>
      <c r="P209" s="203"/>
      <c r="Q209" s="203"/>
      <c r="R209" s="203"/>
      <c r="S209" s="203"/>
      <c r="T209" s="204"/>
      <c r="AT209" s="205" t="s">
        <v>161</v>
      </c>
      <c r="AU209" s="205" t="s">
        <v>82</v>
      </c>
      <c r="AV209" s="13" t="s">
        <v>82</v>
      </c>
      <c r="AW209" s="13" t="s">
        <v>33</v>
      </c>
      <c r="AX209" s="13" t="s">
        <v>72</v>
      </c>
      <c r="AY209" s="205" t="s">
        <v>132</v>
      </c>
    </row>
    <row r="210" spans="1:65" s="13" customFormat="1" ht="11.25">
      <c r="B210" s="195"/>
      <c r="C210" s="196"/>
      <c r="D210" s="188" t="s">
        <v>161</v>
      </c>
      <c r="E210" s="197" t="s">
        <v>19</v>
      </c>
      <c r="F210" s="198" t="s">
        <v>318</v>
      </c>
      <c r="G210" s="196"/>
      <c r="H210" s="199">
        <v>-5.0039999999999996</v>
      </c>
      <c r="I210" s="200"/>
      <c r="J210" s="196"/>
      <c r="K210" s="196"/>
      <c r="L210" s="201"/>
      <c r="M210" s="202"/>
      <c r="N210" s="203"/>
      <c r="O210" s="203"/>
      <c r="P210" s="203"/>
      <c r="Q210" s="203"/>
      <c r="R210" s="203"/>
      <c r="S210" s="203"/>
      <c r="T210" s="204"/>
      <c r="AT210" s="205" t="s">
        <v>161</v>
      </c>
      <c r="AU210" s="205" t="s">
        <v>82</v>
      </c>
      <c r="AV210" s="13" t="s">
        <v>82</v>
      </c>
      <c r="AW210" s="13" t="s">
        <v>33</v>
      </c>
      <c r="AX210" s="13" t="s">
        <v>72</v>
      </c>
      <c r="AY210" s="205" t="s">
        <v>132</v>
      </c>
    </row>
    <row r="211" spans="1:65" s="14" customFormat="1" ht="11.25">
      <c r="B211" s="206"/>
      <c r="C211" s="207"/>
      <c r="D211" s="188" t="s">
        <v>161</v>
      </c>
      <c r="E211" s="208" t="s">
        <v>19</v>
      </c>
      <c r="F211" s="209" t="s">
        <v>163</v>
      </c>
      <c r="G211" s="207"/>
      <c r="H211" s="210">
        <v>77.84899999999999</v>
      </c>
      <c r="I211" s="211"/>
      <c r="J211" s="207"/>
      <c r="K211" s="207"/>
      <c r="L211" s="212"/>
      <c r="M211" s="213"/>
      <c r="N211" s="214"/>
      <c r="O211" s="214"/>
      <c r="P211" s="214"/>
      <c r="Q211" s="214"/>
      <c r="R211" s="214"/>
      <c r="S211" s="214"/>
      <c r="T211" s="215"/>
      <c r="AT211" s="216" t="s">
        <v>161</v>
      </c>
      <c r="AU211" s="216" t="s">
        <v>82</v>
      </c>
      <c r="AV211" s="14" t="s">
        <v>140</v>
      </c>
      <c r="AW211" s="14" t="s">
        <v>33</v>
      </c>
      <c r="AX211" s="14" t="s">
        <v>80</v>
      </c>
      <c r="AY211" s="216" t="s">
        <v>132</v>
      </c>
    </row>
    <row r="212" spans="1:65" s="2" customFormat="1" ht="21.75" customHeight="1">
      <c r="A212" s="36"/>
      <c r="B212" s="37"/>
      <c r="C212" s="175" t="s">
        <v>319</v>
      </c>
      <c r="D212" s="175" t="s">
        <v>135</v>
      </c>
      <c r="E212" s="176" t="s">
        <v>320</v>
      </c>
      <c r="F212" s="177" t="s">
        <v>321</v>
      </c>
      <c r="G212" s="178" t="s">
        <v>138</v>
      </c>
      <c r="H212" s="179">
        <v>96</v>
      </c>
      <c r="I212" s="180"/>
      <c r="J212" s="181">
        <f>ROUND(I212*H212,2)</f>
        <v>0</v>
      </c>
      <c r="K212" s="177" t="s">
        <v>139</v>
      </c>
      <c r="L212" s="41"/>
      <c r="M212" s="182" t="s">
        <v>19</v>
      </c>
      <c r="N212" s="183" t="s">
        <v>43</v>
      </c>
      <c r="O212" s="66"/>
      <c r="P212" s="184">
        <f>O212*H212</f>
        <v>0</v>
      </c>
      <c r="Q212" s="184">
        <v>0</v>
      </c>
      <c r="R212" s="184">
        <f>Q212*H212</f>
        <v>0</v>
      </c>
      <c r="S212" s="184">
        <v>1.098E-2</v>
      </c>
      <c r="T212" s="185">
        <f>S212*H212</f>
        <v>1.0540799999999999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86" t="s">
        <v>230</v>
      </c>
      <c r="AT212" s="186" t="s">
        <v>135</v>
      </c>
      <c r="AU212" s="186" t="s">
        <v>82</v>
      </c>
      <c r="AY212" s="19" t="s">
        <v>132</v>
      </c>
      <c r="BE212" s="187">
        <f>IF(N212="základní",J212,0)</f>
        <v>0</v>
      </c>
      <c r="BF212" s="187">
        <f>IF(N212="snížená",J212,0)</f>
        <v>0</v>
      </c>
      <c r="BG212" s="187">
        <f>IF(N212="zákl. přenesená",J212,0)</f>
        <v>0</v>
      </c>
      <c r="BH212" s="187">
        <f>IF(N212="sníž. přenesená",J212,0)</f>
        <v>0</v>
      </c>
      <c r="BI212" s="187">
        <f>IF(N212="nulová",J212,0)</f>
        <v>0</v>
      </c>
      <c r="BJ212" s="19" t="s">
        <v>80</v>
      </c>
      <c r="BK212" s="187">
        <f>ROUND(I212*H212,2)</f>
        <v>0</v>
      </c>
      <c r="BL212" s="19" t="s">
        <v>230</v>
      </c>
      <c r="BM212" s="186" t="s">
        <v>322</v>
      </c>
    </row>
    <row r="213" spans="1:65" s="2" customFormat="1" ht="11.25">
      <c r="A213" s="36"/>
      <c r="B213" s="37"/>
      <c r="C213" s="38"/>
      <c r="D213" s="188" t="s">
        <v>142</v>
      </c>
      <c r="E213" s="38"/>
      <c r="F213" s="189" t="s">
        <v>323</v>
      </c>
      <c r="G213" s="38"/>
      <c r="H213" s="38"/>
      <c r="I213" s="190"/>
      <c r="J213" s="38"/>
      <c r="K213" s="38"/>
      <c r="L213" s="41"/>
      <c r="M213" s="191"/>
      <c r="N213" s="192"/>
      <c r="O213" s="66"/>
      <c r="P213" s="66"/>
      <c r="Q213" s="66"/>
      <c r="R213" s="66"/>
      <c r="S213" s="66"/>
      <c r="T213" s="67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9" t="s">
        <v>142</v>
      </c>
      <c r="AU213" s="19" t="s">
        <v>82</v>
      </c>
    </row>
    <row r="214" spans="1:65" s="2" customFormat="1" ht="11.25">
      <c r="A214" s="36"/>
      <c r="B214" s="37"/>
      <c r="C214" s="38"/>
      <c r="D214" s="193" t="s">
        <v>144</v>
      </c>
      <c r="E214" s="38"/>
      <c r="F214" s="194" t="s">
        <v>324</v>
      </c>
      <c r="G214" s="38"/>
      <c r="H214" s="38"/>
      <c r="I214" s="190"/>
      <c r="J214" s="38"/>
      <c r="K214" s="38"/>
      <c r="L214" s="41"/>
      <c r="M214" s="191"/>
      <c r="N214" s="192"/>
      <c r="O214" s="66"/>
      <c r="P214" s="66"/>
      <c r="Q214" s="66"/>
      <c r="R214" s="66"/>
      <c r="S214" s="66"/>
      <c r="T214" s="67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9" t="s">
        <v>144</v>
      </c>
      <c r="AU214" s="19" t="s">
        <v>82</v>
      </c>
    </row>
    <row r="215" spans="1:65" s="13" customFormat="1" ht="11.25">
      <c r="B215" s="195"/>
      <c r="C215" s="196"/>
      <c r="D215" s="188" t="s">
        <v>161</v>
      </c>
      <c r="E215" s="197" t="s">
        <v>19</v>
      </c>
      <c r="F215" s="198" t="s">
        <v>325</v>
      </c>
      <c r="G215" s="196"/>
      <c r="H215" s="199">
        <v>96</v>
      </c>
      <c r="I215" s="200"/>
      <c r="J215" s="196"/>
      <c r="K215" s="196"/>
      <c r="L215" s="201"/>
      <c r="M215" s="202"/>
      <c r="N215" s="203"/>
      <c r="O215" s="203"/>
      <c r="P215" s="203"/>
      <c r="Q215" s="203"/>
      <c r="R215" s="203"/>
      <c r="S215" s="203"/>
      <c r="T215" s="204"/>
      <c r="AT215" s="205" t="s">
        <v>161</v>
      </c>
      <c r="AU215" s="205" t="s">
        <v>82</v>
      </c>
      <c r="AV215" s="13" t="s">
        <v>82</v>
      </c>
      <c r="AW215" s="13" t="s">
        <v>33</v>
      </c>
      <c r="AX215" s="13" t="s">
        <v>72</v>
      </c>
      <c r="AY215" s="205" t="s">
        <v>132</v>
      </c>
    </row>
    <row r="216" spans="1:65" s="14" customFormat="1" ht="11.25">
      <c r="B216" s="206"/>
      <c r="C216" s="207"/>
      <c r="D216" s="188" t="s">
        <v>161</v>
      </c>
      <c r="E216" s="208" t="s">
        <v>19</v>
      </c>
      <c r="F216" s="209" t="s">
        <v>163</v>
      </c>
      <c r="G216" s="207"/>
      <c r="H216" s="210">
        <v>96</v>
      </c>
      <c r="I216" s="211"/>
      <c r="J216" s="207"/>
      <c r="K216" s="207"/>
      <c r="L216" s="212"/>
      <c r="M216" s="213"/>
      <c r="N216" s="214"/>
      <c r="O216" s="214"/>
      <c r="P216" s="214"/>
      <c r="Q216" s="214"/>
      <c r="R216" s="214"/>
      <c r="S216" s="214"/>
      <c r="T216" s="215"/>
      <c r="AT216" s="216" t="s">
        <v>161</v>
      </c>
      <c r="AU216" s="216" t="s">
        <v>82</v>
      </c>
      <c r="AV216" s="14" t="s">
        <v>140</v>
      </c>
      <c r="AW216" s="14" t="s">
        <v>33</v>
      </c>
      <c r="AX216" s="14" t="s">
        <v>80</v>
      </c>
      <c r="AY216" s="216" t="s">
        <v>132</v>
      </c>
    </row>
    <row r="217" spans="1:65" s="2" customFormat="1" ht="24.2" customHeight="1">
      <c r="A217" s="36"/>
      <c r="B217" s="37"/>
      <c r="C217" s="175" t="s">
        <v>326</v>
      </c>
      <c r="D217" s="175" t="s">
        <v>135</v>
      </c>
      <c r="E217" s="176" t="s">
        <v>327</v>
      </c>
      <c r="F217" s="177" t="s">
        <v>328</v>
      </c>
      <c r="G217" s="178" t="s">
        <v>138</v>
      </c>
      <c r="H217" s="179">
        <v>96</v>
      </c>
      <c r="I217" s="180"/>
      <c r="J217" s="181">
        <f>ROUND(I217*H217,2)</f>
        <v>0</v>
      </c>
      <c r="K217" s="177" t="s">
        <v>139</v>
      </c>
      <c r="L217" s="41"/>
      <c r="M217" s="182" t="s">
        <v>19</v>
      </c>
      <c r="N217" s="183" t="s">
        <v>43</v>
      </c>
      <c r="O217" s="66"/>
      <c r="P217" s="184">
        <f>O217*H217</f>
        <v>0</v>
      </c>
      <c r="Q217" s="184">
        <v>0</v>
      </c>
      <c r="R217" s="184">
        <f>Q217*H217</f>
        <v>0</v>
      </c>
      <c r="S217" s="184">
        <v>8.0000000000000002E-3</v>
      </c>
      <c r="T217" s="185">
        <f>S217*H217</f>
        <v>0.76800000000000002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86" t="s">
        <v>230</v>
      </c>
      <c r="AT217" s="186" t="s">
        <v>135</v>
      </c>
      <c r="AU217" s="186" t="s">
        <v>82</v>
      </c>
      <c r="AY217" s="19" t="s">
        <v>132</v>
      </c>
      <c r="BE217" s="187">
        <f>IF(N217="základní",J217,0)</f>
        <v>0</v>
      </c>
      <c r="BF217" s="187">
        <f>IF(N217="snížená",J217,0)</f>
        <v>0</v>
      </c>
      <c r="BG217" s="187">
        <f>IF(N217="zákl. přenesená",J217,0)</f>
        <v>0</v>
      </c>
      <c r="BH217" s="187">
        <f>IF(N217="sníž. přenesená",J217,0)</f>
        <v>0</v>
      </c>
      <c r="BI217" s="187">
        <f>IF(N217="nulová",J217,0)</f>
        <v>0</v>
      </c>
      <c r="BJ217" s="19" t="s">
        <v>80</v>
      </c>
      <c r="BK217" s="187">
        <f>ROUND(I217*H217,2)</f>
        <v>0</v>
      </c>
      <c r="BL217" s="19" t="s">
        <v>230</v>
      </c>
      <c r="BM217" s="186" t="s">
        <v>329</v>
      </c>
    </row>
    <row r="218" spans="1:65" s="2" customFormat="1" ht="11.25">
      <c r="A218" s="36"/>
      <c r="B218" s="37"/>
      <c r="C218" s="38"/>
      <c r="D218" s="188" t="s">
        <v>142</v>
      </c>
      <c r="E218" s="38"/>
      <c r="F218" s="189" t="s">
        <v>330</v>
      </c>
      <c r="G218" s="38"/>
      <c r="H218" s="38"/>
      <c r="I218" s="190"/>
      <c r="J218" s="38"/>
      <c r="K218" s="38"/>
      <c r="L218" s="41"/>
      <c r="M218" s="191"/>
      <c r="N218" s="192"/>
      <c r="O218" s="66"/>
      <c r="P218" s="66"/>
      <c r="Q218" s="66"/>
      <c r="R218" s="66"/>
      <c r="S218" s="66"/>
      <c r="T218" s="67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9" t="s">
        <v>142</v>
      </c>
      <c r="AU218" s="19" t="s">
        <v>82</v>
      </c>
    </row>
    <row r="219" spans="1:65" s="2" customFormat="1" ht="11.25">
      <c r="A219" s="36"/>
      <c r="B219" s="37"/>
      <c r="C219" s="38"/>
      <c r="D219" s="193" t="s">
        <v>144</v>
      </c>
      <c r="E219" s="38"/>
      <c r="F219" s="194" t="s">
        <v>331</v>
      </c>
      <c r="G219" s="38"/>
      <c r="H219" s="38"/>
      <c r="I219" s="190"/>
      <c r="J219" s="38"/>
      <c r="K219" s="38"/>
      <c r="L219" s="41"/>
      <c r="M219" s="191"/>
      <c r="N219" s="192"/>
      <c r="O219" s="66"/>
      <c r="P219" s="66"/>
      <c r="Q219" s="66"/>
      <c r="R219" s="66"/>
      <c r="S219" s="66"/>
      <c r="T219" s="67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9" t="s">
        <v>144</v>
      </c>
      <c r="AU219" s="19" t="s">
        <v>82</v>
      </c>
    </row>
    <row r="220" spans="1:65" s="2" customFormat="1" ht="16.5" customHeight="1">
      <c r="A220" s="36"/>
      <c r="B220" s="37"/>
      <c r="C220" s="175" t="s">
        <v>332</v>
      </c>
      <c r="D220" s="175" t="s">
        <v>135</v>
      </c>
      <c r="E220" s="176" t="s">
        <v>333</v>
      </c>
      <c r="F220" s="177" t="s">
        <v>334</v>
      </c>
      <c r="G220" s="178" t="s">
        <v>138</v>
      </c>
      <c r="H220" s="179">
        <v>21.6</v>
      </c>
      <c r="I220" s="180"/>
      <c r="J220" s="181">
        <f>ROUND(I220*H220,2)</f>
        <v>0</v>
      </c>
      <c r="K220" s="177" t="s">
        <v>226</v>
      </c>
      <c r="L220" s="41"/>
      <c r="M220" s="182" t="s">
        <v>19</v>
      </c>
      <c r="N220" s="183" t="s">
        <v>43</v>
      </c>
      <c r="O220" s="66"/>
      <c r="P220" s="184">
        <f>O220*H220</f>
        <v>0</v>
      </c>
      <c r="Q220" s="184">
        <v>0</v>
      </c>
      <c r="R220" s="184">
        <f>Q220*H220</f>
        <v>0</v>
      </c>
      <c r="S220" s="184">
        <v>0</v>
      </c>
      <c r="T220" s="185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86" t="s">
        <v>230</v>
      </c>
      <c r="AT220" s="186" t="s">
        <v>135</v>
      </c>
      <c r="AU220" s="186" t="s">
        <v>82</v>
      </c>
      <c r="AY220" s="19" t="s">
        <v>132</v>
      </c>
      <c r="BE220" s="187">
        <f>IF(N220="základní",J220,0)</f>
        <v>0</v>
      </c>
      <c r="BF220" s="187">
        <f>IF(N220="snížená",J220,0)</f>
        <v>0</v>
      </c>
      <c r="BG220" s="187">
        <f>IF(N220="zákl. přenesená",J220,0)</f>
        <v>0</v>
      </c>
      <c r="BH220" s="187">
        <f>IF(N220="sníž. přenesená",J220,0)</f>
        <v>0</v>
      </c>
      <c r="BI220" s="187">
        <f>IF(N220="nulová",J220,0)</f>
        <v>0</v>
      </c>
      <c r="BJ220" s="19" t="s">
        <v>80</v>
      </c>
      <c r="BK220" s="187">
        <f>ROUND(I220*H220,2)</f>
        <v>0</v>
      </c>
      <c r="BL220" s="19" t="s">
        <v>230</v>
      </c>
      <c r="BM220" s="186" t="s">
        <v>335</v>
      </c>
    </row>
    <row r="221" spans="1:65" s="2" customFormat="1" ht="11.25">
      <c r="A221" s="36"/>
      <c r="B221" s="37"/>
      <c r="C221" s="38"/>
      <c r="D221" s="188" t="s">
        <v>142</v>
      </c>
      <c r="E221" s="38"/>
      <c r="F221" s="189" t="s">
        <v>334</v>
      </c>
      <c r="G221" s="38"/>
      <c r="H221" s="38"/>
      <c r="I221" s="190"/>
      <c r="J221" s="38"/>
      <c r="K221" s="38"/>
      <c r="L221" s="41"/>
      <c r="M221" s="191"/>
      <c r="N221" s="192"/>
      <c r="O221" s="66"/>
      <c r="P221" s="66"/>
      <c r="Q221" s="66"/>
      <c r="R221" s="66"/>
      <c r="S221" s="66"/>
      <c r="T221" s="67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9" t="s">
        <v>142</v>
      </c>
      <c r="AU221" s="19" t="s">
        <v>82</v>
      </c>
    </row>
    <row r="222" spans="1:65" s="2" customFormat="1" ht="21.75" customHeight="1">
      <c r="A222" s="36"/>
      <c r="B222" s="37"/>
      <c r="C222" s="175" t="s">
        <v>336</v>
      </c>
      <c r="D222" s="175" t="s">
        <v>135</v>
      </c>
      <c r="E222" s="176" t="s">
        <v>337</v>
      </c>
      <c r="F222" s="177" t="s">
        <v>338</v>
      </c>
      <c r="G222" s="178" t="s">
        <v>138</v>
      </c>
      <c r="H222" s="179">
        <v>3.8</v>
      </c>
      <c r="I222" s="180"/>
      <c r="J222" s="181">
        <f>ROUND(I222*H222,2)</f>
        <v>0</v>
      </c>
      <c r="K222" s="177" t="s">
        <v>226</v>
      </c>
      <c r="L222" s="41"/>
      <c r="M222" s="182" t="s">
        <v>19</v>
      </c>
      <c r="N222" s="183" t="s">
        <v>43</v>
      </c>
      <c r="O222" s="66"/>
      <c r="P222" s="184">
        <f>O222*H222</f>
        <v>0</v>
      </c>
      <c r="Q222" s="184">
        <v>0</v>
      </c>
      <c r="R222" s="184">
        <f>Q222*H222</f>
        <v>0</v>
      </c>
      <c r="S222" s="184">
        <v>0</v>
      </c>
      <c r="T222" s="185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86" t="s">
        <v>230</v>
      </c>
      <c r="AT222" s="186" t="s">
        <v>135</v>
      </c>
      <c r="AU222" s="186" t="s">
        <v>82</v>
      </c>
      <c r="AY222" s="19" t="s">
        <v>132</v>
      </c>
      <c r="BE222" s="187">
        <f>IF(N222="základní",J222,0)</f>
        <v>0</v>
      </c>
      <c r="BF222" s="187">
        <f>IF(N222="snížená",J222,0)</f>
        <v>0</v>
      </c>
      <c r="BG222" s="187">
        <f>IF(N222="zákl. přenesená",J222,0)</f>
        <v>0</v>
      </c>
      <c r="BH222" s="187">
        <f>IF(N222="sníž. přenesená",J222,0)</f>
        <v>0</v>
      </c>
      <c r="BI222" s="187">
        <f>IF(N222="nulová",J222,0)</f>
        <v>0</v>
      </c>
      <c r="BJ222" s="19" t="s">
        <v>80</v>
      </c>
      <c r="BK222" s="187">
        <f>ROUND(I222*H222,2)</f>
        <v>0</v>
      </c>
      <c r="BL222" s="19" t="s">
        <v>230</v>
      </c>
      <c r="BM222" s="186" t="s">
        <v>339</v>
      </c>
    </row>
    <row r="223" spans="1:65" s="2" customFormat="1" ht="11.25">
      <c r="A223" s="36"/>
      <c r="B223" s="37"/>
      <c r="C223" s="38"/>
      <c r="D223" s="188" t="s">
        <v>142</v>
      </c>
      <c r="E223" s="38"/>
      <c r="F223" s="189" t="s">
        <v>338</v>
      </c>
      <c r="G223" s="38"/>
      <c r="H223" s="38"/>
      <c r="I223" s="190"/>
      <c r="J223" s="38"/>
      <c r="K223" s="38"/>
      <c r="L223" s="41"/>
      <c r="M223" s="191"/>
      <c r="N223" s="192"/>
      <c r="O223" s="66"/>
      <c r="P223" s="66"/>
      <c r="Q223" s="66"/>
      <c r="R223" s="66"/>
      <c r="S223" s="66"/>
      <c r="T223" s="67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19" t="s">
        <v>142</v>
      </c>
      <c r="AU223" s="19" t="s">
        <v>82</v>
      </c>
    </row>
    <row r="224" spans="1:65" s="2" customFormat="1" ht="24.2" customHeight="1">
      <c r="A224" s="36"/>
      <c r="B224" s="37"/>
      <c r="C224" s="175" t="s">
        <v>340</v>
      </c>
      <c r="D224" s="175" t="s">
        <v>135</v>
      </c>
      <c r="E224" s="176" t="s">
        <v>341</v>
      </c>
      <c r="F224" s="177" t="s">
        <v>342</v>
      </c>
      <c r="G224" s="178" t="s">
        <v>343</v>
      </c>
      <c r="H224" s="237"/>
      <c r="I224" s="180"/>
      <c r="J224" s="181">
        <f>ROUND(I224*H224,2)</f>
        <v>0</v>
      </c>
      <c r="K224" s="177" t="s">
        <v>139</v>
      </c>
      <c r="L224" s="41"/>
      <c r="M224" s="182" t="s">
        <v>19</v>
      </c>
      <c r="N224" s="183" t="s">
        <v>43</v>
      </c>
      <c r="O224" s="66"/>
      <c r="P224" s="184">
        <f>O224*H224</f>
        <v>0</v>
      </c>
      <c r="Q224" s="184">
        <v>0</v>
      </c>
      <c r="R224" s="184">
        <f>Q224*H224</f>
        <v>0</v>
      </c>
      <c r="S224" s="184">
        <v>0</v>
      </c>
      <c r="T224" s="185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86" t="s">
        <v>230</v>
      </c>
      <c r="AT224" s="186" t="s">
        <v>135</v>
      </c>
      <c r="AU224" s="186" t="s">
        <v>82</v>
      </c>
      <c r="AY224" s="19" t="s">
        <v>132</v>
      </c>
      <c r="BE224" s="187">
        <f>IF(N224="základní",J224,0)</f>
        <v>0</v>
      </c>
      <c r="BF224" s="187">
        <f>IF(N224="snížená",J224,0)</f>
        <v>0</v>
      </c>
      <c r="BG224" s="187">
        <f>IF(N224="zákl. přenesená",J224,0)</f>
        <v>0</v>
      </c>
      <c r="BH224" s="187">
        <f>IF(N224="sníž. přenesená",J224,0)</f>
        <v>0</v>
      </c>
      <c r="BI224" s="187">
        <f>IF(N224="nulová",J224,0)</f>
        <v>0</v>
      </c>
      <c r="BJ224" s="19" t="s">
        <v>80</v>
      </c>
      <c r="BK224" s="187">
        <f>ROUND(I224*H224,2)</f>
        <v>0</v>
      </c>
      <c r="BL224" s="19" t="s">
        <v>230</v>
      </c>
      <c r="BM224" s="186" t="s">
        <v>344</v>
      </c>
    </row>
    <row r="225" spans="1:65" s="2" customFormat="1" ht="29.25">
      <c r="A225" s="36"/>
      <c r="B225" s="37"/>
      <c r="C225" s="38"/>
      <c r="D225" s="188" t="s">
        <v>142</v>
      </c>
      <c r="E225" s="38"/>
      <c r="F225" s="189" t="s">
        <v>345</v>
      </c>
      <c r="G225" s="38"/>
      <c r="H225" s="38"/>
      <c r="I225" s="190"/>
      <c r="J225" s="38"/>
      <c r="K225" s="38"/>
      <c r="L225" s="41"/>
      <c r="M225" s="191"/>
      <c r="N225" s="192"/>
      <c r="O225" s="66"/>
      <c r="P225" s="66"/>
      <c r="Q225" s="66"/>
      <c r="R225" s="66"/>
      <c r="S225" s="66"/>
      <c r="T225" s="67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9" t="s">
        <v>142</v>
      </c>
      <c r="AU225" s="19" t="s">
        <v>82</v>
      </c>
    </row>
    <row r="226" spans="1:65" s="2" customFormat="1" ht="11.25">
      <c r="A226" s="36"/>
      <c r="B226" s="37"/>
      <c r="C226" s="38"/>
      <c r="D226" s="193" t="s">
        <v>144</v>
      </c>
      <c r="E226" s="38"/>
      <c r="F226" s="194" t="s">
        <v>346</v>
      </c>
      <c r="G226" s="38"/>
      <c r="H226" s="38"/>
      <c r="I226" s="190"/>
      <c r="J226" s="38"/>
      <c r="K226" s="38"/>
      <c r="L226" s="41"/>
      <c r="M226" s="191"/>
      <c r="N226" s="192"/>
      <c r="O226" s="66"/>
      <c r="P226" s="66"/>
      <c r="Q226" s="66"/>
      <c r="R226" s="66"/>
      <c r="S226" s="66"/>
      <c r="T226" s="67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9" t="s">
        <v>144</v>
      </c>
      <c r="AU226" s="19" t="s">
        <v>82</v>
      </c>
    </row>
    <row r="227" spans="1:65" s="12" customFormat="1" ht="22.9" customHeight="1">
      <c r="B227" s="159"/>
      <c r="C227" s="160"/>
      <c r="D227" s="161" t="s">
        <v>71</v>
      </c>
      <c r="E227" s="173" t="s">
        <v>347</v>
      </c>
      <c r="F227" s="173" t="s">
        <v>348</v>
      </c>
      <c r="G227" s="160"/>
      <c r="H227" s="160"/>
      <c r="I227" s="163"/>
      <c r="J227" s="174">
        <f>BK227</f>
        <v>0</v>
      </c>
      <c r="K227" s="160"/>
      <c r="L227" s="165"/>
      <c r="M227" s="166"/>
      <c r="N227" s="167"/>
      <c r="O227" s="167"/>
      <c r="P227" s="168">
        <f>SUM(P228:P239)</f>
        <v>0</v>
      </c>
      <c r="Q227" s="167"/>
      <c r="R227" s="168">
        <f>SUM(R228:R239)</f>
        <v>4.4100000000000008E-5</v>
      </c>
      <c r="S227" s="167"/>
      <c r="T227" s="169">
        <f>SUM(T228:T239)</f>
        <v>8.8200000000000001E-2</v>
      </c>
      <c r="AR227" s="170" t="s">
        <v>82</v>
      </c>
      <c r="AT227" s="171" t="s">
        <v>71</v>
      </c>
      <c r="AU227" s="171" t="s">
        <v>80</v>
      </c>
      <c r="AY227" s="170" t="s">
        <v>132</v>
      </c>
      <c r="BK227" s="172">
        <f>SUM(BK228:BK239)</f>
        <v>0</v>
      </c>
    </row>
    <row r="228" spans="1:65" s="2" customFormat="1" ht="16.5" customHeight="1">
      <c r="A228" s="36"/>
      <c r="B228" s="37"/>
      <c r="C228" s="175" t="s">
        <v>349</v>
      </c>
      <c r="D228" s="175" t="s">
        <v>135</v>
      </c>
      <c r="E228" s="176" t="s">
        <v>350</v>
      </c>
      <c r="F228" s="177" t="s">
        <v>351</v>
      </c>
      <c r="G228" s="178" t="s">
        <v>138</v>
      </c>
      <c r="H228" s="179">
        <v>4.41</v>
      </c>
      <c r="I228" s="180"/>
      <c r="J228" s="181">
        <f>ROUND(I228*H228,2)</f>
        <v>0</v>
      </c>
      <c r="K228" s="177" t="s">
        <v>139</v>
      </c>
      <c r="L228" s="41"/>
      <c r="M228" s="182" t="s">
        <v>19</v>
      </c>
      <c r="N228" s="183" t="s">
        <v>43</v>
      </c>
      <c r="O228" s="66"/>
      <c r="P228" s="184">
        <f>O228*H228</f>
        <v>0</v>
      </c>
      <c r="Q228" s="184">
        <v>0</v>
      </c>
      <c r="R228" s="184">
        <f>Q228*H228</f>
        <v>0</v>
      </c>
      <c r="S228" s="184">
        <v>0.02</v>
      </c>
      <c r="T228" s="185">
        <f>S228*H228</f>
        <v>8.8200000000000001E-2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86" t="s">
        <v>230</v>
      </c>
      <c r="AT228" s="186" t="s">
        <v>135</v>
      </c>
      <c r="AU228" s="186" t="s">
        <v>82</v>
      </c>
      <c r="AY228" s="19" t="s">
        <v>132</v>
      </c>
      <c r="BE228" s="187">
        <f>IF(N228="základní",J228,0)</f>
        <v>0</v>
      </c>
      <c r="BF228" s="187">
        <f>IF(N228="snížená",J228,0)</f>
        <v>0</v>
      </c>
      <c r="BG228" s="187">
        <f>IF(N228="zákl. přenesená",J228,0)</f>
        <v>0</v>
      </c>
      <c r="BH228" s="187">
        <f>IF(N228="sníž. přenesená",J228,0)</f>
        <v>0</v>
      </c>
      <c r="BI228" s="187">
        <f>IF(N228="nulová",J228,0)</f>
        <v>0</v>
      </c>
      <c r="BJ228" s="19" t="s">
        <v>80</v>
      </c>
      <c r="BK228" s="187">
        <f>ROUND(I228*H228,2)</f>
        <v>0</v>
      </c>
      <c r="BL228" s="19" t="s">
        <v>230</v>
      </c>
      <c r="BM228" s="186" t="s">
        <v>352</v>
      </c>
    </row>
    <row r="229" spans="1:65" s="2" customFormat="1" ht="11.25">
      <c r="A229" s="36"/>
      <c r="B229" s="37"/>
      <c r="C229" s="38"/>
      <c r="D229" s="188" t="s">
        <v>142</v>
      </c>
      <c r="E229" s="38"/>
      <c r="F229" s="189" t="s">
        <v>351</v>
      </c>
      <c r="G229" s="38"/>
      <c r="H229" s="38"/>
      <c r="I229" s="190"/>
      <c r="J229" s="38"/>
      <c r="K229" s="38"/>
      <c r="L229" s="41"/>
      <c r="M229" s="191"/>
      <c r="N229" s="192"/>
      <c r="O229" s="66"/>
      <c r="P229" s="66"/>
      <c r="Q229" s="66"/>
      <c r="R229" s="66"/>
      <c r="S229" s="66"/>
      <c r="T229" s="67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9" t="s">
        <v>142</v>
      </c>
      <c r="AU229" s="19" t="s">
        <v>82</v>
      </c>
    </row>
    <row r="230" spans="1:65" s="2" customFormat="1" ht="11.25">
      <c r="A230" s="36"/>
      <c r="B230" s="37"/>
      <c r="C230" s="38"/>
      <c r="D230" s="193" t="s">
        <v>144</v>
      </c>
      <c r="E230" s="38"/>
      <c r="F230" s="194" t="s">
        <v>353</v>
      </c>
      <c r="G230" s="38"/>
      <c r="H230" s="38"/>
      <c r="I230" s="190"/>
      <c r="J230" s="38"/>
      <c r="K230" s="38"/>
      <c r="L230" s="41"/>
      <c r="M230" s="191"/>
      <c r="N230" s="192"/>
      <c r="O230" s="66"/>
      <c r="P230" s="66"/>
      <c r="Q230" s="66"/>
      <c r="R230" s="66"/>
      <c r="S230" s="66"/>
      <c r="T230" s="67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9" t="s">
        <v>144</v>
      </c>
      <c r="AU230" s="19" t="s">
        <v>82</v>
      </c>
    </row>
    <row r="231" spans="1:65" s="13" customFormat="1" ht="11.25">
      <c r="B231" s="195"/>
      <c r="C231" s="196"/>
      <c r="D231" s="188" t="s">
        <v>161</v>
      </c>
      <c r="E231" s="197" t="s">
        <v>19</v>
      </c>
      <c r="F231" s="198" t="s">
        <v>354</v>
      </c>
      <c r="G231" s="196"/>
      <c r="H231" s="199">
        <v>4.41</v>
      </c>
      <c r="I231" s="200"/>
      <c r="J231" s="196"/>
      <c r="K231" s="196"/>
      <c r="L231" s="201"/>
      <c r="M231" s="202"/>
      <c r="N231" s="203"/>
      <c r="O231" s="203"/>
      <c r="P231" s="203"/>
      <c r="Q231" s="203"/>
      <c r="R231" s="203"/>
      <c r="S231" s="203"/>
      <c r="T231" s="204"/>
      <c r="AT231" s="205" t="s">
        <v>161</v>
      </c>
      <c r="AU231" s="205" t="s">
        <v>82</v>
      </c>
      <c r="AV231" s="13" t="s">
        <v>82</v>
      </c>
      <c r="AW231" s="13" t="s">
        <v>33</v>
      </c>
      <c r="AX231" s="13" t="s">
        <v>72</v>
      </c>
      <c r="AY231" s="205" t="s">
        <v>132</v>
      </c>
    </row>
    <row r="232" spans="1:65" s="14" customFormat="1" ht="11.25">
      <c r="B232" s="206"/>
      <c r="C232" s="207"/>
      <c r="D232" s="188" t="s">
        <v>161</v>
      </c>
      <c r="E232" s="208" t="s">
        <v>19</v>
      </c>
      <c r="F232" s="209" t="s">
        <v>163</v>
      </c>
      <c r="G232" s="207"/>
      <c r="H232" s="210">
        <v>4.41</v>
      </c>
      <c r="I232" s="211"/>
      <c r="J232" s="207"/>
      <c r="K232" s="207"/>
      <c r="L232" s="212"/>
      <c r="M232" s="213"/>
      <c r="N232" s="214"/>
      <c r="O232" s="214"/>
      <c r="P232" s="214"/>
      <c r="Q232" s="214"/>
      <c r="R232" s="214"/>
      <c r="S232" s="214"/>
      <c r="T232" s="215"/>
      <c r="AT232" s="216" t="s">
        <v>161</v>
      </c>
      <c r="AU232" s="216" t="s">
        <v>82</v>
      </c>
      <c r="AV232" s="14" t="s">
        <v>140</v>
      </c>
      <c r="AW232" s="14" t="s">
        <v>33</v>
      </c>
      <c r="AX232" s="14" t="s">
        <v>80</v>
      </c>
      <c r="AY232" s="216" t="s">
        <v>132</v>
      </c>
    </row>
    <row r="233" spans="1:65" s="2" customFormat="1" ht="24.2" customHeight="1">
      <c r="A233" s="36"/>
      <c r="B233" s="37"/>
      <c r="C233" s="175" t="s">
        <v>297</v>
      </c>
      <c r="D233" s="175" t="s">
        <v>135</v>
      </c>
      <c r="E233" s="176" t="s">
        <v>355</v>
      </c>
      <c r="F233" s="177" t="s">
        <v>356</v>
      </c>
      <c r="G233" s="178" t="s">
        <v>138</v>
      </c>
      <c r="H233" s="179">
        <v>4.41</v>
      </c>
      <c r="I233" s="180"/>
      <c r="J233" s="181">
        <f>ROUND(I233*H233,2)</f>
        <v>0</v>
      </c>
      <c r="K233" s="177" t="s">
        <v>226</v>
      </c>
      <c r="L233" s="41"/>
      <c r="M233" s="182" t="s">
        <v>19</v>
      </c>
      <c r="N233" s="183" t="s">
        <v>43</v>
      </c>
      <c r="O233" s="66"/>
      <c r="P233" s="184">
        <f>O233*H233</f>
        <v>0</v>
      </c>
      <c r="Q233" s="184">
        <v>1.0000000000000001E-5</v>
      </c>
      <c r="R233" s="184">
        <f>Q233*H233</f>
        <v>4.4100000000000008E-5</v>
      </c>
      <c r="S233" s="184">
        <v>0</v>
      </c>
      <c r="T233" s="185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86" t="s">
        <v>230</v>
      </c>
      <c r="AT233" s="186" t="s">
        <v>135</v>
      </c>
      <c r="AU233" s="186" t="s">
        <v>82</v>
      </c>
      <c r="AY233" s="19" t="s">
        <v>132</v>
      </c>
      <c r="BE233" s="187">
        <f>IF(N233="základní",J233,0)</f>
        <v>0</v>
      </c>
      <c r="BF233" s="187">
        <f>IF(N233="snížená",J233,0)</f>
        <v>0</v>
      </c>
      <c r="BG233" s="187">
        <f>IF(N233="zákl. přenesená",J233,0)</f>
        <v>0</v>
      </c>
      <c r="BH233" s="187">
        <f>IF(N233="sníž. přenesená",J233,0)</f>
        <v>0</v>
      </c>
      <c r="BI233" s="187">
        <f>IF(N233="nulová",J233,0)</f>
        <v>0</v>
      </c>
      <c r="BJ233" s="19" t="s">
        <v>80</v>
      </c>
      <c r="BK233" s="187">
        <f>ROUND(I233*H233,2)</f>
        <v>0</v>
      </c>
      <c r="BL233" s="19" t="s">
        <v>230</v>
      </c>
      <c r="BM233" s="186" t="s">
        <v>357</v>
      </c>
    </row>
    <row r="234" spans="1:65" s="2" customFormat="1" ht="19.5">
      <c r="A234" s="36"/>
      <c r="B234" s="37"/>
      <c r="C234" s="38"/>
      <c r="D234" s="188" t="s">
        <v>142</v>
      </c>
      <c r="E234" s="38"/>
      <c r="F234" s="189" t="s">
        <v>356</v>
      </c>
      <c r="G234" s="38"/>
      <c r="H234" s="38"/>
      <c r="I234" s="190"/>
      <c r="J234" s="38"/>
      <c r="K234" s="38"/>
      <c r="L234" s="41"/>
      <c r="M234" s="191"/>
      <c r="N234" s="192"/>
      <c r="O234" s="66"/>
      <c r="P234" s="66"/>
      <c r="Q234" s="66"/>
      <c r="R234" s="66"/>
      <c r="S234" s="66"/>
      <c r="T234" s="67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9" t="s">
        <v>142</v>
      </c>
      <c r="AU234" s="19" t="s">
        <v>82</v>
      </c>
    </row>
    <row r="235" spans="1:65" s="13" customFormat="1" ht="11.25">
      <c r="B235" s="195"/>
      <c r="C235" s="196"/>
      <c r="D235" s="188" t="s">
        <v>161</v>
      </c>
      <c r="E235" s="197" t="s">
        <v>19</v>
      </c>
      <c r="F235" s="198" t="s">
        <v>354</v>
      </c>
      <c r="G235" s="196"/>
      <c r="H235" s="199">
        <v>4.41</v>
      </c>
      <c r="I235" s="200"/>
      <c r="J235" s="196"/>
      <c r="K235" s="196"/>
      <c r="L235" s="201"/>
      <c r="M235" s="202"/>
      <c r="N235" s="203"/>
      <c r="O235" s="203"/>
      <c r="P235" s="203"/>
      <c r="Q235" s="203"/>
      <c r="R235" s="203"/>
      <c r="S235" s="203"/>
      <c r="T235" s="204"/>
      <c r="AT235" s="205" t="s">
        <v>161</v>
      </c>
      <c r="AU235" s="205" t="s">
        <v>82</v>
      </c>
      <c r="AV235" s="13" t="s">
        <v>82</v>
      </c>
      <c r="AW235" s="13" t="s">
        <v>33</v>
      </c>
      <c r="AX235" s="13" t="s">
        <v>72</v>
      </c>
      <c r="AY235" s="205" t="s">
        <v>132</v>
      </c>
    </row>
    <row r="236" spans="1:65" s="14" customFormat="1" ht="11.25">
      <c r="B236" s="206"/>
      <c r="C236" s="207"/>
      <c r="D236" s="188" t="s">
        <v>161</v>
      </c>
      <c r="E236" s="208" t="s">
        <v>19</v>
      </c>
      <c r="F236" s="209" t="s">
        <v>163</v>
      </c>
      <c r="G236" s="207"/>
      <c r="H236" s="210">
        <v>4.41</v>
      </c>
      <c r="I236" s="211"/>
      <c r="J236" s="207"/>
      <c r="K236" s="207"/>
      <c r="L236" s="212"/>
      <c r="M236" s="213"/>
      <c r="N236" s="214"/>
      <c r="O236" s="214"/>
      <c r="P236" s="214"/>
      <c r="Q236" s="214"/>
      <c r="R236" s="214"/>
      <c r="S236" s="214"/>
      <c r="T236" s="215"/>
      <c r="AT236" s="216" t="s">
        <v>161</v>
      </c>
      <c r="AU236" s="216" t="s">
        <v>82</v>
      </c>
      <c r="AV236" s="14" t="s">
        <v>140</v>
      </c>
      <c r="AW236" s="14" t="s">
        <v>33</v>
      </c>
      <c r="AX236" s="14" t="s">
        <v>80</v>
      </c>
      <c r="AY236" s="216" t="s">
        <v>132</v>
      </c>
    </row>
    <row r="237" spans="1:65" s="2" customFormat="1" ht="24.2" customHeight="1">
      <c r="A237" s="36"/>
      <c r="B237" s="37"/>
      <c r="C237" s="175" t="s">
        <v>358</v>
      </c>
      <c r="D237" s="175" t="s">
        <v>135</v>
      </c>
      <c r="E237" s="176" t="s">
        <v>359</v>
      </c>
      <c r="F237" s="177" t="s">
        <v>360</v>
      </c>
      <c r="G237" s="178" t="s">
        <v>343</v>
      </c>
      <c r="H237" s="237"/>
      <c r="I237" s="180"/>
      <c r="J237" s="181">
        <f>ROUND(I237*H237,2)</f>
        <v>0</v>
      </c>
      <c r="K237" s="177" t="s">
        <v>139</v>
      </c>
      <c r="L237" s="41"/>
      <c r="M237" s="182" t="s">
        <v>19</v>
      </c>
      <c r="N237" s="183" t="s">
        <v>43</v>
      </c>
      <c r="O237" s="66"/>
      <c r="P237" s="184">
        <f>O237*H237</f>
        <v>0</v>
      </c>
      <c r="Q237" s="184">
        <v>0</v>
      </c>
      <c r="R237" s="184">
        <f>Q237*H237</f>
        <v>0</v>
      </c>
      <c r="S237" s="184">
        <v>0</v>
      </c>
      <c r="T237" s="185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86" t="s">
        <v>230</v>
      </c>
      <c r="AT237" s="186" t="s">
        <v>135</v>
      </c>
      <c r="AU237" s="186" t="s">
        <v>82</v>
      </c>
      <c r="AY237" s="19" t="s">
        <v>132</v>
      </c>
      <c r="BE237" s="187">
        <f>IF(N237="základní",J237,0)</f>
        <v>0</v>
      </c>
      <c r="BF237" s="187">
        <f>IF(N237="snížená",J237,0)</f>
        <v>0</v>
      </c>
      <c r="BG237" s="187">
        <f>IF(N237="zákl. přenesená",J237,0)</f>
        <v>0</v>
      </c>
      <c r="BH237" s="187">
        <f>IF(N237="sníž. přenesená",J237,0)</f>
        <v>0</v>
      </c>
      <c r="BI237" s="187">
        <f>IF(N237="nulová",J237,0)</f>
        <v>0</v>
      </c>
      <c r="BJ237" s="19" t="s">
        <v>80</v>
      </c>
      <c r="BK237" s="187">
        <f>ROUND(I237*H237,2)</f>
        <v>0</v>
      </c>
      <c r="BL237" s="19" t="s">
        <v>230</v>
      </c>
      <c r="BM237" s="186" t="s">
        <v>361</v>
      </c>
    </row>
    <row r="238" spans="1:65" s="2" customFormat="1" ht="29.25">
      <c r="A238" s="36"/>
      <c r="B238" s="37"/>
      <c r="C238" s="38"/>
      <c r="D238" s="188" t="s">
        <v>142</v>
      </c>
      <c r="E238" s="38"/>
      <c r="F238" s="189" t="s">
        <v>362</v>
      </c>
      <c r="G238" s="38"/>
      <c r="H238" s="38"/>
      <c r="I238" s="190"/>
      <c r="J238" s="38"/>
      <c r="K238" s="38"/>
      <c r="L238" s="41"/>
      <c r="M238" s="191"/>
      <c r="N238" s="192"/>
      <c r="O238" s="66"/>
      <c r="P238" s="66"/>
      <c r="Q238" s="66"/>
      <c r="R238" s="66"/>
      <c r="S238" s="66"/>
      <c r="T238" s="67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9" t="s">
        <v>142</v>
      </c>
      <c r="AU238" s="19" t="s">
        <v>82</v>
      </c>
    </row>
    <row r="239" spans="1:65" s="2" customFormat="1" ht="11.25">
      <c r="A239" s="36"/>
      <c r="B239" s="37"/>
      <c r="C239" s="38"/>
      <c r="D239" s="193" t="s">
        <v>144</v>
      </c>
      <c r="E239" s="38"/>
      <c r="F239" s="194" t="s">
        <v>363</v>
      </c>
      <c r="G239" s="38"/>
      <c r="H239" s="38"/>
      <c r="I239" s="190"/>
      <c r="J239" s="38"/>
      <c r="K239" s="38"/>
      <c r="L239" s="41"/>
      <c r="M239" s="191"/>
      <c r="N239" s="192"/>
      <c r="O239" s="66"/>
      <c r="P239" s="66"/>
      <c r="Q239" s="66"/>
      <c r="R239" s="66"/>
      <c r="S239" s="66"/>
      <c r="T239" s="67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9" t="s">
        <v>144</v>
      </c>
      <c r="AU239" s="19" t="s">
        <v>82</v>
      </c>
    </row>
    <row r="240" spans="1:65" s="12" customFormat="1" ht="22.9" customHeight="1">
      <c r="B240" s="159"/>
      <c r="C240" s="160"/>
      <c r="D240" s="161" t="s">
        <v>71</v>
      </c>
      <c r="E240" s="173" t="s">
        <v>364</v>
      </c>
      <c r="F240" s="173" t="s">
        <v>365</v>
      </c>
      <c r="G240" s="160"/>
      <c r="H240" s="160"/>
      <c r="I240" s="163"/>
      <c r="J240" s="174">
        <f>BK240</f>
        <v>0</v>
      </c>
      <c r="K240" s="160"/>
      <c r="L240" s="165"/>
      <c r="M240" s="166"/>
      <c r="N240" s="167"/>
      <c r="O240" s="167"/>
      <c r="P240" s="168">
        <f>SUM(P241:P246)</f>
        <v>0</v>
      </c>
      <c r="Q240" s="167"/>
      <c r="R240" s="168">
        <f>SUM(R241:R246)</f>
        <v>0</v>
      </c>
      <c r="S240" s="167"/>
      <c r="T240" s="169">
        <f>SUM(T241:T246)</f>
        <v>1.92</v>
      </c>
      <c r="AR240" s="170" t="s">
        <v>82</v>
      </c>
      <c r="AT240" s="171" t="s">
        <v>71</v>
      </c>
      <c r="AU240" s="171" t="s">
        <v>80</v>
      </c>
      <c r="AY240" s="170" t="s">
        <v>132</v>
      </c>
      <c r="BK240" s="172">
        <f>SUM(BK241:BK246)</f>
        <v>0</v>
      </c>
    </row>
    <row r="241" spans="1:65" s="2" customFormat="1" ht="21.75" customHeight="1">
      <c r="A241" s="36"/>
      <c r="B241" s="37"/>
      <c r="C241" s="175" t="s">
        <v>304</v>
      </c>
      <c r="D241" s="175" t="s">
        <v>135</v>
      </c>
      <c r="E241" s="176" t="s">
        <v>366</v>
      </c>
      <c r="F241" s="177" t="s">
        <v>367</v>
      </c>
      <c r="G241" s="178" t="s">
        <v>138</v>
      </c>
      <c r="H241" s="179">
        <v>96</v>
      </c>
      <c r="I241" s="180"/>
      <c r="J241" s="181">
        <f>ROUND(I241*H241,2)</f>
        <v>0</v>
      </c>
      <c r="K241" s="177" t="s">
        <v>139</v>
      </c>
      <c r="L241" s="41"/>
      <c r="M241" s="182" t="s">
        <v>19</v>
      </c>
      <c r="N241" s="183" t="s">
        <v>43</v>
      </c>
      <c r="O241" s="66"/>
      <c r="P241" s="184">
        <f>O241*H241</f>
        <v>0</v>
      </c>
      <c r="Q241" s="184">
        <v>0</v>
      </c>
      <c r="R241" s="184">
        <f>Q241*H241</f>
        <v>0</v>
      </c>
      <c r="S241" s="184">
        <v>0.02</v>
      </c>
      <c r="T241" s="185">
        <f>S241*H241</f>
        <v>1.92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86" t="s">
        <v>230</v>
      </c>
      <c r="AT241" s="186" t="s">
        <v>135</v>
      </c>
      <c r="AU241" s="186" t="s">
        <v>82</v>
      </c>
      <c r="AY241" s="19" t="s">
        <v>132</v>
      </c>
      <c r="BE241" s="187">
        <f>IF(N241="základní",J241,0)</f>
        <v>0</v>
      </c>
      <c r="BF241" s="187">
        <f>IF(N241="snížená",J241,0)</f>
        <v>0</v>
      </c>
      <c r="BG241" s="187">
        <f>IF(N241="zákl. přenesená",J241,0)</f>
        <v>0</v>
      </c>
      <c r="BH241" s="187">
        <f>IF(N241="sníž. přenesená",J241,0)</f>
        <v>0</v>
      </c>
      <c r="BI241" s="187">
        <f>IF(N241="nulová",J241,0)</f>
        <v>0</v>
      </c>
      <c r="BJ241" s="19" t="s">
        <v>80</v>
      </c>
      <c r="BK241" s="187">
        <f>ROUND(I241*H241,2)</f>
        <v>0</v>
      </c>
      <c r="BL241" s="19" t="s">
        <v>230</v>
      </c>
      <c r="BM241" s="186" t="s">
        <v>368</v>
      </c>
    </row>
    <row r="242" spans="1:65" s="2" customFormat="1" ht="11.25">
      <c r="A242" s="36"/>
      <c r="B242" s="37"/>
      <c r="C242" s="38"/>
      <c r="D242" s="188" t="s">
        <v>142</v>
      </c>
      <c r="E242" s="38"/>
      <c r="F242" s="189" t="s">
        <v>369</v>
      </c>
      <c r="G242" s="38"/>
      <c r="H242" s="38"/>
      <c r="I242" s="190"/>
      <c r="J242" s="38"/>
      <c r="K242" s="38"/>
      <c r="L242" s="41"/>
      <c r="M242" s="191"/>
      <c r="N242" s="192"/>
      <c r="O242" s="66"/>
      <c r="P242" s="66"/>
      <c r="Q242" s="66"/>
      <c r="R242" s="66"/>
      <c r="S242" s="66"/>
      <c r="T242" s="67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9" t="s">
        <v>142</v>
      </c>
      <c r="AU242" s="19" t="s">
        <v>82</v>
      </c>
    </row>
    <row r="243" spans="1:65" s="2" customFormat="1" ht="11.25">
      <c r="A243" s="36"/>
      <c r="B243" s="37"/>
      <c r="C243" s="38"/>
      <c r="D243" s="193" t="s">
        <v>144</v>
      </c>
      <c r="E243" s="38"/>
      <c r="F243" s="194" t="s">
        <v>370</v>
      </c>
      <c r="G243" s="38"/>
      <c r="H243" s="38"/>
      <c r="I243" s="190"/>
      <c r="J243" s="38"/>
      <c r="K243" s="38"/>
      <c r="L243" s="41"/>
      <c r="M243" s="191"/>
      <c r="N243" s="192"/>
      <c r="O243" s="66"/>
      <c r="P243" s="66"/>
      <c r="Q243" s="66"/>
      <c r="R243" s="66"/>
      <c r="S243" s="66"/>
      <c r="T243" s="67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9" t="s">
        <v>144</v>
      </c>
      <c r="AU243" s="19" t="s">
        <v>82</v>
      </c>
    </row>
    <row r="244" spans="1:65" s="2" customFormat="1" ht="24.2" customHeight="1">
      <c r="A244" s="36"/>
      <c r="B244" s="37"/>
      <c r="C244" s="175" t="s">
        <v>371</v>
      </c>
      <c r="D244" s="175" t="s">
        <v>135</v>
      </c>
      <c r="E244" s="176" t="s">
        <v>372</v>
      </c>
      <c r="F244" s="177" t="s">
        <v>373</v>
      </c>
      <c r="G244" s="178" t="s">
        <v>343</v>
      </c>
      <c r="H244" s="237"/>
      <c r="I244" s="180"/>
      <c r="J244" s="181">
        <f>ROUND(I244*H244,2)</f>
        <v>0</v>
      </c>
      <c r="K244" s="177" t="s">
        <v>139</v>
      </c>
      <c r="L244" s="41"/>
      <c r="M244" s="182" t="s">
        <v>19</v>
      </c>
      <c r="N244" s="183" t="s">
        <v>43</v>
      </c>
      <c r="O244" s="66"/>
      <c r="P244" s="184">
        <f>O244*H244</f>
        <v>0</v>
      </c>
      <c r="Q244" s="184">
        <v>0</v>
      </c>
      <c r="R244" s="184">
        <f>Q244*H244</f>
        <v>0</v>
      </c>
      <c r="S244" s="184">
        <v>0</v>
      </c>
      <c r="T244" s="185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86" t="s">
        <v>230</v>
      </c>
      <c r="AT244" s="186" t="s">
        <v>135</v>
      </c>
      <c r="AU244" s="186" t="s">
        <v>82</v>
      </c>
      <c r="AY244" s="19" t="s">
        <v>132</v>
      </c>
      <c r="BE244" s="187">
        <f>IF(N244="základní",J244,0)</f>
        <v>0</v>
      </c>
      <c r="BF244" s="187">
        <f>IF(N244="snížená",J244,0)</f>
        <v>0</v>
      </c>
      <c r="BG244" s="187">
        <f>IF(N244="zákl. přenesená",J244,0)</f>
        <v>0</v>
      </c>
      <c r="BH244" s="187">
        <f>IF(N244="sníž. přenesená",J244,0)</f>
        <v>0</v>
      </c>
      <c r="BI244" s="187">
        <f>IF(N244="nulová",J244,0)</f>
        <v>0</v>
      </c>
      <c r="BJ244" s="19" t="s">
        <v>80</v>
      </c>
      <c r="BK244" s="187">
        <f>ROUND(I244*H244,2)</f>
        <v>0</v>
      </c>
      <c r="BL244" s="19" t="s">
        <v>230</v>
      </c>
      <c r="BM244" s="186" t="s">
        <v>374</v>
      </c>
    </row>
    <row r="245" spans="1:65" s="2" customFormat="1" ht="29.25">
      <c r="A245" s="36"/>
      <c r="B245" s="37"/>
      <c r="C245" s="38"/>
      <c r="D245" s="188" t="s">
        <v>142</v>
      </c>
      <c r="E245" s="38"/>
      <c r="F245" s="189" t="s">
        <v>375</v>
      </c>
      <c r="G245" s="38"/>
      <c r="H245" s="38"/>
      <c r="I245" s="190"/>
      <c r="J245" s="38"/>
      <c r="K245" s="38"/>
      <c r="L245" s="41"/>
      <c r="M245" s="191"/>
      <c r="N245" s="192"/>
      <c r="O245" s="66"/>
      <c r="P245" s="66"/>
      <c r="Q245" s="66"/>
      <c r="R245" s="66"/>
      <c r="S245" s="66"/>
      <c r="T245" s="67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T245" s="19" t="s">
        <v>142</v>
      </c>
      <c r="AU245" s="19" t="s">
        <v>82</v>
      </c>
    </row>
    <row r="246" spans="1:65" s="2" customFormat="1" ht="11.25">
      <c r="A246" s="36"/>
      <c r="B246" s="37"/>
      <c r="C246" s="38"/>
      <c r="D246" s="193" t="s">
        <v>144</v>
      </c>
      <c r="E246" s="38"/>
      <c r="F246" s="194" t="s">
        <v>376</v>
      </c>
      <c r="G246" s="38"/>
      <c r="H246" s="38"/>
      <c r="I246" s="190"/>
      <c r="J246" s="38"/>
      <c r="K246" s="38"/>
      <c r="L246" s="41"/>
      <c r="M246" s="191"/>
      <c r="N246" s="192"/>
      <c r="O246" s="66"/>
      <c r="P246" s="66"/>
      <c r="Q246" s="66"/>
      <c r="R246" s="66"/>
      <c r="S246" s="66"/>
      <c r="T246" s="67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T246" s="19" t="s">
        <v>144</v>
      </c>
      <c r="AU246" s="19" t="s">
        <v>82</v>
      </c>
    </row>
    <row r="247" spans="1:65" s="12" customFormat="1" ht="22.9" customHeight="1">
      <c r="B247" s="159"/>
      <c r="C247" s="160"/>
      <c r="D247" s="161" t="s">
        <v>71</v>
      </c>
      <c r="E247" s="173" t="s">
        <v>377</v>
      </c>
      <c r="F247" s="173" t="s">
        <v>378</v>
      </c>
      <c r="G247" s="160"/>
      <c r="H247" s="160"/>
      <c r="I247" s="163"/>
      <c r="J247" s="174">
        <f>BK247</f>
        <v>0</v>
      </c>
      <c r="K247" s="160"/>
      <c r="L247" s="165"/>
      <c r="M247" s="166"/>
      <c r="N247" s="167"/>
      <c r="O247" s="167"/>
      <c r="P247" s="168">
        <f>SUM(P248:P253)</f>
        <v>0</v>
      </c>
      <c r="Q247" s="167"/>
      <c r="R247" s="168">
        <f>SUM(R248:R253)</f>
        <v>0</v>
      </c>
      <c r="S247" s="167"/>
      <c r="T247" s="169">
        <f>SUM(T248:T253)</f>
        <v>0.28800000000000003</v>
      </c>
      <c r="AR247" s="170" t="s">
        <v>82</v>
      </c>
      <c r="AT247" s="171" t="s">
        <v>71</v>
      </c>
      <c r="AU247" s="171" t="s">
        <v>80</v>
      </c>
      <c r="AY247" s="170" t="s">
        <v>132</v>
      </c>
      <c r="BK247" s="172">
        <f>SUM(BK248:BK253)</f>
        <v>0</v>
      </c>
    </row>
    <row r="248" spans="1:65" s="2" customFormat="1" ht="24.2" customHeight="1">
      <c r="A248" s="36"/>
      <c r="B248" s="37"/>
      <c r="C248" s="175" t="s">
        <v>379</v>
      </c>
      <c r="D248" s="175" t="s">
        <v>135</v>
      </c>
      <c r="E248" s="176" t="s">
        <v>380</v>
      </c>
      <c r="F248" s="177" t="s">
        <v>381</v>
      </c>
      <c r="G248" s="178" t="s">
        <v>138</v>
      </c>
      <c r="H248" s="179">
        <v>96</v>
      </c>
      <c r="I248" s="180"/>
      <c r="J248" s="181">
        <f>ROUND(I248*H248,2)</f>
        <v>0</v>
      </c>
      <c r="K248" s="177" t="s">
        <v>139</v>
      </c>
      <c r="L248" s="41"/>
      <c r="M248" s="182" t="s">
        <v>19</v>
      </c>
      <c r="N248" s="183" t="s">
        <v>43</v>
      </c>
      <c r="O248" s="66"/>
      <c r="P248" s="184">
        <f>O248*H248</f>
        <v>0</v>
      </c>
      <c r="Q248" s="184">
        <v>0</v>
      </c>
      <c r="R248" s="184">
        <f>Q248*H248</f>
        <v>0</v>
      </c>
      <c r="S248" s="184">
        <v>3.0000000000000001E-3</v>
      </c>
      <c r="T248" s="185">
        <f>S248*H248</f>
        <v>0.28800000000000003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86" t="s">
        <v>230</v>
      </c>
      <c r="AT248" s="186" t="s">
        <v>135</v>
      </c>
      <c r="AU248" s="186" t="s">
        <v>82</v>
      </c>
      <c r="AY248" s="19" t="s">
        <v>132</v>
      </c>
      <c r="BE248" s="187">
        <f>IF(N248="základní",J248,0)</f>
        <v>0</v>
      </c>
      <c r="BF248" s="187">
        <f>IF(N248="snížená",J248,0)</f>
        <v>0</v>
      </c>
      <c r="BG248" s="187">
        <f>IF(N248="zákl. přenesená",J248,0)</f>
        <v>0</v>
      </c>
      <c r="BH248" s="187">
        <f>IF(N248="sníž. přenesená",J248,0)</f>
        <v>0</v>
      </c>
      <c r="BI248" s="187">
        <f>IF(N248="nulová",J248,0)</f>
        <v>0</v>
      </c>
      <c r="BJ248" s="19" t="s">
        <v>80</v>
      </c>
      <c r="BK248" s="187">
        <f>ROUND(I248*H248,2)</f>
        <v>0</v>
      </c>
      <c r="BL248" s="19" t="s">
        <v>230</v>
      </c>
      <c r="BM248" s="186" t="s">
        <v>382</v>
      </c>
    </row>
    <row r="249" spans="1:65" s="2" customFormat="1" ht="11.25">
      <c r="A249" s="36"/>
      <c r="B249" s="37"/>
      <c r="C249" s="38"/>
      <c r="D249" s="188" t="s">
        <v>142</v>
      </c>
      <c r="E249" s="38"/>
      <c r="F249" s="189" t="s">
        <v>383</v>
      </c>
      <c r="G249" s="38"/>
      <c r="H249" s="38"/>
      <c r="I249" s="190"/>
      <c r="J249" s="38"/>
      <c r="K249" s="38"/>
      <c r="L249" s="41"/>
      <c r="M249" s="191"/>
      <c r="N249" s="192"/>
      <c r="O249" s="66"/>
      <c r="P249" s="66"/>
      <c r="Q249" s="66"/>
      <c r="R249" s="66"/>
      <c r="S249" s="66"/>
      <c r="T249" s="67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T249" s="19" t="s">
        <v>142</v>
      </c>
      <c r="AU249" s="19" t="s">
        <v>82</v>
      </c>
    </row>
    <row r="250" spans="1:65" s="2" customFormat="1" ht="11.25">
      <c r="A250" s="36"/>
      <c r="B250" s="37"/>
      <c r="C250" s="38"/>
      <c r="D250" s="193" t="s">
        <v>144</v>
      </c>
      <c r="E250" s="38"/>
      <c r="F250" s="194" t="s">
        <v>384</v>
      </c>
      <c r="G250" s="38"/>
      <c r="H250" s="38"/>
      <c r="I250" s="190"/>
      <c r="J250" s="38"/>
      <c r="K250" s="38"/>
      <c r="L250" s="41"/>
      <c r="M250" s="191"/>
      <c r="N250" s="192"/>
      <c r="O250" s="66"/>
      <c r="P250" s="66"/>
      <c r="Q250" s="66"/>
      <c r="R250" s="66"/>
      <c r="S250" s="66"/>
      <c r="T250" s="67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9" t="s">
        <v>144</v>
      </c>
      <c r="AU250" s="19" t="s">
        <v>82</v>
      </c>
    </row>
    <row r="251" spans="1:65" s="2" customFormat="1" ht="24.2" customHeight="1">
      <c r="A251" s="36"/>
      <c r="B251" s="37"/>
      <c r="C251" s="175" t="s">
        <v>385</v>
      </c>
      <c r="D251" s="175" t="s">
        <v>135</v>
      </c>
      <c r="E251" s="176" t="s">
        <v>386</v>
      </c>
      <c r="F251" s="177" t="s">
        <v>387</v>
      </c>
      <c r="G251" s="178" t="s">
        <v>343</v>
      </c>
      <c r="H251" s="237"/>
      <c r="I251" s="180"/>
      <c r="J251" s="181">
        <f>ROUND(I251*H251,2)</f>
        <v>0</v>
      </c>
      <c r="K251" s="177" t="s">
        <v>139</v>
      </c>
      <c r="L251" s="41"/>
      <c r="M251" s="182" t="s">
        <v>19</v>
      </c>
      <c r="N251" s="183" t="s">
        <v>43</v>
      </c>
      <c r="O251" s="66"/>
      <c r="P251" s="184">
        <f>O251*H251</f>
        <v>0</v>
      </c>
      <c r="Q251" s="184">
        <v>0</v>
      </c>
      <c r="R251" s="184">
        <f>Q251*H251</f>
        <v>0</v>
      </c>
      <c r="S251" s="184">
        <v>0</v>
      </c>
      <c r="T251" s="185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86" t="s">
        <v>230</v>
      </c>
      <c r="AT251" s="186" t="s">
        <v>135</v>
      </c>
      <c r="AU251" s="186" t="s">
        <v>82</v>
      </c>
      <c r="AY251" s="19" t="s">
        <v>132</v>
      </c>
      <c r="BE251" s="187">
        <f>IF(N251="základní",J251,0)</f>
        <v>0</v>
      </c>
      <c r="BF251" s="187">
        <f>IF(N251="snížená",J251,0)</f>
        <v>0</v>
      </c>
      <c r="BG251" s="187">
        <f>IF(N251="zákl. přenesená",J251,0)</f>
        <v>0</v>
      </c>
      <c r="BH251" s="187">
        <f>IF(N251="sníž. přenesená",J251,0)</f>
        <v>0</v>
      </c>
      <c r="BI251" s="187">
        <f>IF(N251="nulová",J251,0)</f>
        <v>0</v>
      </c>
      <c r="BJ251" s="19" t="s">
        <v>80</v>
      </c>
      <c r="BK251" s="187">
        <f>ROUND(I251*H251,2)</f>
        <v>0</v>
      </c>
      <c r="BL251" s="19" t="s">
        <v>230</v>
      </c>
      <c r="BM251" s="186" t="s">
        <v>388</v>
      </c>
    </row>
    <row r="252" spans="1:65" s="2" customFormat="1" ht="29.25">
      <c r="A252" s="36"/>
      <c r="B252" s="37"/>
      <c r="C252" s="38"/>
      <c r="D252" s="188" t="s">
        <v>142</v>
      </c>
      <c r="E252" s="38"/>
      <c r="F252" s="189" t="s">
        <v>389</v>
      </c>
      <c r="G252" s="38"/>
      <c r="H252" s="38"/>
      <c r="I252" s="190"/>
      <c r="J252" s="38"/>
      <c r="K252" s="38"/>
      <c r="L252" s="41"/>
      <c r="M252" s="191"/>
      <c r="N252" s="192"/>
      <c r="O252" s="66"/>
      <c r="P252" s="66"/>
      <c r="Q252" s="66"/>
      <c r="R252" s="66"/>
      <c r="S252" s="66"/>
      <c r="T252" s="67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T252" s="19" t="s">
        <v>142</v>
      </c>
      <c r="AU252" s="19" t="s">
        <v>82</v>
      </c>
    </row>
    <row r="253" spans="1:65" s="2" customFormat="1" ht="11.25">
      <c r="A253" s="36"/>
      <c r="B253" s="37"/>
      <c r="C253" s="38"/>
      <c r="D253" s="193" t="s">
        <v>144</v>
      </c>
      <c r="E253" s="38"/>
      <c r="F253" s="194" t="s">
        <v>390</v>
      </c>
      <c r="G253" s="38"/>
      <c r="H253" s="38"/>
      <c r="I253" s="190"/>
      <c r="J253" s="38"/>
      <c r="K253" s="38"/>
      <c r="L253" s="41"/>
      <c r="M253" s="191"/>
      <c r="N253" s="192"/>
      <c r="O253" s="66"/>
      <c r="P253" s="66"/>
      <c r="Q253" s="66"/>
      <c r="R253" s="66"/>
      <c r="S253" s="66"/>
      <c r="T253" s="67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T253" s="19" t="s">
        <v>144</v>
      </c>
      <c r="AU253" s="19" t="s">
        <v>82</v>
      </c>
    </row>
    <row r="254" spans="1:65" s="12" customFormat="1" ht="22.9" customHeight="1">
      <c r="B254" s="159"/>
      <c r="C254" s="160"/>
      <c r="D254" s="161" t="s">
        <v>71</v>
      </c>
      <c r="E254" s="173" t="s">
        <v>391</v>
      </c>
      <c r="F254" s="173" t="s">
        <v>392</v>
      </c>
      <c r="G254" s="160"/>
      <c r="H254" s="160"/>
      <c r="I254" s="163"/>
      <c r="J254" s="174">
        <f>BK254</f>
        <v>0</v>
      </c>
      <c r="K254" s="160"/>
      <c r="L254" s="165"/>
      <c r="M254" s="166"/>
      <c r="N254" s="167"/>
      <c r="O254" s="167"/>
      <c r="P254" s="168">
        <f>SUM(P255:P279)</f>
        <v>0</v>
      </c>
      <c r="Q254" s="167"/>
      <c r="R254" s="168">
        <f>SUM(R255:R279)</f>
        <v>1.10714</v>
      </c>
      <c r="S254" s="167"/>
      <c r="T254" s="169">
        <f>SUM(T255:T279)</f>
        <v>0</v>
      </c>
      <c r="AR254" s="170" t="s">
        <v>82</v>
      </c>
      <c r="AT254" s="171" t="s">
        <v>71</v>
      </c>
      <c r="AU254" s="171" t="s">
        <v>80</v>
      </c>
      <c r="AY254" s="170" t="s">
        <v>132</v>
      </c>
      <c r="BK254" s="172">
        <f>SUM(BK255:BK279)</f>
        <v>0</v>
      </c>
    </row>
    <row r="255" spans="1:65" s="2" customFormat="1" ht="16.5" customHeight="1">
      <c r="A255" s="36"/>
      <c r="B255" s="37"/>
      <c r="C255" s="175" t="s">
        <v>393</v>
      </c>
      <c r="D255" s="175" t="s">
        <v>135</v>
      </c>
      <c r="E255" s="176" t="s">
        <v>394</v>
      </c>
      <c r="F255" s="177" t="s">
        <v>395</v>
      </c>
      <c r="G255" s="178" t="s">
        <v>138</v>
      </c>
      <c r="H255" s="179">
        <v>108</v>
      </c>
      <c r="I255" s="180"/>
      <c r="J255" s="181">
        <f>ROUND(I255*H255,2)</f>
        <v>0</v>
      </c>
      <c r="K255" s="177" t="s">
        <v>139</v>
      </c>
      <c r="L255" s="41"/>
      <c r="M255" s="182" t="s">
        <v>19</v>
      </c>
      <c r="N255" s="183" t="s">
        <v>43</v>
      </c>
      <c r="O255" s="66"/>
      <c r="P255" s="184">
        <f>O255*H255</f>
        <v>0</v>
      </c>
      <c r="Q255" s="184">
        <v>0</v>
      </c>
      <c r="R255" s="184">
        <f>Q255*H255</f>
        <v>0</v>
      </c>
      <c r="S255" s="184">
        <v>0</v>
      </c>
      <c r="T255" s="185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86" t="s">
        <v>230</v>
      </c>
      <c r="AT255" s="186" t="s">
        <v>135</v>
      </c>
      <c r="AU255" s="186" t="s">
        <v>82</v>
      </c>
      <c r="AY255" s="19" t="s">
        <v>132</v>
      </c>
      <c r="BE255" s="187">
        <f>IF(N255="základní",J255,0)</f>
        <v>0</v>
      </c>
      <c r="BF255" s="187">
        <f>IF(N255="snížená",J255,0)</f>
        <v>0</v>
      </c>
      <c r="BG255" s="187">
        <f>IF(N255="zákl. přenesená",J255,0)</f>
        <v>0</v>
      </c>
      <c r="BH255" s="187">
        <f>IF(N255="sníž. přenesená",J255,0)</f>
        <v>0</v>
      </c>
      <c r="BI255" s="187">
        <f>IF(N255="nulová",J255,0)</f>
        <v>0</v>
      </c>
      <c r="BJ255" s="19" t="s">
        <v>80</v>
      </c>
      <c r="BK255" s="187">
        <f>ROUND(I255*H255,2)</f>
        <v>0</v>
      </c>
      <c r="BL255" s="19" t="s">
        <v>230</v>
      </c>
      <c r="BM255" s="186" t="s">
        <v>396</v>
      </c>
    </row>
    <row r="256" spans="1:65" s="2" customFormat="1" ht="11.25">
      <c r="A256" s="36"/>
      <c r="B256" s="37"/>
      <c r="C256" s="38"/>
      <c r="D256" s="188" t="s">
        <v>142</v>
      </c>
      <c r="E256" s="38"/>
      <c r="F256" s="189" t="s">
        <v>397</v>
      </c>
      <c r="G256" s="38"/>
      <c r="H256" s="38"/>
      <c r="I256" s="190"/>
      <c r="J256" s="38"/>
      <c r="K256" s="38"/>
      <c r="L256" s="41"/>
      <c r="M256" s="191"/>
      <c r="N256" s="192"/>
      <c r="O256" s="66"/>
      <c r="P256" s="66"/>
      <c r="Q256" s="66"/>
      <c r="R256" s="66"/>
      <c r="S256" s="66"/>
      <c r="T256" s="67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T256" s="19" t="s">
        <v>142</v>
      </c>
      <c r="AU256" s="19" t="s">
        <v>82</v>
      </c>
    </row>
    <row r="257" spans="1:65" s="2" customFormat="1" ht="11.25">
      <c r="A257" s="36"/>
      <c r="B257" s="37"/>
      <c r="C257" s="38"/>
      <c r="D257" s="193" t="s">
        <v>144</v>
      </c>
      <c r="E257" s="38"/>
      <c r="F257" s="194" t="s">
        <v>398</v>
      </c>
      <c r="G257" s="38"/>
      <c r="H257" s="38"/>
      <c r="I257" s="190"/>
      <c r="J257" s="38"/>
      <c r="K257" s="38"/>
      <c r="L257" s="41"/>
      <c r="M257" s="191"/>
      <c r="N257" s="192"/>
      <c r="O257" s="66"/>
      <c r="P257" s="66"/>
      <c r="Q257" s="66"/>
      <c r="R257" s="66"/>
      <c r="S257" s="66"/>
      <c r="T257" s="67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T257" s="19" t="s">
        <v>144</v>
      </c>
      <c r="AU257" s="19" t="s">
        <v>82</v>
      </c>
    </row>
    <row r="258" spans="1:65" s="13" customFormat="1" ht="11.25">
      <c r="B258" s="195"/>
      <c r="C258" s="196"/>
      <c r="D258" s="188" t="s">
        <v>161</v>
      </c>
      <c r="E258" s="197" t="s">
        <v>19</v>
      </c>
      <c r="F258" s="198" t="s">
        <v>399</v>
      </c>
      <c r="G258" s="196"/>
      <c r="H258" s="199">
        <v>108</v>
      </c>
      <c r="I258" s="200"/>
      <c r="J258" s="196"/>
      <c r="K258" s="196"/>
      <c r="L258" s="201"/>
      <c r="M258" s="202"/>
      <c r="N258" s="203"/>
      <c r="O258" s="203"/>
      <c r="P258" s="203"/>
      <c r="Q258" s="203"/>
      <c r="R258" s="203"/>
      <c r="S258" s="203"/>
      <c r="T258" s="204"/>
      <c r="AT258" s="205" t="s">
        <v>161</v>
      </c>
      <c r="AU258" s="205" t="s">
        <v>82</v>
      </c>
      <c r="AV258" s="13" t="s">
        <v>82</v>
      </c>
      <c r="AW258" s="13" t="s">
        <v>33</v>
      </c>
      <c r="AX258" s="13" t="s">
        <v>72</v>
      </c>
      <c r="AY258" s="205" t="s">
        <v>132</v>
      </c>
    </row>
    <row r="259" spans="1:65" s="14" customFormat="1" ht="11.25">
      <c r="B259" s="206"/>
      <c r="C259" s="207"/>
      <c r="D259" s="188" t="s">
        <v>161</v>
      </c>
      <c r="E259" s="208" t="s">
        <v>19</v>
      </c>
      <c r="F259" s="209" t="s">
        <v>163</v>
      </c>
      <c r="G259" s="207"/>
      <c r="H259" s="210">
        <v>108</v>
      </c>
      <c r="I259" s="211"/>
      <c r="J259" s="207"/>
      <c r="K259" s="207"/>
      <c r="L259" s="212"/>
      <c r="M259" s="213"/>
      <c r="N259" s="214"/>
      <c r="O259" s="214"/>
      <c r="P259" s="214"/>
      <c r="Q259" s="214"/>
      <c r="R259" s="214"/>
      <c r="S259" s="214"/>
      <c r="T259" s="215"/>
      <c r="AT259" s="216" t="s">
        <v>161</v>
      </c>
      <c r="AU259" s="216" t="s">
        <v>82</v>
      </c>
      <c r="AV259" s="14" t="s">
        <v>140</v>
      </c>
      <c r="AW259" s="14" t="s">
        <v>33</v>
      </c>
      <c r="AX259" s="14" t="s">
        <v>80</v>
      </c>
      <c r="AY259" s="216" t="s">
        <v>132</v>
      </c>
    </row>
    <row r="260" spans="1:65" s="2" customFormat="1" ht="21.75" customHeight="1">
      <c r="A260" s="36"/>
      <c r="B260" s="37"/>
      <c r="C260" s="175" t="s">
        <v>400</v>
      </c>
      <c r="D260" s="175" t="s">
        <v>135</v>
      </c>
      <c r="E260" s="176" t="s">
        <v>401</v>
      </c>
      <c r="F260" s="177" t="s">
        <v>402</v>
      </c>
      <c r="G260" s="178" t="s">
        <v>188</v>
      </c>
      <c r="H260" s="179">
        <v>61</v>
      </c>
      <c r="I260" s="180"/>
      <c r="J260" s="181">
        <f>ROUND(I260*H260,2)</f>
        <v>0</v>
      </c>
      <c r="K260" s="177" t="s">
        <v>139</v>
      </c>
      <c r="L260" s="41"/>
      <c r="M260" s="182" t="s">
        <v>19</v>
      </c>
      <c r="N260" s="183" t="s">
        <v>43</v>
      </c>
      <c r="O260" s="66"/>
      <c r="P260" s="184">
        <f>O260*H260</f>
        <v>0</v>
      </c>
      <c r="Q260" s="184">
        <v>2.0000000000000002E-5</v>
      </c>
      <c r="R260" s="184">
        <f>Q260*H260</f>
        <v>1.2200000000000002E-3</v>
      </c>
      <c r="S260" s="184">
        <v>0</v>
      </c>
      <c r="T260" s="185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186" t="s">
        <v>230</v>
      </c>
      <c r="AT260" s="186" t="s">
        <v>135</v>
      </c>
      <c r="AU260" s="186" t="s">
        <v>82</v>
      </c>
      <c r="AY260" s="19" t="s">
        <v>132</v>
      </c>
      <c r="BE260" s="187">
        <f>IF(N260="základní",J260,0)</f>
        <v>0</v>
      </c>
      <c r="BF260" s="187">
        <f>IF(N260="snížená",J260,0)</f>
        <v>0</v>
      </c>
      <c r="BG260" s="187">
        <f>IF(N260="zákl. přenesená",J260,0)</f>
        <v>0</v>
      </c>
      <c r="BH260" s="187">
        <f>IF(N260="sníž. přenesená",J260,0)</f>
        <v>0</v>
      </c>
      <c r="BI260" s="187">
        <f>IF(N260="nulová",J260,0)</f>
        <v>0</v>
      </c>
      <c r="BJ260" s="19" t="s">
        <v>80</v>
      </c>
      <c r="BK260" s="187">
        <f>ROUND(I260*H260,2)</f>
        <v>0</v>
      </c>
      <c r="BL260" s="19" t="s">
        <v>230</v>
      </c>
      <c r="BM260" s="186" t="s">
        <v>403</v>
      </c>
    </row>
    <row r="261" spans="1:65" s="2" customFormat="1" ht="19.5">
      <c r="A261" s="36"/>
      <c r="B261" s="37"/>
      <c r="C261" s="38"/>
      <c r="D261" s="188" t="s">
        <v>142</v>
      </c>
      <c r="E261" s="38"/>
      <c r="F261" s="189" t="s">
        <v>404</v>
      </c>
      <c r="G261" s="38"/>
      <c r="H261" s="38"/>
      <c r="I261" s="190"/>
      <c r="J261" s="38"/>
      <c r="K261" s="38"/>
      <c r="L261" s="41"/>
      <c r="M261" s="191"/>
      <c r="N261" s="192"/>
      <c r="O261" s="66"/>
      <c r="P261" s="66"/>
      <c r="Q261" s="66"/>
      <c r="R261" s="66"/>
      <c r="S261" s="66"/>
      <c r="T261" s="67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T261" s="19" t="s">
        <v>142</v>
      </c>
      <c r="AU261" s="19" t="s">
        <v>82</v>
      </c>
    </row>
    <row r="262" spans="1:65" s="2" customFormat="1" ht="11.25">
      <c r="A262" s="36"/>
      <c r="B262" s="37"/>
      <c r="C262" s="38"/>
      <c r="D262" s="193" t="s">
        <v>144</v>
      </c>
      <c r="E262" s="38"/>
      <c r="F262" s="194" t="s">
        <v>405</v>
      </c>
      <c r="G262" s="38"/>
      <c r="H262" s="38"/>
      <c r="I262" s="190"/>
      <c r="J262" s="38"/>
      <c r="K262" s="38"/>
      <c r="L262" s="41"/>
      <c r="M262" s="191"/>
      <c r="N262" s="192"/>
      <c r="O262" s="66"/>
      <c r="P262" s="66"/>
      <c r="Q262" s="66"/>
      <c r="R262" s="66"/>
      <c r="S262" s="66"/>
      <c r="T262" s="67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T262" s="19" t="s">
        <v>144</v>
      </c>
      <c r="AU262" s="19" t="s">
        <v>82</v>
      </c>
    </row>
    <row r="263" spans="1:65" s="2" customFormat="1" ht="24.2" customHeight="1">
      <c r="A263" s="36"/>
      <c r="B263" s="37"/>
      <c r="C263" s="175" t="s">
        <v>406</v>
      </c>
      <c r="D263" s="175" t="s">
        <v>135</v>
      </c>
      <c r="E263" s="176" t="s">
        <v>407</v>
      </c>
      <c r="F263" s="177" t="s">
        <v>408</v>
      </c>
      <c r="G263" s="178" t="s">
        <v>138</v>
      </c>
      <c r="H263" s="179">
        <v>108</v>
      </c>
      <c r="I263" s="180"/>
      <c r="J263" s="181">
        <f>ROUND(I263*H263,2)</f>
        <v>0</v>
      </c>
      <c r="K263" s="177" t="s">
        <v>139</v>
      </c>
      <c r="L263" s="41"/>
      <c r="M263" s="182" t="s">
        <v>19</v>
      </c>
      <c r="N263" s="183" t="s">
        <v>43</v>
      </c>
      <c r="O263" s="66"/>
      <c r="P263" s="184">
        <f>O263*H263</f>
        <v>0</v>
      </c>
      <c r="Q263" s="184">
        <v>4.0000000000000003E-5</v>
      </c>
      <c r="R263" s="184">
        <f>Q263*H263</f>
        <v>4.3200000000000001E-3</v>
      </c>
      <c r="S263" s="184">
        <v>0</v>
      </c>
      <c r="T263" s="185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86" t="s">
        <v>230</v>
      </c>
      <c r="AT263" s="186" t="s">
        <v>135</v>
      </c>
      <c r="AU263" s="186" t="s">
        <v>82</v>
      </c>
      <c r="AY263" s="19" t="s">
        <v>132</v>
      </c>
      <c r="BE263" s="187">
        <f>IF(N263="základní",J263,0)</f>
        <v>0</v>
      </c>
      <c r="BF263" s="187">
        <f>IF(N263="snížená",J263,0)</f>
        <v>0</v>
      </c>
      <c r="BG263" s="187">
        <f>IF(N263="zákl. přenesená",J263,0)</f>
        <v>0</v>
      </c>
      <c r="BH263" s="187">
        <f>IF(N263="sníž. přenesená",J263,0)</f>
        <v>0</v>
      </c>
      <c r="BI263" s="187">
        <f>IF(N263="nulová",J263,0)</f>
        <v>0</v>
      </c>
      <c r="BJ263" s="19" t="s">
        <v>80</v>
      </c>
      <c r="BK263" s="187">
        <f>ROUND(I263*H263,2)</f>
        <v>0</v>
      </c>
      <c r="BL263" s="19" t="s">
        <v>230</v>
      </c>
      <c r="BM263" s="186" t="s">
        <v>409</v>
      </c>
    </row>
    <row r="264" spans="1:65" s="2" customFormat="1" ht="11.25">
      <c r="A264" s="36"/>
      <c r="B264" s="37"/>
      <c r="C264" s="38"/>
      <c r="D264" s="188" t="s">
        <v>142</v>
      </c>
      <c r="E264" s="38"/>
      <c r="F264" s="189" t="s">
        <v>410</v>
      </c>
      <c r="G264" s="38"/>
      <c r="H264" s="38"/>
      <c r="I264" s="190"/>
      <c r="J264" s="38"/>
      <c r="K264" s="38"/>
      <c r="L264" s="41"/>
      <c r="M264" s="191"/>
      <c r="N264" s="192"/>
      <c r="O264" s="66"/>
      <c r="P264" s="66"/>
      <c r="Q264" s="66"/>
      <c r="R264" s="66"/>
      <c r="S264" s="66"/>
      <c r="T264" s="67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T264" s="19" t="s">
        <v>142</v>
      </c>
      <c r="AU264" s="19" t="s">
        <v>82</v>
      </c>
    </row>
    <row r="265" spans="1:65" s="2" customFormat="1" ht="11.25">
      <c r="A265" s="36"/>
      <c r="B265" s="37"/>
      <c r="C265" s="38"/>
      <c r="D265" s="193" t="s">
        <v>144</v>
      </c>
      <c r="E265" s="38"/>
      <c r="F265" s="194" t="s">
        <v>411</v>
      </c>
      <c r="G265" s="38"/>
      <c r="H265" s="38"/>
      <c r="I265" s="190"/>
      <c r="J265" s="38"/>
      <c r="K265" s="38"/>
      <c r="L265" s="41"/>
      <c r="M265" s="191"/>
      <c r="N265" s="192"/>
      <c r="O265" s="66"/>
      <c r="P265" s="66"/>
      <c r="Q265" s="66"/>
      <c r="R265" s="66"/>
      <c r="S265" s="66"/>
      <c r="T265" s="67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T265" s="19" t="s">
        <v>144</v>
      </c>
      <c r="AU265" s="19" t="s">
        <v>82</v>
      </c>
    </row>
    <row r="266" spans="1:65" s="2" customFormat="1" ht="24.2" customHeight="1">
      <c r="A266" s="36"/>
      <c r="B266" s="37"/>
      <c r="C266" s="175" t="s">
        <v>412</v>
      </c>
      <c r="D266" s="175" t="s">
        <v>135</v>
      </c>
      <c r="E266" s="176" t="s">
        <v>413</v>
      </c>
      <c r="F266" s="177" t="s">
        <v>414</v>
      </c>
      <c r="G266" s="178" t="s">
        <v>138</v>
      </c>
      <c r="H266" s="179">
        <v>108</v>
      </c>
      <c r="I266" s="180"/>
      <c r="J266" s="181">
        <f>ROUND(I266*H266,2)</f>
        <v>0</v>
      </c>
      <c r="K266" s="177" t="s">
        <v>226</v>
      </c>
      <c r="L266" s="41"/>
      <c r="M266" s="182" t="s">
        <v>19</v>
      </c>
      <c r="N266" s="183" t="s">
        <v>43</v>
      </c>
      <c r="O266" s="66"/>
      <c r="P266" s="184">
        <f>O266*H266</f>
        <v>0</v>
      </c>
      <c r="Q266" s="184">
        <v>5.4000000000000003E-3</v>
      </c>
      <c r="R266" s="184">
        <f>Q266*H266</f>
        <v>0.58320000000000005</v>
      </c>
      <c r="S266" s="184">
        <v>0</v>
      </c>
      <c r="T266" s="185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86" t="s">
        <v>230</v>
      </c>
      <c r="AT266" s="186" t="s">
        <v>135</v>
      </c>
      <c r="AU266" s="186" t="s">
        <v>82</v>
      </c>
      <c r="AY266" s="19" t="s">
        <v>132</v>
      </c>
      <c r="BE266" s="187">
        <f>IF(N266="základní",J266,0)</f>
        <v>0</v>
      </c>
      <c r="BF266" s="187">
        <f>IF(N266="snížená",J266,0)</f>
        <v>0</v>
      </c>
      <c r="BG266" s="187">
        <f>IF(N266="zákl. přenesená",J266,0)</f>
        <v>0</v>
      </c>
      <c r="BH266" s="187">
        <f>IF(N266="sníž. přenesená",J266,0)</f>
        <v>0</v>
      </c>
      <c r="BI266" s="187">
        <f>IF(N266="nulová",J266,0)</f>
        <v>0</v>
      </c>
      <c r="BJ266" s="19" t="s">
        <v>80</v>
      </c>
      <c r="BK266" s="187">
        <f>ROUND(I266*H266,2)</f>
        <v>0</v>
      </c>
      <c r="BL266" s="19" t="s">
        <v>230</v>
      </c>
      <c r="BM266" s="186" t="s">
        <v>415</v>
      </c>
    </row>
    <row r="267" spans="1:65" s="2" customFormat="1" ht="19.5">
      <c r="A267" s="36"/>
      <c r="B267" s="37"/>
      <c r="C267" s="38"/>
      <c r="D267" s="188" t="s">
        <v>142</v>
      </c>
      <c r="E267" s="38"/>
      <c r="F267" s="189" t="s">
        <v>414</v>
      </c>
      <c r="G267" s="38"/>
      <c r="H267" s="38"/>
      <c r="I267" s="190"/>
      <c r="J267" s="38"/>
      <c r="K267" s="38"/>
      <c r="L267" s="41"/>
      <c r="M267" s="191"/>
      <c r="N267" s="192"/>
      <c r="O267" s="66"/>
      <c r="P267" s="66"/>
      <c r="Q267" s="66"/>
      <c r="R267" s="66"/>
      <c r="S267" s="66"/>
      <c r="T267" s="67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T267" s="19" t="s">
        <v>142</v>
      </c>
      <c r="AU267" s="19" t="s">
        <v>82</v>
      </c>
    </row>
    <row r="268" spans="1:65" s="2" customFormat="1" ht="24.2" customHeight="1">
      <c r="A268" s="36"/>
      <c r="B268" s="37"/>
      <c r="C268" s="175" t="s">
        <v>416</v>
      </c>
      <c r="D268" s="175" t="s">
        <v>135</v>
      </c>
      <c r="E268" s="176" t="s">
        <v>417</v>
      </c>
      <c r="F268" s="177" t="s">
        <v>418</v>
      </c>
      <c r="G268" s="178" t="s">
        <v>138</v>
      </c>
      <c r="H268" s="179">
        <v>108</v>
      </c>
      <c r="I268" s="180"/>
      <c r="J268" s="181">
        <f>ROUND(I268*H268,2)</f>
        <v>0</v>
      </c>
      <c r="K268" s="177" t="s">
        <v>139</v>
      </c>
      <c r="L268" s="41"/>
      <c r="M268" s="182" t="s">
        <v>19</v>
      </c>
      <c r="N268" s="183" t="s">
        <v>43</v>
      </c>
      <c r="O268" s="66"/>
      <c r="P268" s="184">
        <f>O268*H268</f>
        <v>0</v>
      </c>
      <c r="Q268" s="184">
        <v>2.0000000000000001E-4</v>
      </c>
      <c r="R268" s="184">
        <f>Q268*H268</f>
        <v>2.1600000000000001E-2</v>
      </c>
      <c r="S268" s="184">
        <v>0</v>
      </c>
      <c r="T268" s="185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86" t="s">
        <v>230</v>
      </c>
      <c r="AT268" s="186" t="s">
        <v>135</v>
      </c>
      <c r="AU268" s="186" t="s">
        <v>82</v>
      </c>
      <c r="AY268" s="19" t="s">
        <v>132</v>
      </c>
      <c r="BE268" s="187">
        <f>IF(N268="základní",J268,0)</f>
        <v>0</v>
      </c>
      <c r="BF268" s="187">
        <f>IF(N268="snížená",J268,0)</f>
        <v>0</v>
      </c>
      <c r="BG268" s="187">
        <f>IF(N268="zákl. přenesená",J268,0)</f>
        <v>0</v>
      </c>
      <c r="BH268" s="187">
        <f>IF(N268="sníž. přenesená",J268,0)</f>
        <v>0</v>
      </c>
      <c r="BI268" s="187">
        <f>IF(N268="nulová",J268,0)</f>
        <v>0</v>
      </c>
      <c r="BJ268" s="19" t="s">
        <v>80</v>
      </c>
      <c r="BK268" s="187">
        <f>ROUND(I268*H268,2)</f>
        <v>0</v>
      </c>
      <c r="BL268" s="19" t="s">
        <v>230</v>
      </c>
      <c r="BM268" s="186" t="s">
        <v>419</v>
      </c>
    </row>
    <row r="269" spans="1:65" s="2" customFormat="1" ht="19.5">
      <c r="A269" s="36"/>
      <c r="B269" s="37"/>
      <c r="C269" s="38"/>
      <c r="D269" s="188" t="s">
        <v>142</v>
      </c>
      <c r="E269" s="38"/>
      <c r="F269" s="189" t="s">
        <v>420</v>
      </c>
      <c r="G269" s="38"/>
      <c r="H269" s="38"/>
      <c r="I269" s="190"/>
      <c r="J269" s="38"/>
      <c r="K269" s="38"/>
      <c r="L269" s="41"/>
      <c r="M269" s="191"/>
      <c r="N269" s="192"/>
      <c r="O269" s="66"/>
      <c r="P269" s="66"/>
      <c r="Q269" s="66"/>
      <c r="R269" s="66"/>
      <c r="S269" s="66"/>
      <c r="T269" s="67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T269" s="19" t="s">
        <v>142</v>
      </c>
      <c r="AU269" s="19" t="s">
        <v>82</v>
      </c>
    </row>
    <row r="270" spans="1:65" s="2" customFormat="1" ht="11.25">
      <c r="A270" s="36"/>
      <c r="B270" s="37"/>
      <c r="C270" s="38"/>
      <c r="D270" s="193" t="s">
        <v>144</v>
      </c>
      <c r="E270" s="38"/>
      <c r="F270" s="194" t="s">
        <v>421</v>
      </c>
      <c r="G270" s="38"/>
      <c r="H270" s="38"/>
      <c r="I270" s="190"/>
      <c r="J270" s="38"/>
      <c r="K270" s="38"/>
      <c r="L270" s="41"/>
      <c r="M270" s="191"/>
      <c r="N270" s="192"/>
      <c r="O270" s="66"/>
      <c r="P270" s="66"/>
      <c r="Q270" s="66"/>
      <c r="R270" s="66"/>
      <c r="S270" s="66"/>
      <c r="T270" s="67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T270" s="19" t="s">
        <v>144</v>
      </c>
      <c r="AU270" s="19" t="s">
        <v>82</v>
      </c>
    </row>
    <row r="271" spans="1:65" s="2" customFormat="1" ht="24.2" customHeight="1">
      <c r="A271" s="36"/>
      <c r="B271" s="37"/>
      <c r="C271" s="175" t="s">
        <v>422</v>
      </c>
      <c r="D271" s="175" t="s">
        <v>135</v>
      </c>
      <c r="E271" s="176" t="s">
        <v>423</v>
      </c>
      <c r="F271" s="177" t="s">
        <v>424</v>
      </c>
      <c r="G271" s="178" t="s">
        <v>138</v>
      </c>
      <c r="H271" s="179">
        <v>108</v>
      </c>
      <c r="I271" s="180"/>
      <c r="J271" s="181">
        <f>ROUND(I271*H271,2)</f>
        <v>0</v>
      </c>
      <c r="K271" s="177" t="s">
        <v>139</v>
      </c>
      <c r="L271" s="41"/>
      <c r="M271" s="182" t="s">
        <v>19</v>
      </c>
      <c r="N271" s="183" t="s">
        <v>43</v>
      </c>
      <c r="O271" s="66"/>
      <c r="P271" s="184">
        <f>O271*H271</f>
        <v>0</v>
      </c>
      <c r="Q271" s="184">
        <v>3.2000000000000002E-3</v>
      </c>
      <c r="R271" s="184">
        <f>Q271*H271</f>
        <v>0.34560000000000002</v>
      </c>
      <c r="S271" s="184">
        <v>0</v>
      </c>
      <c r="T271" s="185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86" t="s">
        <v>230</v>
      </c>
      <c r="AT271" s="186" t="s">
        <v>135</v>
      </c>
      <c r="AU271" s="186" t="s">
        <v>82</v>
      </c>
      <c r="AY271" s="19" t="s">
        <v>132</v>
      </c>
      <c r="BE271" s="187">
        <f>IF(N271="základní",J271,0)</f>
        <v>0</v>
      </c>
      <c r="BF271" s="187">
        <f>IF(N271="snížená",J271,0)</f>
        <v>0</v>
      </c>
      <c r="BG271" s="187">
        <f>IF(N271="zákl. přenesená",J271,0)</f>
        <v>0</v>
      </c>
      <c r="BH271" s="187">
        <f>IF(N271="sníž. přenesená",J271,0)</f>
        <v>0</v>
      </c>
      <c r="BI271" s="187">
        <f>IF(N271="nulová",J271,0)</f>
        <v>0</v>
      </c>
      <c r="BJ271" s="19" t="s">
        <v>80</v>
      </c>
      <c r="BK271" s="187">
        <f>ROUND(I271*H271,2)</f>
        <v>0</v>
      </c>
      <c r="BL271" s="19" t="s">
        <v>230</v>
      </c>
      <c r="BM271" s="186" t="s">
        <v>425</v>
      </c>
    </row>
    <row r="272" spans="1:65" s="2" customFormat="1" ht="11.25">
      <c r="A272" s="36"/>
      <c r="B272" s="37"/>
      <c r="C272" s="38"/>
      <c r="D272" s="188" t="s">
        <v>142</v>
      </c>
      <c r="E272" s="38"/>
      <c r="F272" s="189" t="s">
        <v>426</v>
      </c>
      <c r="G272" s="38"/>
      <c r="H272" s="38"/>
      <c r="I272" s="190"/>
      <c r="J272" s="38"/>
      <c r="K272" s="38"/>
      <c r="L272" s="41"/>
      <c r="M272" s="191"/>
      <c r="N272" s="192"/>
      <c r="O272" s="66"/>
      <c r="P272" s="66"/>
      <c r="Q272" s="66"/>
      <c r="R272" s="66"/>
      <c r="S272" s="66"/>
      <c r="T272" s="67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T272" s="19" t="s">
        <v>142</v>
      </c>
      <c r="AU272" s="19" t="s">
        <v>82</v>
      </c>
    </row>
    <row r="273" spans="1:65" s="2" customFormat="1" ht="11.25">
      <c r="A273" s="36"/>
      <c r="B273" s="37"/>
      <c r="C273" s="38"/>
      <c r="D273" s="193" t="s">
        <v>144</v>
      </c>
      <c r="E273" s="38"/>
      <c r="F273" s="194" t="s">
        <v>427</v>
      </c>
      <c r="G273" s="38"/>
      <c r="H273" s="38"/>
      <c r="I273" s="190"/>
      <c r="J273" s="38"/>
      <c r="K273" s="38"/>
      <c r="L273" s="41"/>
      <c r="M273" s="191"/>
      <c r="N273" s="192"/>
      <c r="O273" s="66"/>
      <c r="P273" s="66"/>
      <c r="Q273" s="66"/>
      <c r="R273" s="66"/>
      <c r="S273" s="66"/>
      <c r="T273" s="67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T273" s="19" t="s">
        <v>144</v>
      </c>
      <c r="AU273" s="19" t="s">
        <v>82</v>
      </c>
    </row>
    <row r="274" spans="1:65" s="2" customFormat="1" ht="16.5" customHeight="1">
      <c r="A274" s="36"/>
      <c r="B274" s="37"/>
      <c r="C274" s="175" t="s">
        <v>322</v>
      </c>
      <c r="D274" s="175" t="s">
        <v>135</v>
      </c>
      <c r="E274" s="176" t="s">
        <v>428</v>
      </c>
      <c r="F274" s="177" t="s">
        <v>429</v>
      </c>
      <c r="G274" s="178" t="s">
        <v>138</v>
      </c>
      <c r="H274" s="179">
        <v>108</v>
      </c>
      <c r="I274" s="180"/>
      <c r="J274" s="181">
        <f>ROUND(I274*H274,2)</f>
        <v>0</v>
      </c>
      <c r="K274" s="177" t="s">
        <v>139</v>
      </c>
      <c r="L274" s="41"/>
      <c r="M274" s="182" t="s">
        <v>19</v>
      </c>
      <c r="N274" s="183" t="s">
        <v>43</v>
      </c>
      <c r="O274" s="66"/>
      <c r="P274" s="184">
        <f>O274*H274</f>
        <v>0</v>
      </c>
      <c r="Q274" s="184">
        <v>1.4E-3</v>
      </c>
      <c r="R274" s="184">
        <f>Q274*H274</f>
        <v>0.1512</v>
      </c>
      <c r="S274" s="184">
        <v>0</v>
      </c>
      <c r="T274" s="185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86" t="s">
        <v>230</v>
      </c>
      <c r="AT274" s="186" t="s">
        <v>135</v>
      </c>
      <c r="AU274" s="186" t="s">
        <v>82</v>
      </c>
      <c r="AY274" s="19" t="s">
        <v>132</v>
      </c>
      <c r="BE274" s="187">
        <f>IF(N274="základní",J274,0)</f>
        <v>0</v>
      </c>
      <c r="BF274" s="187">
        <f>IF(N274="snížená",J274,0)</f>
        <v>0</v>
      </c>
      <c r="BG274" s="187">
        <f>IF(N274="zákl. přenesená",J274,0)</f>
        <v>0</v>
      </c>
      <c r="BH274" s="187">
        <f>IF(N274="sníž. přenesená",J274,0)</f>
        <v>0</v>
      </c>
      <c r="BI274" s="187">
        <f>IF(N274="nulová",J274,0)</f>
        <v>0</v>
      </c>
      <c r="BJ274" s="19" t="s">
        <v>80</v>
      </c>
      <c r="BK274" s="187">
        <f>ROUND(I274*H274,2)</f>
        <v>0</v>
      </c>
      <c r="BL274" s="19" t="s">
        <v>230</v>
      </c>
      <c r="BM274" s="186" t="s">
        <v>430</v>
      </c>
    </row>
    <row r="275" spans="1:65" s="2" customFormat="1" ht="11.25">
      <c r="A275" s="36"/>
      <c r="B275" s="37"/>
      <c r="C275" s="38"/>
      <c r="D275" s="188" t="s">
        <v>142</v>
      </c>
      <c r="E275" s="38"/>
      <c r="F275" s="189" t="s">
        <v>431</v>
      </c>
      <c r="G275" s="38"/>
      <c r="H275" s="38"/>
      <c r="I275" s="190"/>
      <c r="J275" s="38"/>
      <c r="K275" s="38"/>
      <c r="L275" s="41"/>
      <c r="M275" s="191"/>
      <c r="N275" s="192"/>
      <c r="O275" s="66"/>
      <c r="P275" s="66"/>
      <c r="Q275" s="66"/>
      <c r="R275" s="66"/>
      <c r="S275" s="66"/>
      <c r="T275" s="67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T275" s="19" t="s">
        <v>142</v>
      </c>
      <c r="AU275" s="19" t="s">
        <v>82</v>
      </c>
    </row>
    <row r="276" spans="1:65" s="2" customFormat="1" ht="11.25">
      <c r="A276" s="36"/>
      <c r="B276" s="37"/>
      <c r="C276" s="38"/>
      <c r="D276" s="193" t="s">
        <v>144</v>
      </c>
      <c r="E276" s="38"/>
      <c r="F276" s="194" t="s">
        <v>432</v>
      </c>
      <c r="G276" s="38"/>
      <c r="H276" s="38"/>
      <c r="I276" s="190"/>
      <c r="J276" s="38"/>
      <c r="K276" s="38"/>
      <c r="L276" s="41"/>
      <c r="M276" s="191"/>
      <c r="N276" s="192"/>
      <c r="O276" s="66"/>
      <c r="P276" s="66"/>
      <c r="Q276" s="66"/>
      <c r="R276" s="66"/>
      <c r="S276" s="66"/>
      <c r="T276" s="67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T276" s="19" t="s">
        <v>144</v>
      </c>
      <c r="AU276" s="19" t="s">
        <v>82</v>
      </c>
    </row>
    <row r="277" spans="1:65" s="2" customFormat="1" ht="24.2" customHeight="1">
      <c r="A277" s="36"/>
      <c r="B277" s="37"/>
      <c r="C277" s="175" t="s">
        <v>433</v>
      </c>
      <c r="D277" s="175" t="s">
        <v>135</v>
      </c>
      <c r="E277" s="176" t="s">
        <v>434</v>
      </c>
      <c r="F277" s="177" t="s">
        <v>435</v>
      </c>
      <c r="G277" s="178" t="s">
        <v>343</v>
      </c>
      <c r="H277" s="237"/>
      <c r="I277" s="180"/>
      <c r="J277" s="181">
        <f>ROUND(I277*H277,2)</f>
        <v>0</v>
      </c>
      <c r="K277" s="177" t="s">
        <v>139</v>
      </c>
      <c r="L277" s="41"/>
      <c r="M277" s="182" t="s">
        <v>19</v>
      </c>
      <c r="N277" s="183" t="s">
        <v>43</v>
      </c>
      <c r="O277" s="66"/>
      <c r="P277" s="184">
        <f>O277*H277</f>
        <v>0</v>
      </c>
      <c r="Q277" s="184">
        <v>0</v>
      </c>
      <c r="R277" s="184">
        <f>Q277*H277</f>
        <v>0</v>
      </c>
      <c r="S277" s="184">
        <v>0</v>
      </c>
      <c r="T277" s="185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86" t="s">
        <v>230</v>
      </c>
      <c r="AT277" s="186" t="s">
        <v>135</v>
      </c>
      <c r="AU277" s="186" t="s">
        <v>82</v>
      </c>
      <c r="AY277" s="19" t="s">
        <v>132</v>
      </c>
      <c r="BE277" s="187">
        <f>IF(N277="základní",J277,0)</f>
        <v>0</v>
      </c>
      <c r="BF277" s="187">
        <f>IF(N277="snížená",J277,0)</f>
        <v>0</v>
      </c>
      <c r="BG277" s="187">
        <f>IF(N277="zákl. přenesená",J277,0)</f>
        <v>0</v>
      </c>
      <c r="BH277" s="187">
        <f>IF(N277="sníž. přenesená",J277,0)</f>
        <v>0</v>
      </c>
      <c r="BI277" s="187">
        <f>IF(N277="nulová",J277,0)</f>
        <v>0</v>
      </c>
      <c r="BJ277" s="19" t="s">
        <v>80</v>
      </c>
      <c r="BK277" s="187">
        <f>ROUND(I277*H277,2)</f>
        <v>0</v>
      </c>
      <c r="BL277" s="19" t="s">
        <v>230</v>
      </c>
      <c r="BM277" s="186" t="s">
        <v>436</v>
      </c>
    </row>
    <row r="278" spans="1:65" s="2" customFormat="1" ht="29.25">
      <c r="A278" s="36"/>
      <c r="B278" s="37"/>
      <c r="C278" s="38"/>
      <c r="D278" s="188" t="s">
        <v>142</v>
      </c>
      <c r="E278" s="38"/>
      <c r="F278" s="189" t="s">
        <v>437</v>
      </c>
      <c r="G278" s="38"/>
      <c r="H278" s="38"/>
      <c r="I278" s="190"/>
      <c r="J278" s="38"/>
      <c r="K278" s="38"/>
      <c r="L278" s="41"/>
      <c r="M278" s="191"/>
      <c r="N278" s="192"/>
      <c r="O278" s="66"/>
      <c r="P278" s="66"/>
      <c r="Q278" s="66"/>
      <c r="R278" s="66"/>
      <c r="S278" s="66"/>
      <c r="T278" s="67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T278" s="19" t="s">
        <v>142</v>
      </c>
      <c r="AU278" s="19" t="s">
        <v>82</v>
      </c>
    </row>
    <row r="279" spans="1:65" s="2" customFormat="1" ht="11.25">
      <c r="A279" s="36"/>
      <c r="B279" s="37"/>
      <c r="C279" s="38"/>
      <c r="D279" s="193" t="s">
        <v>144</v>
      </c>
      <c r="E279" s="38"/>
      <c r="F279" s="194" t="s">
        <v>438</v>
      </c>
      <c r="G279" s="38"/>
      <c r="H279" s="38"/>
      <c r="I279" s="190"/>
      <c r="J279" s="38"/>
      <c r="K279" s="38"/>
      <c r="L279" s="41"/>
      <c r="M279" s="191"/>
      <c r="N279" s="192"/>
      <c r="O279" s="66"/>
      <c r="P279" s="66"/>
      <c r="Q279" s="66"/>
      <c r="R279" s="66"/>
      <c r="S279" s="66"/>
      <c r="T279" s="67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T279" s="19" t="s">
        <v>144</v>
      </c>
      <c r="AU279" s="19" t="s">
        <v>82</v>
      </c>
    </row>
    <row r="280" spans="1:65" s="12" customFormat="1" ht="22.9" customHeight="1">
      <c r="B280" s="159"/>
      <c r="C280" s="160"/>
      <c r="D280" s="161" t="s">
        <v>71</v>
      </c>
      <c r="E280" s="173" t="s">
        <v>439</v>
      </c>
      <c r="F280" s="173" t="s">
        <v>440</v>
      </c>
      <c r="G280" s="160"/>
      <c r="H280" s="160"/>
      <c r="I280" s="163"/>
      <c r="J280" s="174">
        <f>BK280</f>
        <v>0</v>
      </c>
      <c r="K280" s="160"/>
      <c r="L280" s="165"/>
      <c r="M280" s="166"/>
      <c r="N280" s="167"/>
      <c r="O280" s="167"/>
      <c r="P280" s="168">
        <f>SUM(P281:P305)</f>
        <v>0</v>
      </c>
      <c r="Q280" s="167"/>
      <c r="R280" s="168">
        <f>SUM(R281:R305)</f>
        <v>7.1000000000000004E-3</v>
      </c>
      <c r="S280" s="167"/>
      <c r="T280" s="169">
        <f>SUM(T281:T305)</f>
        <v>0</v>
      </c>
      <c r="AR280" s="170" t="s">
        <v>82</v>
      </c>
      <c r="AT280" s="171" t="s">
        <v>71</v>
      </c>
      <c r="AU280" s="171" t="s">
        <v>80</v>
      </c>
      <c r="AY280" s="170" t="s">
        <v>132</v>
      </c>
      <c r="BK280" s="172">
        <f>SUM(BK281:BK305)</f>
        <v>0</v>
      </c>
    </row>
    <row r="281" spans="1:65" s="2" customFormat="1" ht="24.2" customHeight="1">
      <c r="A281" s="36"/>
      <c r="B281" s="37"/>
      <c r="C281" s="175" t="s">
        <v>352</v>
      </c>
      <c r="D281" s="175" t="s">
        <v>135</v>
      </c>
      <c r="E281" s="176" t="s">
        <v>441</v>
      </c>
      <c r="F281" s="177" t="s">
        <v>442</v>
      </c>
      <c r="G281" s="178" t="s">
        <v>138</v>
      </c>
      <c r="H281" s="179">
        <v>15</v>
      </c>
      <c r="I281" s="180"/>
      <c r="J281" s="181">
        <f>ROUND(I281*H281,2)</f>
        <v>0</v>
      </c>
      <c r="K281" s="177" t="s">
        <v>139</v>
      </c>
      <c r="L281" s="41"/>
      <c r="M281" s="182" t="s">
        <v>19</v>
      </c>
      <c r="N281" s="183" t="s">
        <v>43</v>
      </c>
      <c r="O281" s="66"/>
      <c r="P281" s="184">
        <f>O281*H281</f>
        <v>0</v>
      </c>
      <c r="Q281" s="184">
        <v>6.0000000000000002E-5</v>
      </c>
      <c r="R281" s="184">
        <f>Q281*H281</f>
        <v>8.9999999999999998E-4</v>
      </c>
      <c r="S281" s="184">
        <v>0</v>
      </c>
      <c r="T281" s="185">
        <f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186" t="s">
        <v>230</v>
      </c>
      <c r="AT281" s="186" t="s">
        <v>135</v>
      </c>
      <c r="AU281" s="186" t="s">
        <v>82</v>
      </c>
      <c r="AY281" s="19" t="s">
        <v>132</v>
      </c>
      <c r="BE281" s="187">
        <f>IF(N281="základní",J281,0)</f>
        <v>0</v>
      </c>
      <c r="BF281" s="187">
        <f>IF(N281="snížená",J281,0)</f>
        <v>0</v>
      </c>
      <c r="BG281" s="187">
        <f>IF(N281="zákl. přenesená",J281,0)</f>
        <v>0</v>
      </c>
      <c r="BH281" s="187">
        <f>IF(N281="sníž. přenesená",J281,0)</f>
        <v>0</v>
      </c>
      <c r="BI281" s="187">
        <f>IF(N281="nulová",J281,0)</f>
        <v>0</v>
      </c>
      <c r="BJ281" s="19" t="s">
        <v>80</v>
      </c>
      <c r="BK281" s="187">
        <f>ROUND(I281*H281,2)</f>
        <v>0</v>
      </c>
      <c r="BL281" s="19" t="s">
        <v>230</v>
      </c>
      <c r="BM281" s="186" t="s">
        <v>443</v>
      </c>
    </row>
    <row r="282" spans="1:65" s="2" customFormat="1" ht="11.25">
      <c r="A282" s="36"/>
      <c r="B282" s="37"/>
      <c r="C282" s="38"/>
      <c r="D282" s="188" t="s">
        <v>142</v>
      </c>
      <c r="E282" s="38"/>
      <c r="F282" s="189" t="s">
        <v>444</v>
      </c>
      <c r="G282" s="38"/>
      <c r="H282" s="38"/>
      <c r="I282" s="190"/>
      <c r="J282" s="38"/>
      <c r="K282" s="38"/>
      <c r="L282" s="41"/>
      <c r="M282" s="191"/>
      <c r="N282" s="192"/>
      <c r="O282" s="66"/>
      <c r="P282" s="66"/>
      <c r="Q282" s="66"/>
      <c r="R282" s="66"/>
      <c r="S282" s="66"/>
      <c r="T282" s="67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T282" s="19" t="s">
        <v>142</v>
      </c>
      <c r="AU282" s="19" t="s">
        <v>82</v>
      </c>
    </row>
    <row r="283" spans="1:65" s="2" customFormat="1" ht="11.25">
      <c r="A283" s="36"/>
      <c r="B283" s="37"/>
      <c r="C283" s="38"/>
      <c r="D283" s="193" t="s">
        <v>144</v>
      </c>
      <c r="E283" s="38"/>
      <c r="F283" s="194" t="s">
        <v>445</v>
      </c>
      <c r="G283" s="38"/>
      <c r="H283" s="38"/>
      <c r="I283" s="190"/>
      <c r="J283" s="38"/>
      <c r="K283" s="38"/>
      <c r="L283" s="41"/>
      <c r="M283" s="191"/>
      <c r="N283" s="192"/>
      <c r="O283" s="66"/>
      <c r="P283" s="66"/>
      <c r="Q283" s="66"/>
      <c r="R283" s="66"/>
      <c r="S283" s="66"/>
      <c r="T283" s="67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T283" s="19" t="s">
        <v>144</v>
      </c>
      <c r="AU283" s="19" t="s">
        <v>82</v>
      </c>
    </row>
    <row r="284" spans="1:65" s="13" customFormat="1" ht="11.25">
      <c r="B284" s="195"/>
      <c r="C284" s="196"/>
      <c r="D284" s="188" t="s">
        <v>161</v>
      </c>
      <c r="E284" s="197" t="s">
        <v>19</v>
      </c>
      <c r="F284" s="198" t="s">
        <v>223</v>
      </c>
      <c r="G284" s="196"/>
      <c r="H284" s="199">
        <v>15</v>
      </c>
      <c r="I284" s="200"/>
      <c r="J284" s="196"/>
      <c r="K284" s="196"/>
      <c r="L284" s="201"/>
      <c r="M284" s="202"/>
      <c r="N284" s="203"/>
      <c r="O284" s="203"/>
      <c r="P284" s="203"/>
      <c r="Q284" s="203"/>
      <c r="R284" s="203"/>
      <c r="S284" s="203"/>
      <c r="T284" s="204"/>
      <c r="AT284" s="205" t="s">
        <v>161</v>
      </c>
      <c r="AU284" s="205" t="s">
        <v>82</v>
      </c>
      <c r="AV284" s="13" t="s">
        <v>82</v>
      </c>
      <c r="AW284" s="13" t="s">
        <v>33</v>
      </c>
      <c r="AX284" s="13" t="s">
        <v>72</v>
      </c>
      <c r="AY284" s="205" t="s">
        <v>132</v>
      </c>
    </row>
    <row r="285" spans="1:65" s="14" customFormat="1" ht="11.25">
      <c r="B285" s="206"/>
      <c r="C285" s="207"/>
      <c r="D285" s="188" t="s">
        <v>161</v>
      </c>
      <c r="E285" s="208" t="s">
        <v>19</v>
      </c>
      <c r="F285" s="209" t="s">
        <v>163</v>
      </c>
      <c r="G285" s="207"/>
      <c r="H285" s="210">
        <v>15</v>
      </c>
      <c r="I285" s="211"/>
      <c r="J285" s="207"/>
      <c r="K285" s="207"/>
      <c r="L285" s="212"/>
      <c r="M285" s="213"/>
      <c r="N285" s="214"/>
      <c r="O285" s="214"/>
      <c r="P285" s="214"/>
      <c r="Q285" s="214"/>
      <c r="R285" s="214"/>
      <c r="S285" s="214"/>
      <c r="T285" s="215"/>
      <c r="AT285" s="216" t="s">
        <v>161</v>
      </c>
      <c r="AU285" s="216" t="s">
        <v>82</v>
      </c>
      <c r="AV285" s="14" t="s">
        <v>140</v>
      </c>
      <c r="AW285" s="14" t="s">
        <v>33</v>
      </c>
      <c r="AX285" s="14" t="s">
        <v>80</v>
      </c>
      <c r="AY285" s="216" t="s">
        <v>132</v>
      </c>
    </row>
    <row r="286" spans="1:65" s="2" customFormat="1" ht="24.2" customHeight="1">
      <c r="A286" s="36"/>
      <c r="B286" s="37"/>
      <c r="C286" s="175" t="s">
        <v>446</v>
      </c>
      <c r="D286" s="175" t="s">
        <v>135</v>
      </c>
      <c r="E286" s="176" t="s">
        <v>447</v>
      </c>
      <c r="F286" s="177" t="s">
        <v>448</v>
      </c>
      <c r="G286" s="178" t="s">
        <v>138</v>
      </c>
      <c r="H286" s="179">
        <v>15</v>
      </c>
      <c r="I286" s="180"/>
      <c r="J286" s="181">
        <f>ROUND(I286*H286,2)</f>
        <v>0</v>
      </c>
      <c r="K286" s="177" t="s">
        <v>139</v>
      </c>
      <c r="L286" s="41"/>
      <c r="M286" s="182" t="s">
        <v>19</v>
      </c>
      <c r="N286" s="183" t="s">
        <v>43</v>
      </c>
      <c r="O286" s="66"/>
      <c r="P286" s="184">
        <f>O286*H286</f>
        <v>0</v>
      </c>
      <c r="Q286" s="184">
        <v>1.2E-4</v>
      </c>
      <c r="R286" s="184">
        <f>Q286*H286</f>
        <v>1.8E-3</v>
      </c>
      <c r="S286" s="184">
        <v>0</v>
      </c>
      <c r="T286" s="185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186" t="s">
        <v>230</v>
      </c>
      <c r="AT286" s="186" t="s">
        <v>135</v>
      </c>
      <c r="AU286" s="186" t="s">
        <v>82</v>
      </c>
      <c r="AY286" s="19" t="s">
        <v>132</v>
      </c>
      <c r="BE286" s="187">
        <f>IF(N286="základní",J286,0)</f>
        <v>0</v>
      </c>
      <c r="BF286" s="187">
        <f>IF(N286="snížená",J286,0)</f>
        <v>0</v>
      </c>
      <c r="BG286" s="187">
        <f>IF(N286="zákl. přenesená",J286,0)</f>
        <v>0</v>
      </c>
      <c r="BH286" s="187">
        <f>IF(N286="sníž. přenesená",J286,0)</f>
        <v>0</v>
      </c>
      <c r="BI286" s="187">
        <f>IF(N286="nulová",J286,0)</f>
        <v>0</v>
      </c>
      <c r="BJ286" s="19" t="s">
        <v>80</v>
      </c>
      <c r="BK286" s="187">
        <f>ROUND(I286*H286,2)</f>
        <v>0</v>
      </c>
      <c r="BL286" s="19" t="s">
        <v>230</v>
      </c>
      <c r="BM286" s="186" t="s">
        <v>449</v>
      </c>
    </row>
    <row r="287" spans="1:65" s="2" customFormat="1" ht="19.5">
      <c r="A287" s="36"/>
      <c r="B287" s="37"/>
      <c r="C287" s="38"/>
      <c r="D287" s="188" t="s">
        <v>142</v>
      </c>
      <c r="E287" s="38"/>
      <c r="F287" s="189" t="s">
        <v>450</v>
      </c>
      <c r="G287" s="38"/>
      <c r="H287" s="38"/>
      <c r="I287" s="190"/>
      <c r="J287" s="38"/>
      <c r="K287" s="38"/>
      <c r="L287" s="41"/>
      <c r="M287" s="191"/>
      <c r="N287" s="192"/>
      <c r="O287" s="66"/>
      <c r="P287" s="66"/>
      <c r="Q287" s="66"/>
      <c r="R287" s="66"/>
      <c r="S287" s="66"/>
      <c r="T287" s="67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T287" s="19" t="s">
        <v>142</v>
      </c>
      <c r="AU287" s="19" t="s">
        <v>82</v>
      </c>
    </row>
    <row r="288" spans="1:65" s="2" customFormat="1" ht="11.25">
      <c r="A288" s="36"/>
      <c r="B288" s="37"/>
      <c r="C288" s="38"/>
      <c r="D288" s="193" t="s">
        <v>144</v>
      </c>
      <c r="E288" s="38"/>
      <c r="F288" s="194" t="s">
        <v>451</v>
      </c>
      <c r="G288" s="38"/>
      <c r="H288" s="38"/>
      <c r="I288" s="190"/>
      <c r="J288" s="38"/>
      <c r="K288" s="38"/>
      <c r="L288" s="41"/>
      <c r="M288" s="191"/>
      <c r="N288" s="192"/>
      <c r="O288" s="66"/>
      <c r="P288" s="66"/>
      <c r="Q288" s="66"/>
      <c r="R288" s="66"/>
      <c r="S288" s="66"/>
      <c r="T288" s="67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T288" s="19" t="s">
        <v>144</v>
      </c>
      <c r="AU288" s="19" t="s">
        <v>82</v>
      </c>
    </row>
    <row r="289" spans="1:65" s="13" customFormat="1" ht="11.25">
      <c r="B289" s="195"/>
      <c r="C289" s="196"/>
      <c r="D289" s="188" t="s">
        <v>161</v>
      </c>
      <c r="E289" s="197" t="s">
        <v>19</v>
      </c>
      <c r="F289" s="198" t="s">
        <v>223</v>
      </c>
      <c r="G289" s="196"/>
      <c r="H289" s="199">
        <v>15</v>
      </c>
      <c r="I289" s="200"/>
      <c r="J289" s="196"/>
      <c r="K289" s="196"/>
      <c r="L289" s="201"/>
      <c r="M289" s="202"/>
      <c r="N289" s="203"/>
      <c r="O289" s="203"/>
      <c r="P289" s="203"/>
      <c r="Q289" s="203"/>
      <c r="R289" s="203"/>
      <c r="S289" s="203"/>
      <c r="T289" s="204"/>
      <c r="AT289" s="205" t="s">
        <v>161</v>
      </c>
      <c r="AU289" s="205" t="s">
        <v>82</v>
      </c>
      <c r="AV289" s="13" t="s">
        <v>82</v>
      </c>
      <c r="AW289" s="13" t="s">
        <v>33</v>
      </c>
      <c r="AX289" s="13" t="s">
        <v>72</v>
      </c>
      <c r="AY289" s="205" t="s">
        <v>132</v>
      </c>
    </row>
    <row r="290" spans="1:65" s="14" customFormat="1" ht="11.25">
      <c r="B290" s="206"/>
      <c r="C290" s="207"/>
      <c r="D290" s="188" t="s">
        <v>161</v>
      </c>
      <c r="E290" s="208" t="s">
        <v>19</v>
      </c>
      <c r="F290" s="209" t="s">
        <v>163</v>
      </c>
      <c r="G290" s="207"/>
      <c r="H290" s="210">
        <v>15</v>
      </c>
      <c r="I290" s="211"/>
      <c r="J290" s="207"/>
      <c r="K290" s="207"/>
      <c r="L290" s="212"/>
      <c r="M290" s="213"/>
      <c r="N290" s="214"/>
      <c r="O290" s="214"/>
      <c r="P290" s="214"/>
      <c r="Q290" s="214"/>
      <c r="R290" s="214"/>
      <c r="S290" s="214"/>
      <c r="T290" s="215"/>
      <c r="AT290" s="216" t="s">
        <v>161</v>
      </c>
      <c r="AU290" s="216" t="s">
        <v>82</v>
      </c>
      <c r="AV290" s="14" t="s">
        <v>140</v>
      </c>
      <c r="AW290" s="14" t="s">
        <v>33</v>
      </c>
      <c r="AX290" s="14" t="s">
        <v>80</v>
      </c>
      <c r="AY290" s="216" t="s">
        <v>132</v>
      </c>
    </row>
    <row r="291" spans="1:65" s="2" customFormat="1" ht="24.2" customHeight="1">
      <c r="A291" s="36"/>
      <c r="B291" s="37"/>
      <c r="C291" s="175" t="s">
        <v>357</v>
      </c>
      <c r="D291" s="175" t="s">
        <v>135</v>
      </c>
      <c r="E291" s="176" t="s">
        <v>452</v>
      </c>
      <c r="F291" s="177" t="s">
        <v>453</v>
      </c>
      <c r="G291" s="178" t="s">
        <v>138</v>
      </c>
      <c r="H291" s="179">
        <v>8</v>
      </c>
      <c r="I291" s="180"/>
      <c r="J291" s="181">
        <f>ROUND(I291*H291,2)</f>
        <v>0</v>
      </c>
      <c r="K291" s="177" t="s">
        <v>139</v>
      </c>
      <c r="L291" s="41"/>
      <c r="M291" s="182" t="s">
        <v>19</v>
      </c>
      <c r="N291" s="183" t="s">
        <v>43</v>
      </c>
      <c r="O291" s="66"/>
      <c r="P291" s="184">
        <f>O291*H291</f>
        <v>0</v>
      </c>
      <c r="Q291" s="184">
        <v>1.1E-4</v>
      </c>
      <c r="R291" s="184">
        <f>Q291*H291</f>
        <v>8.8000000000000003E-4</v>
      </c>
      <c r="S291" s="184">
        <v>0</v>
      </c>
      <c r="T291" s="185">
        <f>S291*H291</f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186" t="s">
        <v>230</v>
      </c>
      <c r="AT291" s="186" t="s">
        <v>135</v>
      </c>
      <c r="AU291" s="186" t="s">
        <v>82</v>
      </c>
      <c r="AY291" s="19" t="s">
        <v>132</v>
      </c>
      <c r="BE291" s="187">
        <f>IF(N291="základní",J291,0)</f>
        <v>0</v>
      </c>
      <c r="BF291" s="187">
        <f>IF(N291="snížená",J291,0)</f>
        <v>0</v>
      </c>
      <c r="BG291" s="187">
        <f>IF(N291="zákl. přenesená",J291,0)</f>
        <v>0</v>
      </c>
      <c r="BH291" s="187">
        <f>IF(N291="sníž. přenesená",J291,0)</f>
        <v>0</v>
      </c>
      <c r="BI291" s="187">
        <f>IF(N291="nulová",J291,0)</f>
        <v>0</v>
      </c>
      <c r="BJ291" s="19" t="s">
        <v>80</v>
      </c>
      <c r="BK291" s="187">
        <f>ROUND(I291*H291,2)</f>
        <v>0</v>
      </c>
      <c r="BL291" s="19" t="s">
        <v>230</v>
      </c>
      <c r="BM291" s="186" t="s">
        <v>454</v>
      </c>
    </row>
    <row r="292" spans="1:65" s="2" customFormat="1" ht="19.5">
      <c r="A292" s="36"/>
      <c r="B292" s="37"/>
      <c r="C292" s="38"/>
      <c r="D292" s="188" t="s">
        <v>142</v>
      </c>
      <c r="E292" s="38"/>
      <c r="F292" s="189" t="s">
        <v>455</v>
      </c>
      <c r="G292" s="38"/>
      <c r="H292" s="38"/>
      <c r="I292" s="190"/>
      <c r="J292" s="38"/>
      <c r="K292" s="38"/>
      <c r="L292" s="41"/>
      <c r="M292" s="191"/>
      <c r="N292" s="192"/>
      <c r="O292" s="66"/>
      <c r="P292" s="66"/>
      <c r="Q292" s="66"/>
      <c r="R292" s="66"/>
      <c r="S292" s="66"/>
      <c r="T292" s="67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T292" s="19" t="s">
        <v>142</v>
      </c>
      <c r="AU292" s="19" t="s">
        <v>82</v>
      </c>
    </row>
    <row r="293" spans="1:65" s="2" customFormat="1" ht="11.25">
      <c r="A293" s="36"/>
      <c r="B293" s="37"/>
      <c r="C293" s="38"/>
      <c r="D293" s="193" t="s">
        <v>144</v>
      </c>
      <c r="E293" s="38"/>
      <c r="F293" s="194" t="s">
        <v>456</v>
      </c>
      <c r="G293" s="38"/>
      <c r="H293" s="38"/>
      <c r="I293" s="190"/>
      <c r="J293" s="38"/>
      <c r="K293" s="38"/>
      <c r="L293" s="41"/>
      <c r="M293" s="191"/>
      <c r="N293" s="192"/>
      <c r="O293" s="66"/>
      <c r="P293" s="66"/>
      <c r="Q293" s="66"/>
      <c r="R293" s="66"/>
      <c r="S293" s="66"/>
      <c r="T293" s="67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T293" s="19" t="s">
        <v>144</v>
      </c>
      <c r="AU293" s="19" t="s">
        <v>82</v>
      </c>
    </row>
    <row r="294" spans="1:65" s="13" customFormat="1" ht="11.25">
      <c r="B294" s="195"/>
      <c r="C294" s="196"/>
      <c r="D294" s="188" t="s">
        <v>161</v>
      </c>
      <c r="E294" s="197" t="s">
        <v>19</v>
      </c>
      <c r="F294" s="198" t="s">
        <v>171</v>
      </c>
      <c r="G294" s="196"/>
      <c r="H294" s="199">
        <v>8</v>
      </c>
      <c r="I294" s="200"/>
      <c r="J294" s="196"/>
      <c r="K294" s="196"/>
      <c r="L294" s="201"/>
      <c r="M294" s="202"/>
      <c r="N294" s="203"/>
      <c r="O294" s="203"/>
      <c r="P294" s="203"/>
      <c r="Q294" s="203"/>
      <c r="R294" s="203"/>
      <c r="S294" s="203"/>
      <c r="T294" s="204"/>
      <c r="AT294" s="205" t="s">
        <v>161</v>
      </c>
      <c r="AU294" s="205" t="s">
        <v>82</v>
      </c>
      <c r="AV294" s="13" t="s">
        <v>82</v>
      </c>
      <c r="AW294" s="13" t="s">
        <v>33</v>
      </c>
      <c r="AX294" s="13" t="s">
        <v>72</v>
      </c>
      <c r="AY294" s="205" t="s">
        <v>132</v>
      </c>
    </row>
    <row r="295" spans="1:65" s="14" customFormat="1" ht="11.25">
      <c r="B295" s="206"/>
      <c r="C295" s="207"/>
      <c r="D295" s="188" t="s">
        <v>161</v>
      </c>
      <c r="E295" s="208" t="s">
        <v>19</v>
      </c>
      <c r="F295" s="209" t="s">
        <v>163</v>
      </c>
      <c r="G295" s="207"/>
      <c r="H295" s="210">
        <v>8</v>
      </c>
      <c r="I295" s="211"/>
      <c r="J295" s="207"/>
      <c r="K295" s="207"/>
      <c r="L295" s="212"/>
      <c r="M295" s="213"/>
      <c r="N295" s="214"/>
      <c r="O295" s="214"/>
      <c r="P295" s="214"/>
      <c r="Q295" s="214"/>
      <c r="R295" s="214"/>
      <c r="S295" s="214"/>
      <c r="T295" s="215"/>
      <c r="AT295" s="216" t="s">
        <v>161</v>
      </c>
      <c r="AU295" s="216" t="s">
        <v>82</v>
      </c>
      <c r="AV295" s="14" t="s">
        <v>140</v>
      </c>
      <c r="AW295" s="14" t="s">
        <v>33</v>
      </c>
      <c r="AX295" s="14" t="s">
        <v>80</v>
      </c>
      <c r="AY295" s="216" t="s">
        <v>132</v>
      </c>
    </row>
    <row r="296" spans="1:65" s="2" customFormat="1" ht="16.5" customHeight="1">
      <c r="A296" s="36"/>
      <c r="B296" s="37"/>
      <c r="C296" s="175" t="s">
        <v>457</v>
      </c>
      <c r="D296" s="175" t="s">
        <v>135</v>
      </c>
      <c r="E296" s="176" t="s">
        <v>458</v>
      </c>
      <c r="F296" s="177" t="s">
        <v>459</v>
      </c>
      <c r="G296" s="178" t="s">
        <v>138</v>
      </c>
      <c r="H296" s="179">
        <v>8</v>
      </c>
      <c r="I296" s="180"/>
      <c r="J296" s="181">
        <f>ROUND(I296*H296,2)</f>
        <v>0</v>
      </c>
      <c r="K296" s="177" t="s">
        <v>139</v>
      </c>
      <c r="L296" s="41"/>
      <c r="M296" s="182" t="s">
        <v>19</v>
      </c>
      <c r="N296" s="183" t="s">
        <v>43</v>
      </c>
      <c r="O296" s="66"/>
      <c r="P296" s="184">
        <f>O296*H296</f>
        <v>0</v>
      </c>
      <c r="Q296" s="184">
        <v>4.4000000000000002E-4</v>
      </c>
      <c r="R296" s="184">
        <f>Q296*H296</f>
        <v>3.5200000000000001E-3</v>
      </c>
      <c r="S296" s="184">
        <v>0</v>
      </c>
      <c r="T296" s="185">
        <f>S296*H296</f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186" t="s">
        <v>230</v>
      </c>
      <c r="AT296" s="186" t="s">
        <v>135</v>
      </c>
      <c r="AU296" s="186" t="s">
        <v>82</v>
      </c>
      <c r="AY296" s="19" t="s">
        <v>132</v>
      </c>
      <c r="BE296" s="187">
        <f>IF(N296="základní",J296,0)</f>
        <v>0</v>
      </c>
      <c r="BF296" s="187">
        <f>IF(N296="snížená",J296,0)</f>
        <v>0</v>
      </c>
      <c r="BG296" s="187">
        <f>IF(N296="zákl. přenesená",J296,0)</f>
        <v>0</v>
      </c>
      <c r="BH296" s="187">
        <f>IF(N296="sníž. přenesená",J296,0)</f>
        <v>0</v>
      </c>
      <c r="BI296" s="187">
        <f>IF(N296="nulová",J296,0)</f>
        <v>0</v>
      </c>
      <c r="BJ296" s="19" t="s">
        <v>80</v>
      </c>
      <c r="BK296" s="187">
        <f>ROUND(I296*H296,2)</f>
        <v>0</v>
      </c>
      <c r="BL296" s="19" t="s">
        <v>230</v>
      </c>
      <c r="BM296" s="186" t="s">
        <v>460</v>
      </c>
    </row>
    <row r="297" spans="1:65" s="2" customFormat="1" ht="19.5">
      <c r="A297" s="36"/>
      <c r="B297" s="37"/>
      <c r="C297" s="38"/>
      <c r="D297" s="188" t="s">
        <v>142</v>
      </c>
      <c r="E297" s="38"/>
      <c r="F297" s="189" t="s">
        <v>461</v>
      </c>
      <c r="G297" s="38"/>
      <c r="H297" s="38"/>
      <c r="I297" s="190"/>
      <c r="J297" s="38"/>
      <c r="K297" s="38"/>
      <c r="L297" s="41"/>
      <c r="M297" s="191"/>
      <c r="N297" s="192"/>
      <c r="O297" s="66"/>
      <c r="P297" s="66"/>
      <c r="Q297" s="66"/>
      <c r="R297" s="66"/>
      <c r="S297" s="66"/>
      <c r="T297" s="67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T297" s="19" t="s">
        <v>142</v>
      </c>
      <c r="AU297" s="19" t="s">
        <v>82</v>
      </c>
    </row>
    <row r="298" spans="1:65" s="2" customFormat="1" ht="11.25">
      <c r="A298" s="36"/>
      <c r="B298" s="37"/>
      <c r="C298" s="38"/>
      <c r="D298" s="193" t="s">
        <v>144</v>
      </c>
      <c r="E298" s="38"/>
      <c r="F298" s="194" t="s">
        <v>462</v>
      </c>
      <c r="G298" s="38"/>
      <c r="H298" s="38"/>
      <c r="I298" s="190"/>
      <c r="J298" s="38"/>
      <c r="K298" s="38"/>
      <c r="L298" s="41"/>
      <c r="M298" s="191"/>
      <c r="N298" s="192"/>
      <c r="O298" s="66"/>
      <c r="P298" s="66"/>
      <c r="Q298" s="66"/>
      <c r="R298" s="66"/>
      <c r="S298" s="66"/>
      <c r="T298" s="67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T298" s="19" t="s">
        <v>144</v>
      </c>
      <c r="AU298" s="19" t="s">
        <v>82</v>
      </c>
    </row>
    <row r="299" spans="1:65" s="13" customFormat="1" ht="11.25">
      <c r="B299" s="195"/>
      <c r="C299" s="196"/>
      <c r="D299" s="188" t="s">
        <v>161</v>
      </c>
      <c r="E299" s="197" t="s">
        <v>19</v>
      </c>
      <c r="F299" s="198" t="s">
        <v>171</v>
      </c>
      <c r="G299" s="196"/>
      <c r="H299" s="199">
        <v>8</v>
      </c>
      <c r="I299" s="200"/>
      <c r="J299" s="196"/>
      <c r="K299" s="196"/>
      <c r="L299" s="201"/>
      <c r="M299" s="202"/>
      <c r="N299" s="203"/>
      <c r="O299" s="203"/>
      <c r="P299" s="203"/>
      <c r="Q299" s="203"/>
      <c r="R299" s="203"/>
      <c r="S299" s="203"/>
      <c r="T299" s="204"/>
      <c r="AT299" s="205" t="s">
        <v>161</v>
      </c>
      <c r="AU299" s="205" t="s">
        <v>82</v>
      </c>
      <c r="AV299" s="13" t="s">
        <v>82</v>
      </c>
      <c r="AW299" s="13" t="s">
        <v>33</v>
      </c>
      <c r="AX299" s="13" t="s">
        <v>72</v>
      </c>
      <c r="AY299" s="205" t="s">
        <v>132</v>
      </c>
    </row>
    <row r="300" spans="1:65" s="14" customFormat="1" ht="11.25">
      <c r="B300" s="206"/>
      <c r="C300" s="207"/>
      <c r="D300" s="188" t="s">
        <v>161</v>
      </c>
      <c r="E300" s="208" t="s">
        <v>19</v>
      </c>
      <c r="F300" s="209" t="s">
        <v>163</v>
      </c>
      <c r="G300" s="207"/>
      <c r="H300" s="210">
        <v>8</v>
      </c>
      <c r="I300" s="211"/>
      <c r="J300" s="207"/>
      <c r="K300" s="207"/>
      <c r="L300" s="212"/>
      <c r="M300" s="213"/>
      <c r="N300" s="214"/>
      <c r="O300" s="214"/>
      <c r="P300" s="214"/>
      <c r="Q300" s="214"/>
      <c r="R300" s="214"/>
      <c r="S300" s="214"/>
      <c r="T300" s="215"/>
      <c r="AT300" s="216" t="s">
        <v>161</v>
      </c>
      <c r="AU300" s="216" t="s">
        <v>82</v>
      </c>
      <c r="AV300" s="14" t="s">
        <v>140</v>
      </c>
      <c r="AW300" s="14" t="s">
        <v>33</v>
      </c>
      <c r="AX300" s="14" t="s">
        <v>80</v>
      </c>
      <c r="AY300" s="216" t="s">
        <v>132</v>
      </c>
    </row>
    <row r="301" spans="1:65" s="2" customFormat="1" ht="16.5" customHeight="1">
      <c r="A301" s="36"/>
      <c r="B301" s="37"/>
      <c r="C301" s="175" t="s">
        <v>463</v>
      </c>
      <c r="D301" s="175" t="s">
        <v>135</v>
      </c>
      <c r="E301" s="176" t="s">
        <v>464</v>
      </c>
      <c r="F301" s="177" t="s">
        <v>465</v>
      </c>
      <c r="G301" s="178" t="s">
        <v>138</v>
      </c>
      <c r="H301" s="179">
        <v>213.857</v>
      </c>
      <c r="I301" s="180"/>
      <c r="J301" s="181">
        <f>ROUND(I301*H301,2)</f>
        <v>0</v>
      </c>
      <c r="K301" s="177" t="s">
        <v>139</v>
      </c>
      <c r="L301" s="41"/>
      <c r="M301" s="182" t="s">
        <v>19</v>
      </c>
      <c r="N301" s="183" t="s">
        <v>43</v>
      </c>
      <c r="O301" s="66"/>
      <c r="P301" s="184">
        <f>O301*H301</f>
        <v>0</v>
      </c>
      <c r="Q301" s="184">
        <v>0</v>
      </c>
      <c r="R301" s="184">
        <f>Q301*H301</f>
        <v>0</v>
      </c>
      <c r="S301" s="184">
        <v>0</v>
      </c>
      <c r="T301" s="185">
        <f>S301*H301</f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186" t="s">
        <v>230</v>
      </c>
      <c r="AT301" s="186" t="s">
        <v>135</v>
      </c>
      <c r="AU301" s="186" t="s">
        <v>82</v>
      </c>
      <c r="AY301" s="19" t="s">
        <v>132</v>
      </c>
      <c r="BE301" s="187">
        <f>IF(N301="základní",J301,0)</f>
        <v>0</v>
      </c>
      <c r="BF301" s="187">
        <f>IF(N301="snížená",J301,0)</f>
        <v>0</v>
      </c>
      <c r="BG301" s="187">
        <f>IF(N301="zákl. přenesená",J301,0)</f>
        <v>0</v>
      </c>
      <c r="BH301" s="187">
        <f>IF(N301="sníž. přenesená",J301,0)</f>
        <v>0</v>
      </c>
      <c r="BI301" s="187">
        <f>IF(N301="nulová",J301,0)</f>
        <v>0</v>
      </c>
      <c r="BJ301" s="19" t="s">
        <v>80</v>
      </c>
      <c r="BK301" s="187">
        <f>ROUND(I301*H301,2)</f>
        <v>0</v>
      </c>
      <c r="BL301" s="19" t="s">
        <v>230</v>
      </c>
      <c r="BM301" s="186" t="s">
        <v>466</v>
      </c>
    </row>
    <row r="302" spans="1:65" s="2" customFormat="1" ht="11.25">
      <c r="A302" s="36"/>
      <c r="B302" s="37"/>
      <c r="C302" s="38"/>
      <c r="D302" s="188" t="s">
        <v>142</v>
      </c>
      <c r="E302" s="38"/>
      <c r="F302" s="189" t="s">
        <v>465</v>
      </c>
      <c r="G302" s="38"/>
      <c r="H302" s="38"/>
      <c r="I302" s="190"/>
      <c r="J302" s="38"/>
      <c r="K302" s="38"/>
      <c r="L302" s="41"/>
      <c r="M302" s="191"/>
      <c r="N302" s="192"/>
      <c r="O302" s="66"/>
      <c r="P302" s="66"/>
      <c r="Q302" s="66"/>
      <c r="R302" s="66"/>
      <c r="S302" s="66"/>
      <c r="T302" s="67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T302" s="19" t="s">
        <v>142</v>
      </c>
      <c r="AU302" s="19" t="s">
        <v>82</v>
      </c>
    </row>
    <row r="303" spans="1:65" s="2" customFormat="1" ht="11.25">
      <c r="A303" s="36"/>
      <c r="B303" s="37"/>
      <c r="C303" s="38"/>
      <c r="D303" s="193" t="s">
        <v>144</v>
      </c>
      <c r="E303" s="38"/>
      <c r="F303" s="194" t="s">
        <v>467</v>
      </c>
      <c r="G303" s="38"/>
      <c r="H303" s="38"/>
      <c r="I303" s="190"/>
      <c r="J303" s="38"/>
      <c r="K303" s="38"/>
      <c r="L303" s="41"/>
      <c r="M303" s="191"/>
      <c r="N303" s="192"/>
      <c r="O303" s="66"/>
      <c r="P303" s="66"/>
      <c r="Q303" s="66"/>
      <c r="R303" s="66"/>
      <c r="S303" s="66"/>
      <c r="T303" s="67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T303" s="19" t="s">
        <v>144</v>
      </c>
      <c r="AU303" s="19" t="s">
        <v>82</v>
      </c>
    </row>
    <row r="304" spans="1:65" s="13" customFormat="1" ht="22.5">
      <c r="B304" s="195"/>
      <c r="C304" s="196"/>
      <c r="D304" s="188" t="s">
        <v>161</v>
      </c>
      <c r="E304" s="197" t="s">
        <v>19</v>
      </c>
      <c r="F304" s="198" t="s">
        <v>162</v>
      </c>
      <c r="G304" s="196"/>
      <c r="H304" s="199">
        <v>213.857</v>
      </c>
      <c r="I304" s="200"/>
      <c r="J304" s="196"/>
      <c r="K304" s="196"/>
      <c r="L304" s="201"/>
      <c r="M304" s="202"/>
      <c r="N304" s="203"/>
      <c r="O304" s="203"/>
      <c r="P304" s="203"/>
      <c r="Q304" s="203"/>
      <c r="R304" s="203"/>
      <c r="S304" s="203"/>
      <c r="T304" s="204"/>
      <c r="AT304" s="205" t="s">
        <v>161</v>
      </c>
      <c r="AU304" s="205" t="s">
        <v>82</v>
      </c>
      <c r="AV304" s="13" t="s">
        <v>82</v>
      </c>
      <c r="AW304" s="13" t="s">
        <v>33</v>
      </c>
      <c r="AX304" s="13" t="s">
        <v>72</v>
      </c>
      <c r="AY304" s="205" t="s">
        <v>132</v>
      </c>
    </row>
    <row r="305" spans="1:65" s="14" customFormat="1" ht="11.25">
      <c r="B305" s="206"/>
      <c r="C305" s="207"/>
      <c r="D305" s="188" t="s">
        <v>161</v>
      </c>
      <c r="E305" s="208" t="s">
        <v>19</v>
      </c>
      <c r="F305" s="209" t="s">
        <v>163</v>
      </c>
      <c r="G305" s="207"/>
      <c r="H305" s="210">
        <v>213.857</v>
      </c>
      <c r="I305" s="211"/>
      <c r="J305" s="207"/>
      <c r="K305" s="207"/>
      <c r="L305" s="212"/>
      <c r="M305" s="213"/>
      <c r="N305" s="214"/>
      <c r="O305" s="214"/>
      <c r="P305" s="214"/>
      <c r="Q305" s="214"/>
      <c r="R305" s="214"/>
      <c r="S305" s="214"/>
      <c r="T305" s="215"/>
      <c r="AT305" s="216" t="s">
        <v>161</v>
      </c>
      <c r="AU305" s="216" t="s">
        <v>82</v>
      </c>
      <c r="AV305" s="14" t="s">
        <v>140</v>
      </c>
      <c r="AW305" s="14" t="s">
        <v>33</v>
      </c>
      <c r="AX305" s="14" t="s">
        <v>80</v>
      </c>
      <c r="AY305" s="216" t="s">
        <v>132</v>
      </c>
    </row>
    <row r="306" spans="1:65" s="12" customFormat="1" ht="22.9" customHeight="1">
      <c r="B306" s="159"/>
      <c r="C306" s="160"/>
      <c r="D306" s="161" t="s">
        <v>71</v>
      </c>
      <c r="E306" s="173" t="s">
        <v>468</v>
      </c>
      <c r="F306" s="173" t="s">
        <v>469</v>
      </c>
      <c r="G306" s="160"/>
      <c r="H306" s="160"/>
      <c r="I306" s="163"/>
      <c r="J306" s="174">
        <f>BK306</f>
        <v>0</v>
      </c>
      <c r="K306" s="160"/>
      <c r="L306" s="165"/>
      <c r="M306" s="166"/>
      <c r="N306" s="167"/>
      <c r="O306" s="167"/>
      <c r="P306" s="168">
        <f>SUM(P307:P332)</f>
        <v>0</v>
      </c>
      <c r="Q306" s="167"/>
      <c r="R306" s="168">
        <f>SUM(R307:R332)</f>
        <v>0.72513516</v>
      </c>
      <c r="S306" s="167"/>
      <c r="T306" s="169">
        <f>SUM(T307:T332)</f>
        <v>4.3499999999999997E-3</v>
      </c>
      <c r="AR306" s="170" t="s">
        <v>82</v>
      </c>
      <c r="AT306" s="171" t="s">
        <v>71</v>
      </c>
      <c r="AU306" s="171" t="s">
        <v>80</v>
      </c>
      <c r="AY306" s="170" t="s">
        <v>132</v>
      </c>
      <c r="BK306" s="172">
        <f>SUM(BK307:BK332)</f>
        <v>0</v>
      </c>
    </row>
    <row r="307" spans="1:65" s="2" customFormat="1" ht="16.5" customHeight="1">
      <c r="A307" s="36"/>
      <c r="B307" s="37"/>
      <c r="C307" s="175" t="s">
        <v>470</v>
      </c>
      <c r="D307" s="175" t="s">
        <v>135</v>
      </c>
      <c r="E307" s="176" t="s">
        <v>471</v>
      </c>
      <c r="F307" s="177" t="s">
        <v>472</v>
      </c>
      <c r="G307" s="178" t="s">
        <v>138</v>
      </c>
      <c r="H307" s="179">
        <v>110</v>
      </c>
      <c r="I307" s="180"/>
      <c r="J307" s="181">
        <f>ROUND(I307*H307,2)</f>
        <v>0</v>
      </c>
      <c r="K307" s="177" t="s">
        <v>139</v>
      </c>
      <c r="L307" s="41"/>
      <c r="M307" s="182" t="s">
        <v>19</v>
      </c>
      <c r="N307" s="183" t="s">
        <v>43</v>
      </c>
      <c r="O307" s="66"/>
      <c r="P307" s="184">
        <f>O307*H307</f>
        <v>0</v>
      </c>
      <c r="Q307" s="184">
        <v>0</v>
      </c>
      <c r="R307" s="184">
        <f>Q307*H307</f>
        <v>0</v>
      </c>
      <c r="S307" s="184">
        <v>3.0000000000000001E-5</v>
      </c>
      <c r="T307" s="185">
        <f>S307*H307</f>
        <v>3.3E-3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186" t="s">
        <v>230</v>
      </c>
      <c r="AT307" s="186" t="s">
        <v>135</v>
      </c>
      <c r="AU307" s="186" t="s">
        <v>82</v>
      </c>
      <c r="AY307" s="19" t="s">
        <v>132</v>
      </c>
      <c r="BE307" s="187">
        <f>IF(N307="základní",J307,0)</f>
        <v>0</v>
      </c>
      <c r="BF307" s="187">
        <f>IF(N307="snížená",J307,0)</f>
        <v>0</v>
      </c>
      <c r="BG307" s="187">
        <f>IF(N307="zákl. přenesená",J307,0)</f>
        <v>0</v>
      </c>
      <c r="BH307" s="187">
        <f>IF(N307="sníž. přenesená",J307,0)</f>
        <v>0</v>
      </c>
      <c r="BI307" s="187">
        <f>IF(N307="nulová",J307,0)</f>
        <v>0</v>
      </c>
      <c r="BJ307" s="19" t="s">
        <v>80</v>
      </c>
      <c r="BK307" s="187">
        <f>ROUND(I307*H307,2)</f>
        <v>0</v>
      </c>
      <c r="BL307" s="19" t="s">
        <v>230</v>
      </c>
      <c r="BM307" s="186" t="s">
        <v>473</v>
      </c>
    </row>
    <row r="308" spans="1:65" s="2" customFormat="1" ht="19.5">
      <c r="A308" s="36"/>
      <c r="B308" s="37"/>
      <c r="C308" s="38"/>
      <c r="D308" s="188" t="s">
        <v>142</v>
      </c>
      <c r="E308" s="38"/>
      <c r="F308" s="189" t="s">
        <v>474</v>
      </c>
      <c r="G308" s="38"/>
      <c r="H308" s="38"/>
      <c r="I308" s="190"/>
      <c r="J308" s="38"/>
      <c r="K308" s="38"/>
      <c r="L308" s="41"/>
      <c r="M308" s="191"/>
      <c r="N308" s="192"/>
      <c r="O308" s="66"/>
      <c r="P308" s="66"/>
      <c r="Q308" s="66"/>
      <c r="R308" s="66"/>
      <c r="S308" s="66"/>
      <c r="T308" s="67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T308" s="19" t="s">
        <v>142</v>
      </c>
      <c r="AU308" s="19" t="s">
        <v>82</v>
      </c>
    </row>
    <row r="309" spans="1:65" s="2" customFormat="1" ht="11.25">
      <c r="A309" s="36"/>
      <c r="B309" s="37"/>
      <c r="C309" s="38"/>
      <c r="D309" s="193" t="s">
        <v>144</v>
      </c>
      <c r="E309" s="38"/>
      <c r="F309" s="194" t="s">
        <v>475</v>
      </c>
      <c r="G309" s="38"/>
      <c r="H309" s="38"/>
      <c r="I309" s="190"/>
      <c r="J309" s="38"/>
      <c r="K309" s="38"/>
      <c r="L309" s="41"/>
      <c r="M309" s="191"/>
      <c r="N309" s="192"/>
      <c r="O309" s="66"/>
      <c r="P309" s="66"/>
      <c r="Q309" s="66"/>
      <c r="R309" s="66"/>
      <c r="S309" s="66"/>
      <c r="T309" s="67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T309" s="19" t="s">
        <v>144</v>
      </c>
      <c r="AU309" s="19" t="s">
        <v>82</v>
      </c>
    </row>
    <row r="310" spans="1:65" s="2" customFormat="1" ht="21.75" customHeight="1">
      <c r="A310" s="36"/>
      <c r="B310" s="37"/>
      <c r="C310" s="175" t="s">
        <v>476</v>
      </c>
      <c r="D310" s="175" t="s">
        <v>135</v>
      </c>
      <c r="E310" s="176" t="s">
        <v>477</v>
      </c>
      <c r="F310" s="177" t="s">
        <v>478</v>
      </c>
      <c r="G310" s="178" t="s">
        <v>138</v>
      </c>
      <c r="H310" s="179">
        <v>35</v>
      </c>
      <c r="I310" s="180"/>
      <c r="J310" s="181">
        <f>ROUND(I310*H310,2)</f>
        <v>0</v>
      </c>
      <c r="K310" s="177" t="s">
        <v>139</v>
      </c>
      <c r="L310" s="41"/>
      <c r="M310" s="182" t="s">
        <v>19</v>
      </c>
      <c r="N310" s="183" t="s">
        <v>43</v>
      </c>
      <c r="O310" s="66"/>
      <c r="P310" s="184">
        <f>O310*H310</f>
        <v>0</v>
      </c>
      <c r="Q310" s="184">
        <v>0</v>
      </c>
      <c r="R310" s="184">
        <f>Q310*H310</f>
        <v>0</v>
      </c>
      <c r="S310" s="184">
        <v>3.0000000000000001E-5</v>
      </c>
      <c r="T310" s="185">
        <f>S310*H310</f>
        <v>1.0499999999999999E-3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186" t="s">
        <v>230</v>
      </c>
      <c r="AT310" s="186" t="s">
        <v>135</v>
      </c>
      <c r="AU310" s="186" t="s">
        <v>82</v>
      </c>
      <c r="AY310" s="19" t="s">
        <v>132</v>
      </c>
      <c r="BE310" s="187">
        <f>IF(N310="základní",J310,0)</f>
        <v>0</v>
      </c>
      <c r="BF310" s="187">
        <f>IF(N310="snížená",J310,0)</f>
        <v>0</v>
      </c>
      <c r="BG310" s="187">
        <f>IF(N310="zákl. přenesená",J310,0)</f>
        <v>0</v>
      </c>
      <c r="BH310" s="187">
        <f>IF(N310="sníž. přenesená",J310,0)</f>
        <v>0</v>
      </c>
      <c r="BI310" s="187">
        <f>IF(N310="nulová",J310,0)</f>
        <v>0</v>
      </c>
      <c r="BJ310" s="19" t="s">
        <v>80</v>
      </c>
      <c r="BK310" s="187">
        <f>ROUND(I310*H310,2)</f>
        <v>0</v>
      </c>
      <c r="BL310" s="19" t="s">
        <v>230</v>
      </c>
      <c r="BM310" s="186" t="s">
        <v>479</v>
      </c>
    </row>
    <row r="311" spans="1:65" s="2" customFormat="1" ht="29.25">
      <c r="A311" s="36"/>
      <c r="B311" s="37"/>
      <c r="C311" s="38"/>
      <c r="D311" s="188" t="s">
        <v>142</v>
      </c>
      <c r="E311" s="38"/>
      <c r="F311" s="189" t="s">
        <v>480</v>
      </c>
      <c r="G311" s="38"/>
      <c r="H311" s="38"/>
      <c r="I311" s="190"/>
      <c r="J311" s="38"/>
      <c r="K311" s="38"/>
      <c r="L311" s="41"/>
      <c r="M311" s="191"/>
      <c r="N311" s="192"/>
      <c r="O311" s="66"/>
      <c r="P311" s="66"/>
      <c r="Q311" s="66"/>
      <c r="R311" s="66"/>
      <c r="S311" s="66"/>
      <c r="T311" s="67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T311" s="19" t="s">
        <v>142</v>
      </c>
      <c r="AU311" s="19" t="s">
        <v>82</v>
      </c>
    </row>
    <row r="312" spans="1:65" s="2" customFormat="1" ht="11.25">
      <c r="A312" s="36"/>
      <c r="B312" s="37"/>
      <c r="C312" s="38"/>
      <c r="D312" s="193" t="s">
        <v>144</v>
      </c>
      <c r="E312" s="38"/>
      <c r="F312" s="194" t="s">
        <v>481</v>
      </c>
      <c r="G312" s="38"/>
      <c r="H312" s="38"/>
      <c r="I312" s="190"/>
      <c r="J312" s="38"/>
      <c r="K312" s="38"/>
      <c r="L312" s="41"/>
      <c r="M312" s="191"/>
      <c r="N312" s="192"/>
      <c r="O312" s="66"/>
      <c r="P312" s="66"/>
      <c r="Q312" s="66"/>
      <c r="R312" s="66"/>
      <c r="S312" s="66"/>
      <c r="T312" s="67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T312" s="19" t="s">
        <v>144</v>
      </c>
      <c r="AU312" s="19" t="s">
        <v>82</v>
      </c>
    </row>
    <row r="313" spans="1:65" s="2" customFormat="1" ht="16.5" customHeight="1">
      <c r="A313" s="36"/>
      <c r="B313" s="37"/>
      <c r="C313" s="217" t="s">
        <v>482</v>
      </c>
      <c r="D313" s="217" t="s">
        <v>199</v>
      </c>
      <c r="E313" s="218" t="s">
        <v>483</v>
      </c>
      <c r="F313" s="219" t="s">
        <v>484</v>
      </c>
      <c r="G313" s="220" t="s">
        <v>138</v>
      </c>
      <c r="H313" s="221">
        <v>152.25</v>
      </c>
      <c r="I313" s="222"/>
      <c r="J313" s="223">
        <f>ROUND(I313*H313,2)</f>
        <v>0</v>
      </c>
      <c r="K313" s="219" t="s">
        <v>139</v>
      </c>
      <c r="L313" s="224"/>
      <c r="M313" s="225" t="s">
        <v>19</v>
      </c>
      <c r="N313" s="226" t="s">
        <v>43</v>
      </c>
      <c r="O313" s="66"/>
      <c r="P313" s="184">
        <f>O313*H313</f>
        <v>0</v>
      </c>
      <c r="Q313" s="184">
        <v>0</v>
      </c>
      <c r="R313" s="184">
        <f>Q313*H313</f>
        <v>0</v>
      </c>
      <c r="S313" s="184">
        <v>0</v>
      </c>
      <c r="T313" s="185">
        <f>S313*H313</f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186" t="s">
        <v>332</v>
      </c>
      <c r="AT313" s="186" t="s">
        <v>199</v>
      </c>
      <c r="AU313" s="186" t="s">
        <v>82</v>
      </c>
      <c r="AY313" s="19" t="s">
        <v>132</v>
      </c>
      <c r="BE313" s="187">
        <f>IF(N313="základní",J313,0)</f>
        <v>0</v>
      </c>
      <c r="BF313" s="187">
        <f>IF(N313="snížená",J313,0)</f>
        <v>0</v>
      </c>
      <c r="BG313" s="187">
        <f>IF(N313="zákl. přenesená",J313,0)</f>
        <v>0</v>
      </c>
      <c r="BH313" s="187">
        <f>IF(N313="sníž. přenesená",J313,0)</f>
        <v>0</v>
      </c>
      <c r="BI313" s="187">
        <f>IF(N313="nulová",J313,0)</f>
        <v>0</v>
      </c>
      <c r="BJ313" s="19" t="s">
        <v>80</v>
      </c>
      <c r="BK313" s="187">
        <f>ROUND(I313*H313,2)</f>
        <v>0</v>
      </c>
      <c r="BL313" s="19" t="s">
        <v>230</v>
      </c>
      <c r="BM313" s="186" t="s">
        <v>485</v>
      </c>
    </row>
    <row r="314" spans="1:65" s="2" customFormat="1" ht="11.25">
      <c r="A314" s="36"/>
      <c r="B314" s="37"/>
      <c r="C314" s="38"/>
      <c r="D314" s="188" t="s">
        <v>142</v>
      </c>
      <c r="E314" s="38"/>
      <c r="F314" s="189" t="s">
        <v>484</v>
      </c>
      <c r="G314" s="38"/>
      <c r="H314" s="38"/>
      <c r="I314" s="190"/>
      <c r="J314" s="38"/>
      <c r="K314" s="38"/>
      <c r="L314" s="41"/>
      <c r="M314" s="191"/>
      <c r="N314" s="192"/>
      <c r="O314" s="66"/>
      <c r="P314" s="66"/>
      <c r="Q314" s="66"/>
      <c r="R314" s="66"/>
      <c r="S314" s="66"/>
      <c r="T314" s="67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T314" s="19" t="s">
        <v>142</v>
      </c>
      <c r="AU314" s="19" t="s">
        <v>82</v>
      </c>
    </row>
    <row r="315" spans="1:65" s="13" customFormat="1" ht="11.25">
      <c r="B315" s="195"/>
      <c r="C315" s="196"/>
      <c r="D315" s="188" t="s">
        <v>161</v>
      </c>
      <c r="E315" s="197" t="s">
        <v>19</v>
      </c>
      <c r="F315" s="198" t="s">
        <v>486</v>
      </c>
      <c r="G315" s="196"/>
      <c r="H315" s="199">
        <v>145</v>
      </c>
      <c r="I315" s="200"/>
      <c r="J315" s="196"/>
      <c r="K315" s="196"/>
      <c r="L315" s="201"/>
      <c r="M315" s="202"/>
      <c r="N315" s="203"/>
      <c r="O315" s="203"/>
      <c r="P315" s="203"/>
      <c r="Q315" s="203"/>
      <c r="R315" s="203"/>
      <c r="S315" s="203"/>
      <c r="T315" s="204"/>
      <c r="AT315" s="205" t="s">
        <v>161</v>
      </c>
      <c r="AU315" s="205" t="s">
        <v>82</v>
      </c>
      <c r="AV315" s="13" t="s">
        <v>82</v>
      </c>
      <c r="AW315" s="13" t="s">
        <v>33</v>
      </c>
      <c r="AX315" s="13" t="s">
        <v>72</v>
      </c>
      <c r="AY315" s="205" t="s">
        <v>132</v>
      </c>
    </row>
    <row r="316" spans="1:65" s="14" customFormat="1" ht="11.25">
      <c r="B316" s="206"/>
      <c r="C316" s="207"/>
      <c r="D316" s="188" t="s">
        <v>161</v>
      </c>
      <c r="E316" s="208" t="s">
        <v>19</v>
      </c>
      <c r="F316" s="209" t="s">
        <v>163</v>
      </c>
      <c r="G316" s="207"/>
      <c r="H316" s="210">
        <v>145</v>
      </c>
      <c r="I316" s="211"/>
      <c r="J316" s="207"/>
      <c r="K316" s="207"/>
      <c r="L316" s="212"/>
      <c r="M316" s="213"/>
      <c r="N316" s="214"/>
      <c r="O316" s="214"/>
      <c r="P316" s="214"/>
      <c r="Q316" s="214"/>
      <c r="R316" s="214"/>
      <c r="S316" s="214"/>
      <c r="T316" s="215"/>
      <c r="AT316" s="216" t="s">
        <v>161</v>
      </c>
      <c r="AU316" s="216" t="s">
        <v>82</v>
      </c>
      <c r="AV316" s="14" t="s">
        <v>140</v>
      </c>
      <c r="AW316" s="14" t="s">
        <v>33</v>
      </c>
      <c r="AX316" s="14" t="s">
        <v>80</v>
      </c>
      <c r="AY316" s="216" t="s">
        <v>132</v>
      </c>
    </row>
    <row r="317" spans="1:65" s="13" customFormat="1" ht="11.25">
      <c r="B317" s="195"/>
      <c r="C317" s="196"/>
      <c r="D317" s="188" t="s">
        <v>161</v>
      </c>
      <c r="E317" s="196"/>
      <c r="F317" s="198" t="s">
        <v>487</v>
      </c>
      <c r="G317" s="196"/>
      <c r="H317" s="199">
        <v>152.25</v>
      </c>
      <c r="I317" s="200"/>
      <c r="J317" s="196"/>
      <c r="K317" s="196"/>
      <c r="L317" s="201"/>
      <c r="M317" s="202"/>
      <c r="N317" s="203"/>
      <c r="O317" s="203"/>
      <c r="P317" s="203"/>
      <c r="Q317" s="203"/>
      <c r="R317" s="203"/>
      <c r="S317" s="203"/>
      <c r="T317" s="204"/>
      <c r="AT317" s="205" t="s">
        <v>161</v>
      </c>
      <c r="AU317" s="205" t="s">
        <v>82</v>
      </c>
      <c r="AV317" s="13" t="s">
        <v>82</v>
      </c>
      <c r="AW317" s="13" t="s">
        <v>4</v>
      </c>
      <c r="AX317" s="13" t="s">
        <v>80</v>
      </c>
      <c r="AY317" s="205" t="s">
        <v>132</v>
      </c>
    </row>
    <row r="318" spans="1:65" s="2" customFormat="1" ht="24.2" customHeight="1">
      <c r="A318" s="36"/>
      <c r="B318" s="37"/>
      <c r="C318" s="175" t="s">
        <v>488</v>
      </c>
      <c r="D318" s="175" t="s">
        <v>135</v>
      </c>
      <c r="E318" s="176" t="s">
        <v>489</v>
      </c>
      <c r="F318" s="177" t="s">
        <v>490</v>
      </c>
      <c r="G318" s="178" t="s">
        <v>138</v>
      </c>
      <c r="H318" s="179">
        <v>319.41699999999997</v>
      </c>
      <c r="I318" s="180"/>
      <c r="J318" s="181">
        <f>ROUND(I318*H318,2)</f>
        <v>0</v>
      </c>
      <c r="K318" s="177" t="s">
        <v>139</v>
      </c>
      <c r="L318" s="41"/>
      <c r="M318" s="182" t="s">
        <v>19</v>
      </c>
      <c r="N318" s="183" t="s">
        <v>43</v>
      </c>
      <c r="O318" s="66"/>
      <c r="P318" s="184">
        <f>O318*H318</f>
        <v>0</v>
      </c>
      <c r="Q318" s="184">
        <v>2.0000000000000001E-4</v>
      </c>
      <c r="R318" s="184">
        <f>Q318*H318</f>
        <v>6.3883399999999993E-2</v>
      </c>
      <c r="S318" s="184">
        <v>0</v>
      </c>
      <c r="T318" s="185">
        <f>S318*H318</f>
        <v>0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186" t="s">
        <v>230</v>
      </c>
      <c r="AT318" s="186" t="s">
        <v>135</v>
      </c>
      <c r="AU318" s="186" t="s">
        <v>82</v>
      </c>
      <c r="AY318" s="19" t="s">
        <v>132</v>
      </c>
      <c r="BE318" s="187">
        <f>IF(N318="základní",J318,0)</f>
        <v>0</v>
      </c>
      <c r="BF318" s="187">
        <f>IF(N318="snížená",J318,0)</f>
        <v>0</v>
      </c>
      <c r="BG318" s="187">
        <f>IF(N318="zákl. přenesená",J318,0)</f>
        <v>0</v>
      </c>
      <c r="BH318" s="187">
        <f>IF(N318="sníž. přenesená",J318,0)</f>
        <v>0</v>
      </c>
      <c r="BI318" s="187">
        <f>IF(N318="nulová",J318,0)</f>
        <v>0</v>
      </c>
      <c r="BJ318" s="19" t="s">
        <v>80</v>
      </c>
      <c r="BK318" s="187">
        <f>ROUND(I318*H318,2)</f>
        <v>0</v>
      </c>
      <c r="BL318" s="19" t="s">
        <v>230</v>
      </c>
      <c r="BM318" s="186" t="s">
        <v>491</v>
      </c>
    </row>
    <row r="319" spans="1:65" s="2" customFormat="1" ht="19.5">
      <c r="A319" s="36"/>
      <c r="B319" s="37"/>
      <c r="C319" s="38"/>
      <c r="D319" s="188" t="s">
        <v>142</v>
      </c>
      <c r="E319" s="38"/>
      <c r="F319" s="189" t="s">
        <v>492</v>
      </c>
      <c r="G319" s="38"/>
      <c r="H319" s="38"/>
      <c r="I319" s="190"/>
      <c r="J319" s="38"/>
      <c r="K319" s="38"/>
      <c r="L319" s="41"/>
      <c r="M319" s="191"/>
      <c r="N319" s="192"/>
      <c r="O319" s="66"/>
      <c r="P319" s="66"/>
      <c r="Q319" s="66"/>
      <c r="R319" s="66"/>
      <c r="S319" s="66"/>
      <c r="T319" s="67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T319" s="19" t="s">
        <v>142</v>
      </c>
      <c r="AU319" s="19" t="s">
        <v>82</v>
      </c>
    </row>
    <row r="320" spans="1:65" s="2" customFormat="1" ht="11.25">
      <c r="A320" s="36"/>
      <c r="B320" s="37"/>
      <c r="C320" s="38"/>
      <c r="D320" s="193" t="s">
        <v>144</v>
      </c>
      <c r="E320" s="38"/>
      <c r="F320" s="194" t="s">
        <v>493</v>
      </c>
      <c r="G320" s="38"/>
      <c r="H320" s="38"/>
      <c r="I320" s="190"/>
      <c r="J320" s="38"/>
      <c r="K320" s="38"/>
      <c r="L320" s="41"/>
      <c r="M320" s="191"/>
      <c r="N320" s="192"/>
      <c r="O320" s="66"/>
      <c r="P320" s="66"/>
      <c r="Q320" s="66"/>
      <c r="R320" s="66"/>
      <c r="S320" s="66"/>
      <c r="T320" s="67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T320" s="19" t="s">
        <v>144</v>
      </c>
      <c r="AU320" s="19" t="s">
        <v>82</v>
      </c>
    </row>
    <row r="321" spans="1:65" s="13" customFormat="1" ht="22.5">
      <c r="B321" s="195"/>
      <c r="C321" s="196"/>
      <c r="D321" s="188" t="s">
        <v>161</v>
      </c>
      <c r="E321" s="197" t="s">
        <v>19</v>
      </c>
      <c r="F321" s="198" t="s">
        <v>494</v>
      </c>
      <c r="G321" s="196"/>
      <c r="H321" s="199">
        <v>319.41699999999997</v>
      </c>
      <c r="I321" s="200"/>
      <c r="J321" s="196"/>
      <c r="K321" s="196"/>
      <c r="L321" s="201"/>
      <c r="M321" s="202"/>
      <c r="N321" s="203"/>
      <c r="O321" s="203"/>
      <c r="P321" s="203"/>
      <c r="Q321" s="203"/>
      <c r="R321" s="203"/>
      <c r="S321" s="203"/>
      <c r="T321" s="204"/>
      <c r="AT321" s="205" t="s">
        <v>161</v>
      </c>
      <c r="AU321" s="205" t="s">
        <v>82</v>
      </c>
      <c r="AV321" s="13" t="s">
        <v>82</v>
      </c>
      <c r="AW321" s="13" t="s">
        <v>33</v>
      </c>
      <c r="AX321" s="13" t="s">
        <v>72</v>
      </c>
      <c r="AY321" s="205" t="s">
        <v>132</v>
      </c>
    </row>
    <row r="322" spans="1:65" s="14" customFormat="1" ht="11.25">
      <c r="B322" s="206"/>
      <c r="C322" s="207"/>
      <c r="D322" s="188" t="s">
        <v>161</v>
      </c>
      <c r="E322" s="208" t="s">
        <v>19</v>
      </c>
      <c r="F322" s="209" t="s">
        <v>163</v>
      </c>
      <c r="G322" s="207"/>
      <c r="H322" s="210">
        <v>319.41699999999997</v>
      </c>
      <c r="I322" s="211"/>
      <c r="J322" s="207"/>
      <c r="K322" s="207"/>
      <c r="L322" s="212"/>
      <c r="M322" s="213"/>
      <c r="N322" s="214"/>
      <c r="O322" s="214"/>
      <c r="P322" s="214"/>
      <c r="Q322" s="214"/>
      <c r="R322" s="214"/>
      <c r="S322" s="214"/>
      <c r="T322" s="215"/>
      <c r="AT322" s="216" t="s">
        <v>161</v>
      </c>
      <c r="AU322" s="216" t="s">
        <v>82</v>
      </c>
      <c r="AV322" s="14" t="s">
        <v>140</v>
      </c>
      <c r="AW322" s="14" t="s">
        <v>33</v>
      </c>
      <c r="AX322" s="14" t="s">
        <v>80</v>
      </c>
      <c r="AY322" s="216" t="s">
        <v>132</v>
      </c>
    </row>
    <row r="323" spans="1:65" s="2" customFormat="1" ht="33" customHeight="1">
      <c r="A323" s="36"/>
      <c r="B323" s="37"/>
      <c r="C323" s="175" t="s">
        <v>495</v>
      </c>
      <c r="D323" s="175" t="s">
        <v>135</v>
      </c>
      <c r="E323" s="176" t="s">
        <v>496</v>
      </c>
      <c r="F323" s="177" t="s">
        <v>497</v>
      </c>
      <c r="G323" s="178" t="s">
        <v>138</v>
      </c>
      <c r="H323" s="179">
        <v>319.41699999999997</v>
      </c>
      <c r="I323" s="180"/>
      <c r="J323" s="181">
        <f>ROUND(I323*H323,2)</f>
        <v>0</v>
      </c>
      <c r="K323" s="177" t="s">
        <v>139</v>
      </c>
      <c r="L323" s="41"/>
      <c r="M323" s="182" t="s">
        <v>19</v>
      </c>
      <c r="N323" s="183" t="s">
        <v>43</v>
      </c>
      <c r="O323" s="66"/>
      <c r="P323" s="184">
        <f>O323*H323</f>
        <v>0</v>
      </c>
      <c r="Q323" s="184">
        <v>2.7999999999999998E-4</v>
      </c>
      <c r="R323" s="184">
        <f>Q323*H323</f>
        <v>8.943675999999999E-2</v>
      </c>
      <c r="S323" s="184">
        <v>0</v>
      </c>
      <c r="T323" s="185">
        <f>S323*H323</f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186" t="s">
        <v>230</v>
      </c>
      <c r="AT323" s="186" t="s">
        <v>135</v>
      </c>
      <c r="AU323" s="186" t="s">
        <v>82</v>
      </c>
      <c r="AY323" s="19" t="s">
        <v>132</v>
      </c>
      <c r="BE323" s="187">
        <f>IF(N323="základní",J323,0)</f>
        <v>0</v>
      </c>
      <c r="BF323" s="187">
        <f>IF(N323="snížená",J323,0)</f>
        <v>0</v>
      </c>
      <c r="BG323" s="187">
        <f>IF(N323="zákl. přenesená",J323,0)</f>
        <v>0</v>
      </c>
      <c r="BH323" s="187">
        <f>IF(N323="sníž. přenesená",J323,0)</f>
        <v>0</v>
      </c>
      <c r="BI323" s="187">
        <f>IF(N323="nulová",J323,0)</f>
        <v>0</v>
      </c>
      <c r="BJ323" s="19" t="s">
        <v>80</v>
      </c>
      <c r="BK323" s="187">
        <f>ROUND(I323*H323,2)</f>
        <v>0</v>
      </c>
      <c r="BL323" s="19" t="s">
        <v>230</v>
      </c>
      <c r="BM323" s="186" t="s">
        <v>325</v>
      </c>
    </row>
    <row r="324" spans="1:65" s="2" customFormat="1" ht="19.5">
      <c r="A324" s="36"/>
      <c r="B324" s="37"/>
      <c r="C324" s="38"/>
      <c r="D324" s="188" t="s">
        <v>142</v>
      </c>
      <c r="E324" s="38"/>
      <c r="F324" s="189" t="s">
        <v>498</v>
      </c>
      <c r="G324" s="38"/>
      <c r="H324" s="38"/>
      <c r="I324" s="190"/>
      <c r="J324" s="38"/>
      <c r="K324" s="38"/>
      <c r="L324" s="41"/>
      <c r="M324" s="191"/>
      <c r="N324" s="192"/>
      <c r="O324" s="66"/>
      <c r="P324" s="66"/>
      <c r="Q324" s="66"/>
      <c r="R324" s="66"/>
      <c r="S324" s="66"/>
      <c r="T324" s="67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T324" s="19" t="s">
        <v>142</v>
      </c>
      <c r="AU324" s="19" t="s">
        <v>82</v>
      </c>
    </row>
    <row r="325" spans="1:65" s="2" customFormat="1" ht="11.25">
      <c r="A325" s="36"/>
      <c r="B325" s="37"/>
      <c r="C325" s="38"/>
      <c r="D325" s="193" t="s">
        <v>144</v>
      </c>
      <c r="E325" s="38"/>
      <c r="F325" s="194" t="s">
        <v>499</v>
      </c>
      <c r="G325" s="38"/>
      <c r="H325" s="38"/>
      <c r="I325" s="190"/>
      <c r="J325" s="38"/>
      <c r="K325" s="38"/>
      <c r="L325" s="41"/>
      <c r="M325" s="191"/>
      <c r="N325" s="192"/>
      <c r="O325" s="66"/>
      <c r="P325" s="66"/>
      <c r="Q325" s="66"/>
      <c r="R325" s="66"/>
      <c r="S325" s="66"/>
      <c r="T325" s="67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T325" s="19" t="s">
        <v>144</v>
      </c>
      <c r="AU325" s="19" t="s">
        <v>82</v>
      </c>
    </row>
    <row r="326" spans="1:65" s="13" customFormat="1" ht="22.5">
      <c r="B326" s="195"/>
      <c r="C326" s="196"/>
      <c r="D326" s="188" t="s">
        <v>161</v>
      </c>
      <c r="E326" s="197" t="s">
        <v>19</v>
      </c>
      <c r="F326" s="198" t="s">
        <v>494</v>
      </c>
      <c r="G326" s="196"/>
      <c r="H326" s="199">
        <v>319.41699999999997</v>
      </c>
      <c r="I326" s="200"/>
      <c r="J326" s="196"/>
      <c r="K326" s="196"/>
      <c r="L326" s="201"/>
      <c r="M326" s="202"/>
      <c r="N326" s="203"/>
      <c r="O326" s="203"/>
      <c r="P326" s="203"/>
      <c r="Q326" s="203"/>
      <c r="R326" s="203"/>
      <c r="S326" s="203"/>
      <c r="T326" s="204"/>
      <c r="AT326" s="205" t="s">
        <v>161</v>
      </c>
      <c r="AU326" s="205" t="s">
        <v>82</v>
      </c>
      <c r="AV326" s="13" t="s">
        <v>82</v>
      </c>
      <c r="AW326" s="13" t="s">
        <v>33</v>
      </c>
      <c r="AX326" s="13" t="s">
        <v>72</v>
      </c>
      <c r="AY326" s="205" t="s">
        <v>132</v>
      </c>
    </row>
    <row r="327" spans="1:65" s="14" customFormat="1" ht="11.25">
      <c r="B327" s="206"/>
      <c r="C327" s="207"/>
      <c r="D327" s="188" t="s">
        <v>161</v>
      </c>
      <c r="E327" s="208" t="s">
        <v>19</v>
      </c>
      <c r="F327" s="209" t="s">
        <v>163</v>
      </c>
      <c r="G327" s="207"/>
      <c r="H327" s="210">
        <v>319.41699999999997</v>
      </c>
      <c r="I327" s="211"/>
      <c r="J327" s="207"/>
      <c r="K327" s="207"/>
      <c r="L327" s="212"/>
      <c r="M327" s="213"/>
      <c r="N327" s="214"/>
      <c r="O327" s="214"/>
      <c r="P327" s="214"/>
      <c r="Q327" s="214"/>
      <c r="R327" s="214"/>
      <c r="S327" s="214"/>
      <c r="T327" s="215"/>
      <c r="AT327" s="216" t="s">
        <v>161</v>
      </c>
      <c r="AU327" s="216" t="s">
        <v>82</v>
      </c>
      <c r="AV327" s="14" t="s">
        <v>140</v>
      </c>
      <c r="AW327" s="14" t="s">
        <v>33</v>
      </c>
      <c r="AX327" s="14" t="s">
        <v>80</v>
      </c>
      <c r="AY327" s="216" t="s">
        <v>132</v>
      </c>
    </row>
    <row r="328" spans="1:65" s="2" customFormat="1" ht="24.2" customHeight="1">
      <c r="A328" s="36"/>
      <c r="B328" s="37"/>
      <c r="C328" s="175" t="s">
        <v>500</v>
      </c>
      <c r="D328" s="175" t="s">
        <v>135</v>
      </c>
      <c r="E328" s="176" t="s">
        <v>501</v>
      </c>
      <c r="F328" s="177" t="s">
        <v>502</v>
      </c>
      <c r="G328" s="178" t="s">
        <v>138</v>
      </c>
      <c r="H328" s="179">
        <v>65.5</v>
      </c>
      <c r="I328" s="180"/>
      <c r="J328" s="181">
        <f>ROUND(I328*H328,2)</f>
        <v>0</v>
      </c>
      <c r="K328" s="177" t="s">
        <v>139</v>
      </c>
      <c r="L328" s="41"/>
      <c r="M328" s="182" t="s">
        <v>19</v>
      </c>
      <c r="N328" s="183" t="s">
        <v>43</v>
      </c>
      <c r="O328" s="66"/>
      <c r="P328" s="184">
        <f>O328*H328</f>
        <v>0</v>
      </c>
      <c r="Q328" s="184">
        <v>8.7299999999999999E-3</v>
      </c>
      <c r="R328" s="184">
        <f>Q328*H328</f>
        <v>0.57181499999999996</v>
      </c>
      <c r="S328" s="184">
        <v>0</v>
      </c>
      <c r="T328" s="185">
        <f>S328*H328</f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186" t="s">
        <v>230</v>
      </c>
      <c r="AT328" s="186" t="s">
        <v>135</v>
      </c>
      <c r="AU328" s="186" t="s">
        <v>82</v>
      </c>
      <c r="AY328" s="19" t="s">
        <v>132</v>
      </c>
      <c r="BE328" s="187">
        <f>IF(N328="základní",J328,0)</f>
        <v>0</v>
      </c>
      <c r="BF328" s="187">
        <f>IF(N328="snížená",J328,0)</f>
        <v>0</v>
      </c>
      <c r="BG328" s="187">
        <f>IF(N328="zákl. přenesená",J328,0)</f>
        <v>0</v>
      </c>
      <c r="BH328" s="187">
        <f>IF(N328="sníž. přenesená",J328,0)</f>
        <v>0</v>
      </c>
      <c r="BI328" s="187">
        <f>IF(N328="nulová",J328,0)</f>
        <v>0</v>
      </c>
      <c r="BJ328" s="19" t="s">
        <v>80</v>
      </c>
      <c r="BK328" s="187">
        <f>ROUND(I328*H328,2)</f>
        <v>0</v>
      </c>
      <c r="BL328" s="19" t="s">
        <v>230</v>
      </c>
      <c r="BM328" s="186" t="s">
        <v>503</v>
      </c>
    </row>
    <row r="329" spans="1:65" s="2" customFormat="1" ht="19.5">
      <c r="A329" s="36"/>
      <c r="B329" s="37"/>
      <c r="C329" s="38"/>
      <c r="D329" s="188" t="s">
        <v>142</v>
      </c>
      <c r="E329" s="38"/>
      <c r="F329" s="189" t="s">
        <v>504</v>
      </c>
      <c r="G329" s="38"/>
      <c r="H329" s="38"/>
      <c r="I329" s="190"/>
      <c r="J329" s="38"/>
      <c r="K329" s="38"/>
      <c r="L329" s="41"/>
      <c r="M329" s="191"/>
      <c r="N329" s="192"/>
      <c r="O329" s="66"/>
      <c r="P329" s="66"/>
      <c r="Q329" s="66"/>
      <c r="R329" s="66"/>
      <c r="S329" s="66"/>
      <c r="T329" s="67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T329" s="19" t="s">
        <v>142</v>
      </c>
      <c r="AU329" s="19" t="s">
        <v>82</v>
      </c>
    </row>
    <row r="330" spans="1:65" s="2" customFormat="1" ht="11.25">
      <c r="A330" s="36"/>
      <c r="B330" s="37"/>
      <c r="C330" s="38"/>
      <c r="D330" s="193" t="s">
        <v>144</v>
      </c>
      <c r="E330" s="38"/>
      <c r="F330" s="194" t="s">
        <v>505</v>
      </c>
      <c r="G330" s="38"/>
      <c r="H330" s="38"/>
      <c r="I330" s="190"/>
      <c r="J330" s="38"/>
      <c r="K330" s="38"/>
      <c r="L330" s="41"/>
      <c r="M330" s="191"/>
      <c r="N330" s="192"/>
      <c r="O330" s="66"/>
      <c r="P330" s="66"/>
      <c r="Q330" s="66"/>
      <c r="R330" s="66"/>
      <c r="S330" s="66"/>
      <c r="T330" s="67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T330" s="19" t="s">
        <v>144</v>
      </c>
      <c r="AU330" s="19" t="s">
        <v>82</v>
      </c>
    </row>
    <row r="331" spans="1:65" s="13" customFormat="1" ht="11.25">
      <c r="B331" s="195"/>
      <c r="C331" s="196"/>
      <c r="D331" s="188" t="s">
        <v>161</v>
      </c>
      <c r="E331" s="197" t="s">
        <v>19</v>
      </c>
      <c r="F331" s="198" t="s">
        <v>506</v>
      </c>
      <c r="G331" s="196"/>
      <c r="H331" s="199">
        <v>65.5</v>
      </c>
      <c r="I331" s="200"/>
      <c r="J331" s="196"/>
      <c r="K331" s="196"/>
      <c r="L331" s="201"/>
      <c r="M331" s="202"/>
      <c r="N331" s="203"/>
      <c r="O331" s="203"/>
      <c r="P331" s="203"/>
      <c r="Q331" s="203"/>
      <c r="R331" s="203"/>
      <c r="S331" s="203"/>
      <c r="T331" s="204"/>
      <c r="AT331" s="205" t="s">
        <v>161</v>
      </c>
      <c r="AU331" s="205" t="s">
        <v>82</v>
      </c>
      <c r="AV331" s="13" t="s">
        <v>82</v>
      </c>
      <c r="AW331" s="13" t="s">
        <v>33</v>
      </c>
      <c r="AX331" s="13" t="s">
        <v>72</v>
      </c>
      <c r="AY331" s="205" t="s">
        <v>132</v>
      </c>
    </row>
    <row r="332" spans="1:65" s="14" customFormat="1" ht="11.25">
      <c r="B332" s="206"/>
      <c r="C332" s="207"/>
      <c r="D332" s="188" t="s">
        <v>161</v>
      </c>
      <c r="E332" s="208" t="s">
        <v>19</v>
      </c>
      <c r="F332" s="209" t="s">
        <v>163</v>
      </c>
      <c r="G332" s="207"/>
      <c r="H332" s="210">
        <v>65.5</v>
      </c>
      <c r="I332" s="211"/>
      <c r="J332" s="207"/>
      <c r="K332" s="207"/>
      <c r="L332" s="212"/>
      <c r="M332" s="238"/>
      <c r="N332" s="239"/>
      <c r="O332" s="239"/>
      <c r="P332" s="239"/>
      <c r="Q332" s="239"/>
      <c r="R332" s="239"/>
      <c r="S332" s="239"/>
      <c r="T332" s="240"/>
      <c r="AT332" s="216" t="s">
        <v>161</v>
      </c>
      <c r="AU332" s="216" t="s">
        <v>82</v>
      </c>
      <c r="AV332" s="14" t="s">
        <v>140</v>
      </c>
      <c r="AW332" s="14" t="s">
        <v>33</v>
      </c>
      <c r="AX332" s="14" t="s">
        <v>80</v>
      </c>
      <c r="AY332" s="216" t="s">
        <v>132</v>
      </c>
    </row>
    <row r="333" spans="1:65" s="2" customFormat="1" ht="6.95" customHeight="1">
      <c r="A333" s="36"/>
      <c r="B333" s="49"/>
      <c r="C333" s="50"/>
      <c r="D333" s="50"/>
      <c r="E333" s="50"/>
      <c r="F333" s="50"/>
      <c r="G333" s="50"/>
      <c r="H333" s="50"/>
      <c r="I333" s="50"/>
      <c r="J333" s="50"/>
      <c r="K333" s="50"/>
      <c r="L333" s="41"/>
      <c r="M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</row>
  </sheetData>
  <sheetProtection algorithmName="SHA-512" hashValue="rcCOKZqPtEFkn7iXR2y8ylUbhLgltv3BjPhkucLfYbni/8qrISRpRQKjIFdOYLzkyfWJfD/L4EomujU7MB88Kg==" saltValue="LJsOb2lUE1PlaczC18i0FutFYxbnfRPg4MxixfogBw9yXlbyiwZhjL/23MKT+IluWzy1gLvkw9h0N0jJpKldSw==" spinCount="100000" sheet="1" objects="1" scenarios="1" formatColumns="0" formatRows="0" autoFilter="0"/>
  <autoFilter ref="C91:K332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hyperlinks>
    <hyperlink ref="F97" r:id="rId1"/>
    <hyperlink ref="F100" r:id="rId2"/>
    <hyperlink ref="F103" r:id="rId3"/>
    <hyperlink ref="F106" r:id="rId4"/>
    <hyperlink ref="F111" r:id="rId5"/>
    <hyperlink ref="F116" r:id="rId6"/>
    <hyperlink ref="F121" r:id="rId7"/>
    <hyperlink ref="F124" r:id="rId8"/>
    <hyperlink ref="F127" r:id="rId9"/>
    <hyperlink ref="F130" r:id="rId10"/>
    <hyperlink ref="F139" r:id="rId11"/>
    <hyperlink ref="F144" r:id="rId12"/>
    <hyperlink ref="F147" r:id="rId13"/>
    <hyperlink ref="F165" r:id="rId14"/>
    <hyperlink ref="F168" r:id="rId15"/>
    <hyperlink ref="F176" r:id="rId16"/>
    <hyperlink ref="F179" r:id="rId17"/>
    <hyperlink ref="F182" r:id="rId18"/>
    <hyperlink ref="F187" r:id="rId19"/>
    <hyperlink ref="F191" r:id="rId20"/>
    <hyperlink ref="F196" r:id="rId21"/>
    <hyperlink ref="F201" r:id="rId22"/>
    <hyperlink ref="F206" r:id="rId23"/>
    <hyperlink ref="F214" r:id="rId24"/>
    <hyperlink ref="F219" r:id="rId25"/>
    <hyperlink ref="F226" r:id="rId26"/>
    <hyperlink ref="F230" r:id="rId27"/>
    <hyperlink ref="F239" r:id="rId28"/>
    <hyperlink ref="F243" r:id="rId29"/>
    <hyperlink ref="F246" r:id="rId30"/>
    <hyperlink ref="F250" r:id="rId31"/>
    <hyperlink ref="F253" r:id="rId32"/>
    <hyperlink ref="F257" r:id="rId33"/>
    <hyperlink ref="F262" r:id="rId34"/>
    <hyperlink ref="F265" r:id="rId35"/>
    <hyperlink ref="F270" r:id="rId36"/>
    <hyperlink ref="F273" r:id="rId37"/>
    <hyperlink ref="F276" r:id="rId38"/>
    <hyperlink ref="F279" r:id="rId39"/>
    <hyperlink ref="F283" r:id="rId40"/>
    <hyperlink ref="F288" r:id="rId41"/>
    <hyperlink ref="F293" r:id="rId42"/>
    <hyperlink ref="F298" r:id="rId43"/>
    <hyperlink ref="F303" r:id="rId44"/>
    <hyperlink ref="F309" r:id="rId45"/>
    <hyperlink ref="F312" r:id="rId46"/>
    <hyperlink ref="F320" r:id="rId47"/>
    <hyperlink ref="F325" r:id="rId48"/>
    <hyperlink ref="F330" r:id="rId49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AT2" s="19" t="s">
        <v>85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82</v>
      </c>
    </row>
    <row r="4" spans="1:46" s="1" customFormat="1" ht="24.95" customHeight="1">
      <c r="B4" s="22"/>
      <c r="D4" s="105" t="s">
        <v>95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5" t="str">
        <f>'Rekapitulace stavby'!K6</f>
        <v>Základní škola Ostrov - rekonstrukce tělocvičny</v>
      </c>
      <c r="F7" s="376"/>
      <c r="G7" s="376"/>
      <c r="H7" s="376"/>
      <c r="L7" s="22"/>
    </row>
    <row r="8" spans="1:46" s="2" customFormat="1" ht="12" customHeight="1">
      <c r="A8" s="36"/>
      <c r="B8" s="41"/>
      <c r="C8" s="36"/>
      <c r="D8" s="107" t="s">
        <v>96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7" t="s">
        <v>507</v>
      </c>
      <c r="F9" s="378"/>
      <c r="G9" s="378"/>
      <c r="H9" s="378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98</v>
      </c>
      <c r="G12" s="36"/>
      <c r="H12" s="36"/>
      <c r="I12" s="107" t="s">
        <v>23</v>
      </c>
      <c r="J12" s="110" t="str">
        <f>'Rekapitulace stavby'!AN8</f>
        <v>27. 6. 2024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19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27</v>
      </c>
      <c r="F15" s="36"/>
      <c r="G15" s="36"/>
      <c r="H15" s="36"/>
      <c r="I15" s="107" t="s">
        <v>28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29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9" t="str">
        <f>'Rekapitulace stavby'!E14</f>
        <v>Vyplň údaj</v>
      </c>
      <c r="F18" s="380"/>
      <c r="G18" s="380"/>
      <c r="H18" s="380"/>
      <c r="I18" s="107" t="s">
        <v>28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31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99</v>
      </c>
      <c r="F21" s="36"/>
      <c r="G21" s="36"/>
      <c r="H21" s="36"/>
      <c r="I21" s="107" t="s">
        <v>28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34</v>
      </c>
      <c r="E23" s="36"/>
      <c r="F23" s="36"/>
      <c r="G23" s="36"/>
      <c r="H23" s="36"/>
      <c r="I23" s="107" t="s">
        <v>26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35</v>
      </c>
      <c r="F24" s="36"/>
      <c r="G24" s="36"/>
      <c r="H24" s="36"/>
      <c r="I24" s="107" t="s">
        <v>28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36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1" t="s">
        <v>19</v>
      </c>
      <c r="F27" s="381"/>
      <c r="G27" s="381"/>
      <c r="H27" s="381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38</v>
      </c>
      <c r="E30" s="36"/>
      <c r="F30" s="36"/>
      <c r="G30" s="36"/>
      <c r="H30" s="36"/>
      <c r="I30" s="36"/>
      <c r="J30" s="116">
        <f>ROUND(J88,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40</v>
      </c>
      <c r="G32" s="36"/>
      <c r="H32" s="36"/>
      <c r="I32" s="117" t="s">
        <v>39</v>
      </c>
      <c r="J32" s="117" t="s">
        <v>41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42</v>
      </c>
      <c r="E33" s="107" t="s">
        <v>43</v>
      </c>
      <c r="F33" s="119">
        <f>ROUND((SUM(BE88:BE215)),  2)</f>
        <v>0</v>
      </c>
      <c r="G33" s="36"/>
      <c r="H33" s="36"/>
      <c r="I33" s="120">
        <v>0.21</v>
      </c>
      <c r="J33" s="119">
        <f>ROUND(((SUM(BE88:BE215))*I33),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44</v>
      </c>
      <c r="F34" s="119">
        <f>ROUND((SUM(BF88:BF215)),  2)</f>
        <v>0</v>
      </c>
      <c r="G34" s="36"/>
      <c r="H34" s="36"/>
      <c r="I34" s="120">
        <v>0.12</v>
      </c>
      <c r="J34" s="119">
        <f>ROUND(((SUM(BF88:BF215))*I34),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45</v>
      </c>
      <c r="F35" s="119">
        <f>ROUND((SUM(BG88:BG215)),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46</v>
      </c>
      <c r="F36" s="119">
        <f>ROUND((SUM(BH88:BH215)),  2)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47</v>
      </c>
      <c r="F37" s="119">
        <f>ROUND((SUM(BI88:BI215)),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48</v>
      </c>
      <c r="E39" s="123"/>
      <c r="F39" s="123"/>
      <c r="G39" s="124" t="s">
        <v>49</v>
      </c>
      <c r="H39" s="125" t="s">
        <v>50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100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2" t="str">
        <f>E7</f>
        <v>Základní škola Ostrov - rekonstrukce tělocvičny</v>
      </c>
      <c r="F48" s="383"/>
      <c r="G48" s="383"/>
      <c r="H48" s="383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96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5" t="str">
        <f>E9</f>
        <v>02 - Vytápění</v>
      </c>
      <c r="F50" s="384"/>
      <c r="G50" s="384"/>
      <c r="H50" s="384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 xml:space="preserve"> </v>
      </c>
      <c r="G52" s="38"/>
      <c r="H52" s="38"/>
      <c r="I52" s="31" t="s">
        <v>23</v>
      </c>
      <c r="J52" s="61" t="str">
        <f>IF(J12="","",J12)</f>
        <v>27. 6. 2024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7" customHeight="1">
      <c r="A54" s="36"/>
      <c r="B54" s="37"/>
      <c r="C54" s="31" t="s">
        <v>25</v>
      </c>
      <c r="D54" s="38"/>
      <c r="E54" s="38"/>
      <c r="F54" s="29" t="str">
        <f>E15</f>
        <v>Základní škola Ostrov, p.o.</v>
      </c>
      <c r="G54" s="38"/>
      <c r="H54" s="38"/>
      <c r="I54" s="31" t="s">
        <v>31</v>
      </c>
      <c r="J54" s="34" t="str">
        <f>E21</f>
        <v>Ing. Karel Drahoukoupil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34</v>
      </c>
      <c r="J55" s="34" t="str">
        <f>E24</f>
        <v>Bc. Martin Frous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101</v>
      </c>
      <c r="D57" s="133"/>
      <c r="E57" s="133"/>
      <c r="F57" s="133"/>
      <c r="G57" s="133"/>
      <c r="H57" s="133"/>
      <c r="I57" s="133"/>
      <c r="J57" s="134" t="s">
        <v>102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70</v>
      </c>
      <c r="D59" s="38"/>
      <c r="E59" s="38"/>
      <c r="F59" s="38"/>
      <c r="G59" s="38"/>
      <c r="H59" s="38"/>
      <c r="I59" s="38"/>
      <c r="J59" s="79">
        <f>J88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103</v>
      </c>
    </row>
    <row r="60" spans="1:47" s="9" customFormat="1" ht="24.95" customHeight="1">
      <c r="B60" s="136"/>
      <c r="C60" s="137"/>
      <c r="D60" s="138" t="s">
        <v>104</v>
      </c>
      <c r="E60" s="139"/>
      <c r="F60" s="139"/>
      <c r="G60" s="139"/>
      <c r="H60" s="139"/>
      <c r="I60" s="139"/>
      <c r="J60" s="140">
        <f>J89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107</v>
      </c>
      <c r="E61" s="145"/>
      <c r="F61" s="145"/>
      <c r="G61" s="145"/>
      <c r="H61" s="145"/>
      <c r="I61" s="145"/>
      <c r="J61" s="146">
        <f>J90</f>
        <v>0</v>
      </c>
      <c r="K61" s="143"/>
      <c r="L61" s="147"/>
    </row>
    <row r="62" spans="1:47" s="9" customFormat="1" ht="24.95" customHeight="1">
      <c r="B62" s="136"/>
      <c r="C62" s="137"/>
      <c r="D62" s="138" t="s">
        <v>109</v>
      </c>
      <c r="E62" s="139"/>
      <c r="F62" s="139"/>
      <c r="G62" s="139"/>
      <c r="H62" s="139"/>
      <c r="I62" s="139"/>
      <c r="J62" s="140">
        <f>J104</f>
        <v>0</v>
      </c>
      <c r="K62" s="137"/>
      <c r="L62" s="141"/>
    </row>
    <row r="63" spans="1:47" s="10" customFormat="1" ht="19.899999999999999" customHeight="1">
      <c r="B63" s="142"/>
      <c r="C63" s="143"/>
      <c r="D63" s="144" t="s">
        <v>508</v>
      </c>
      <c r="E63" s="145"/>
      <c r="F63" s="145"/>
      <c r="G63" s="145"/>
      <c r="H63" s="145"/>
      <c r="I63" s="145"/>
      <c r="J63" s="146">
        <f>J105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509</v>
      </c>
      <c r="E64" s="145"/>
      <c r="F64" s="145"/>
      <c r="G64" s="145"/>
      <c r="H64" s="145"/>
      <c r="I64" s="145"/>
      <c r="J64" s="146">
        <f>J125</f>
        <v>0</v>
      </c>
      <c r="K64" s="143"/>
      <c r="L64" s="147"/>
    </row>
    <row r="65" spans="1:31" s="10" customFormat="1" ht="19.899999999999999" customHeight="1">
      <c r="B65" s="142"/>
      <c r="C65" s="143"/>
      <c r="D65" s="144" t="s">
        <v>510</v>
      </c>
      <c r="E65" s="145"/>
      <c r="F65" s="145"/>
      <c r="G65" s="145"/>
      <c r="H65" s="145"/>
      <c r="I65" s="145"/>
      <c r="J65" s="146">
        <f>J141</f>
        <v>0</v>
      </c>
      <c r="K65" s="143"/>
      <c r="L65" s="147"/>
    </row>
    <row r="66" spans="1:31" s="10" customFormat="1" ht="19.899999999999999" customHeight="1">
      <c r="B66" s="142"/>
      <c r="C66" s="143"/>
      <c r="D66" s="144" t="s">
        <v>511</v>
      </c>
      <c r="E66" s="145"/>
      <c r="F66" s="145"/>
      <c r="G66" s="145"/>
      <c r="H66" s="145"/>
      <c r="I66" s="145"/>
      <c r="J66" s="146">
        <f>J177</f>
        <v>0</v>
      </c>
      <c r="K66" s="143"/>
      <c r="L66" s="147"/>
    </row>
    <row r="67" spans="1:31" s="9" customFormat="1" ht="24.95" customHeight="1">
      <c r="B67" s="136"/>
      <c r="C67" s="137"/>
      <c r="D67" s="138" t="s">
        <v>512</v>
      </c>
      <c r="E67" s="139"/>
      <c r="F67" s="139"/>
      <c r="G67" s="139"/>
      <c r="H67" s="139"/>
      <c r="I67" s="139"/>
      <c r="J67" s="140">
        <f>J205</f>
        <v>0</v>
      </c>
      <c r="K67" s="137"/>
      <c r="L67" s="141"/>
    </row>
    <row r="68" spans="1:31" s="10" customFormat="1" ht="19.899999999999999" customHeight="1">
      <c r="B68" s="142"/>
      <c r="C68" s="143"/>
      <c r="D68" s="144" t="s">
        <v>513</v>
      </c>
      <c r="E68" s="145"/>
      <c r="F68" s="145"/>
      <c r="G68" s="145"/>
      <c r="H68" s="145"/>
      <c r="I68" s="145"/>
      <c r="J68" s="146">
        <f>J206</f>
        <v>0</v>
      </c>
      <c r="K68" s="143"/>
      <c r="L68" s="147"/>
    </row>
    <row r="69" spans="1:31" s="2" customFormat="1" ht="21.7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4" spans="1:31" s="2" customFormat="1" ht="6.95" customHeight="1">
      <c r="A74" s="36"/>
      <c r="B74" s="51"/>
      <c r="C74" s="52"/>
      <c r="D74" s="52"/>
      <c r="E74" s="52"/>
      <c r="F74" s="52"/>
      <c r="G74" s="52"/>
      <c r="H74" s="52"/>
      <c r="I74" s="52"/>
      <c r="J74" s="52"/>
      <c r="K74" s="52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4.95" customHeight="1">
      <c r="A75" s="36"/>
      <c r="B75" s="37"/>
      <c r="C75" s="25" t="s">
        <v>117</v>
      </c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16</v>
      </c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6.5" customHeight="1">
      <c r="A78" s="36"/>
      <c r="B78" s="37"/>
      <c r="C78" s="38"/>
      <c r="D78" s="38"/>
      <c r="E78" s="382" t="str">
        <f>E7</f>
        <v>Základní škola Ostrov - rekonstrukce tělocvičny</v>
      </c>
      <c r="F78" s="383"/>
      <c r="G78" s="383"/>
      <c r="H78" s="383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96</v>
      </c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335" t="str">
        <f>E9</f>
        <v>02 - Vytápění</v>
      </c>
      <c r="F80" s="384"/>
      <c r="G80" s="384"/>
      <c r="H80" s="384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21</v>
      </c>
      <c r="D82" s="38"/>
      <c r="E82" s="38"/>
      <c r="F82" s="29" t="str">
        <f>F12</f>
        <v xml:space="preserve"> </v>
      </c>
      <c r="G82" s="38"/>
      <c r="H82" s="38"/>
      <c r="I82" s="31" t="s">
        <v>23</v>
      </c>
      <c r="J82" s="61" t="str">
        <f>IF(J12="","",J12)</f>
        <v>27. 6. 2024</v>
      </c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25.7" customHeight="1">
      <c r="A84" s="36"/>
      <c r="B84" s="37"/>
      <c r="C84" s="31" t="s">
        <v>25</v>
      </c>
      <c r="D84" s="38"/>
      <c r="E84" s="38"/>
      <c r="F84" s="29" t="str">
        <f>E15</f>
        <v>Základní škola Ostrov, p.o.</v>
      </c>
      <c r="G84" s="38"/>
      <c r="H84" s="38"/>
      <c r="I84" s="31" t="s">
        <v>31</v>
      </c>
      <c r="J84" s="34" t="str">
        <f>E21</f>
        <v>Ing. Karel Drahoukoupil</v>
      </c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1" t="s">
        <v>29</v>
      </c>
      <c r="D85" s="38"/>
      <c r="E85" s="38"/>
      <c r="F85" s="29" t="str">
        <f>IF(E18="","",E18)</f>
        <v>Vyplň údaj</v>
      </c>
      <c r="G85" s="38"/>
      <c r="H85" s="38"/>
      <c r="I85" s="31" t="s">
        <v>34</v>
      </c>
      <c r="J85" s="34" t="str">
        <f>E24</f>
        <v>Bc. Martin Frous</v>
      </c>
      <c r="K85" s="38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0.3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0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11" customFormat="1" ht="29.25" customHeight="1">
      <c r="A87" s="148"/>
      <c r="B87" s="149"/>
      <c r="C87" s="150" t="s">
        <v>118</v>
      </c>
      <c r="D87" s="151" t="s">
        <v>57</v>
      </c>
      <c r="E87" s="151" t="s">
        <v>53</v>
      </c>
      <c r="F87" s="151" t="s">
        <v>54</v>
      </c>
      <c r="G87" s="151" t="s">
        <v>119</v>
      </c>
      <c r="H87" s="151" t="s">
        <v>120</v>
      </c>
      <c r="I87" s="151" t="s">
        <v>121</v>
      </c>
      <c r="J87" s="151" t="s">
        <v>102</v>
      </c>
      <c r="K87" s="152" t="s">
        <v>122</v>
      </c>
      <c r="L87" s="153"/>
      <c r="M87" s="70" t="s">
        <v>19</v>
      </c>
      <c r="N87" s="71" t="s">
        <v>42</v>
      </c>
      <c r="O87" s="71" t="s">
        <v>123</v>
      </c>
      <c r="P87" s="71" t="s">
        <v>124</v>
      </c>
      <c r="Q87" s="71" t="s">
        <v>125</v>
      </c>
      <c r="R87" s="71" t="s">
        <v>126</v>
      </c>
      <c r="S87" s="71" t="s">
        <v>127</v>
      </c>
      <c r="T87" s="72" t="s">
        <v>128</v>
      </c>
      <c r="U87" s="148"/>
      <c r="V87" s="148"/>
      <c r="W87" s="148"/>
      <c r="X87" s="148"/>
      <c r="Y87" s="148"/>
      <c r="Z87" s="148"/>
      <c r="AA87" s="148"/>
      <c r="AB87" s="148"/>
      <c r="AC87" s="148"/>
      <c r="AD87" s="148"/>
      <c r="AE87" s="148"/>
    </row>
    <row r="88" spans="1:65" s="2" customFormat="1" ht="22.9" customHeight="1">
      <c r="A88" s="36"/>
      <c r="B88" s="37"/>
      <c r="C88" s="77" t="s">
        <v>129</v>
      </c>
      <c r="D88" s="38"/>
      <c r="E88" s="38"/>
      <c r="F88" s="38"/>
      <c r="G88" s="38"/>
      <c r="H88" s="38"/>
      <c r="I88" s="38"/>
      <c r="J88" s="154">
        <f>BK88</f>
        <v>0</v>
      </c>
      <c r="K88" s="38"/>
      <c r="L88" s="41"/>
      <c r="M88" s="73"/>
      <c r="N88" s="155"/>
      <c r="O88" s="74"/>
      <c r="P88" s="156">
        <f>P89+P104+P205</f>
        <v>0</v>
      </c>
      <c r="Q88" s="74"/>
      <c r="R88" s="156">
        <f>R89+R104+R205</f>
        <v>0.2148987</v>
      </c>
      <c r="S88" s="74"/>
      <c r="T88" s="157">
        <f>T89+T104+T205</f>
        <v>0.52554400000000001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71</v>
      </c>
      <c r="AU88" s="19" t="s">
        <v>103</v>
      </c>
      <c r="BK88" s="158">
        <f>BK89+BK104+BK205</f>
        <v>0</v>
      </c>
    </row>
    <row r="89" spans="1:65" s="12" customFormat="1" ht="25.9" customHeight="1">
      <c r="B89" s="159"/>
      <c r="C89" s="160"/>
      <c r="D89" s="161" t="s">
        <v>71</v>
      </c>
      <c r="E89" s="162" t="s">
        <v>130</v>
      </c>
      <c r="F89" s="162" t="s">
        <v>131</v>
      </c>
      <c r="G89" s="160"/>
      <c r="H89" s="160"/>
      <c r="I89" s="163"/>
      <c r="J89" s="164">
        <f>BK89</f>
        <v>0</v>
      </c>
      <c r="K89" s="160"/>
      <c r="L89" s="165"/>
      <c r="M89" s="166"/>
      <c r="N89" s="167"/>
      <c r="O89" s="167"/>
      <c r="P89" s="168">
        <f>P90</f>
        <v>0</v>
      </c>
      <c r="Q89" s="167"/>
      <c r="R89" s="168">
        <f>R90</f>
        <v>0</v>
      </c>
      <c r="S89" s="167"/>
      <c r="T89" s="169">
        <f>T90</f>
        <v>0</v>
      </c>
      <c r="AR89" s="170" t="s">
        <v>80</v>
      </c>
      <c r="AT89" s="171" t="s">
        <v>71</v>
      </c>
      <c r="AU89" s="171" t="s">
        <v>72</v>
      </c>
      <c r="AY89" s="170" t="s">
        <v>132</v>
      </c>
      <c r="BK89" s="172">
        <f>BK90</f>
        <v>0</v>
      </c>
    </row>
    <row r="90" spans="1:65" s="12" customFormat="1" ht="22.9" customHeight="1">
      <c r="B90" s="159"/>
      <c r="C90" s="160"/>
      <c r="D90" s="161" t="s">
        <v>71</v>
      </c>
      <c r="E90" s="173" t="s">
        <v>256</v>
      </c>
      <c r="F90" s="173" t="s">
        <v>257</v>
      </c>
      <c r="G90" s="160"/>
      <c r="H90" s="160"/>
      <c r="I90" s="163"/>
      <c r="J90" s="174">
        <f>BK90</f>
        <v>0</v>
      </c>
      <c r="K90" s="160"/>
      <c r="L90" s="165"/>
      <c r="M90" s="166"/>
      <c r="N90" s="167"/>
      <c r="O90" s="167"/>
      <c r="P90" s="168">
        <f>SUM(P91:P103)</f>
        <v>0</v>
      </c>
      <c r="Q90" s="167"/>
      <c r="R90" s="168">
        <f>SUM(R91:R103)</f>
        <v>0</v>
      </c>
      <c r="S90" s="167"/>
      <c r="T90" s="169">
        <f>SUM(T91:T103)</f>
        <v>0</v>
      </c>
      <c r="AR90" s="170" t="s">
        <v>80</v>
      </c>
      <c r="AT90" s="171" t="s">
        <v>71</v>
      </c>
      <c r="AU90" s="171" t="s">
        <v>80</v>
      </c>
      <c r="AY90" s="170" t="s">
        <v>132</v>
      </c>
      <c r="BK90" s="172">
        <f>SUM(BK91:BK103)</f>
        <v>0</v>
      </c>
    </row>
    <row r="91" spans="1:65" s="2" customFormat="1" ht="24.2" customHeight="1">
      <c r="A91" s="36"/>
      <c r="B91" s="37"/>
      <c r="C91" s="175" t="s">
        <v>80</v>
      </c>
      <c r="D91" s="175" t="s">
        <v>135</v>
      </c>
      <c r="E91" s="176" t="s">
        <v>258</v>
      </c>
      <c r="F91" s="177" t="s">
        <v>259</v>
      </c>
      <c r="G91" s="178" t="s">
        <v>260</v>
      </c>
      <c r="H91" s="179">
        <v>0.52600000000000002</v>
      </c>
      <c r="I91" s="180"/>
      <c r="J91" s="181">
        <f>ROUND(I91*H91,2)</f>
        <v>0</v>
      </c>
      <c r="K91" s="177" t="s">
        <v>139</v>
      </c>
      <c r="L91" s="41"/>
      <c r="M91" s="182" t="s">
        <v>19</v>
      </c>
      <c r="N91" s="183" t="s">
        <v>43</v>
      </c>
      <c r="O91" s="66"/>
      <c r="P91" s="184">
        <f>O91*H91</f>
        <v>0</v>
      </c>
      <c r="Q91" s="184">
        <v>0</v>
      </c>
      <c r="R91" s="184">
        <f>Q91*H91</f>
        <v>0</v>
      </c>
      <c r="S91" s="184">
        <v>0</v>
      </c>
      <c r="T91" s="185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6" t="s">
        <v>140</v>
      </c>
      <c r="AT91" s="186" t="s">
        <v>135</v>
      </c>
      <c r="AU91" s="186" t="s">
        <v>82</v>
      </c>
      <c r="AY91" s="19" t="s">
        <v>132</v>
      </c>
      <c r="BE91" s="187">
        <f>IF(N91="základní",J91,0)</f>
        <v>0</v>
      </c>
      <c r="BF91" s="187">
        <f>IF(N91="snížená",J91,0)</f>
        <v>0</v>
      </c>
      <c r="BG91" s="187">
        <f>IF(N91="zákl. přenesená",J91,0)</f>
        <v>0</v>
      </c>
      <c r="BH91" s="187">
        <f>IF(N91="sníž. přenesená",J91,0)</f>
        <v>0</v>
      </c>
      <c r="BI91" s="187">
        <f>IF(N91="nulová",J91,0)</f>
        <v>0</v>
      </c>
      <c r="BJ91" s="19" t="s">
        <v>80</v>
      </c>
      <c r="BK91" s="187">
        <f>ROUND(I91*H91,2)</f>
        <v>0</v>
      </c>
      <c r="BL91" s="19" t="s">
        <v>140</v>
      </c>
      <c r="BM91" s="186" t="s">
        <v>514</v>
      </c>
    </row>
    <row r="92" spans="1:65" s="2" customFormat="1" ht="19.5">
      <c r="A92" s="36"/>
      <c r="B92" s="37"/>
      <c r="C92" s="38"/>
      <c r="D92" s="188" t="s">
        <v>142</v>
      </c>
      <c r="E92" s="38"/>
      <c r="F92" s="189" t="s">
        <v>262</v>
      </c>
      <c r="G92" s="38"/>
      <c r="H92" s="38"/>
      <c r="I92" s="190"/>
      <c r="J92" s="38"/>
      <c r="K92" s="38"/>
      <c r="L92" s="41"/>
      <c r="M92" s="191"/>
      <c r="N92" s="192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142</v>
      </c>
      <c r="AU92" s="19" t="s">
        <v>82</v>
      </c>
    </row>
    <row r="93" spans="1:65" s="2" customFormat="1" ht="11.25">
      <c r="A93" s="36"/>
      <c r="B93" s="37"/>
      <c r="C93" s="38"/>
      <c r="D93" s="193" t="s">
        <v>144</v>
      </c>
      <c r="E93" s="38"/>
      <c r="F93" s="194" t="s">
        <v>263</v>
      </c>
      <c r="G93" s="38"/>
      <c r="H93" s="38"/>
      <c r="I93" s="190"/>
      <c r="J93" s="38"/>
      <c r="K93" s="38"/>
      <c r="L93" s="41"/>
      <c r="M93" s="191"/>
      <c r="N93" s="192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144</v>
      </c>
      <c r="AU93" s="19" t="s">
        <v>82</v>
      </c>
    </row>
    <row r="94" spans="1:65" s="2" customFormat="1" ht="24.2" customHeight="1">
      <c r="A94" s="36"/>
      <c r="B94" s="37"/>
      <c r="C94" s="175" t="s">
        <v>82</v>
      </c>
      <c r="D94" s="175" t="s">
        <v>135</v>
      </c>
      <c r="E94" s="176" t="s">
        <v>265</v>
      </c>
      <c r="F94" s="177" t="s">
        <v>266</v>
      </c>
      <c r="G94" s="178" t="s">
        <v>260</v>
      </c>
      <c r="H94" s="179">
        <v>0.52600000000000002</v>
      </c>
      <c r="I94" s="180"/>
      <c r="J94" s="181">
        <f>ROUND(I94*H94,2)</f>
        <v>0</v>
      </c>
      <c r="K94" s="177" t="s">
        <v>139</v>
      </c>
      <c r="L94" s="41"/>
      <c r="M94" s="182" t="s">
        <v>19</v>
      </c>
      <c r="N94" s="183" t="s">
        <v>43</v>
      </c>
      <c r="O94" s="66"/>
      <c r="P94" s="184">
        <f>O94*H94</f>
        <v>0</v>
      </c>
      <c r="Q94" s="184">
        <v>0</v>
      </c>
      <c r="R94" s="184">
        <f>Q94*H94</f>
        <v>0</v>
      </c>
      <c r="S94" s="184">
        <v>0</v>
      </c>
      <c r="T94" s="185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6" t="s">
        <v>140</v>
      </c>
      <c r="AT94" s="186" t="s">
        <v>135</v>
      </c>
      <c r="AU94" s="186" t="s">
        <v>82</v>
      </c>
      <c r="AY94" s="19" t="s">
        <v>132</v>
      </c>
      <c r="BE94" s="187">
        <f>IF(N94="základní",J94,0)</f>
        <v>0</v>
      </c>
      <c r="BF94" s="187">
        <f>IF(N94="snížená",J94,0)</f>
        <v>0</v>
      </c>
      <c r="BG94" s="187">
        <f>IF(N94="zákl. přenesená",J94,0)</f>
        <v>0</v>
      </c>
      <c r="BH94" s="187">
        <f>IF(N94="sníž. přenesená",J94,0)</f>
        <v>0</v>
      </c>
      <c r="BI94" s="187">
        <f>IF(N94="nulová",J94,0)</f>
        <v>0</v>
      </c>
      <c r="BJ94" s="19" t="s">
        <v>80</v>
      </c>
      <c r="BK94" s="187">
        <f>ROUND(I94*H94,2)</f>
        <v>0</v>
      </c>
      <c r="BL94" s="19" t="s">
        <v>140</v>
      </c>
      <c r="BM94" s="186" t="s">
        <v>515</v>
      </c>
    </row>
    <row r="95" spans="1:65" s="2" customFormat="1" ht="19.5">
      <c r="A95" s="36"/>
      <c r="B95" s="37"/>
      <c r="C95" s="38"/>
      <c r="D95" s="188" t="s">
        <v>142</v>
      </c>
      <c r="E95" s="38"/>
      <c r="F95" s="189" t="s">
        <v>268</v>
      </c>
      <c r="G95" s="38"/>
      <c r="H95" s="38"/>
      <c r="I95" s="190"/>
      <c r="J95" s="38"/>
      <c r="K95" s="38"/>
      <c r="L95" s="41"/>
      <c r="M95" s="191"/>
      <c r="N95" s="192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142</v>
      </c>
      <c r="AU95" s="19" t="s">
        <v>82</v>
      </c>
    </row>
    <row r="96" spans="1:65" s="2" customFormat="1" ht="11.25">
      <c r="A96" s="36"/>
      <c r="B96" s="37"/>
      <c r="C96" s="38"/>
      <c r="D96" s="193" t="s">
        <v>144</v>
      </c>
      <c r="E96" s="38"/>
      <c r="F96" s="194" t="s">
        <v>269</v>
      </c>
      <c r="G96" s="38"/>
      <c r="H96" s="38"/>
      <c r="I96" s="190"/>
      <c r="J96" s="38"/>
      <c r="K96" s="38"/>
      <c r="L96" s="41"/>
      <c r="M96" s="191"/>
      <c r="N96" s="192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144</v>
      </c>
      <c r="AU96" s="19" t="s">
        <v>82</v>
      </c>
    </row>
    <row r="97" spans="1:65" s="2" customFormat="1" ht="24.2" customHeight="1">
      <c r="A97" s="36"/>
      <c r="B97" s="37"/>
      <c r="C97" s="175" t="s">
        <v>151</v>
      </c>
      <c r="D97" s="175" t="s">
        <v>135</v>
      </c>
      <c r="E97" s="176" t="s">
        <v>271</v>
      </c>
      <c r="F97" s="177" t="s">
        <v>272</v>
      </c>
      <c r="G97" s="178" t="s">
        <v>260</v>
      </c>
      <c r="H97" s="179">
        <v>15.254</v>
      </c>
      <c r="I97" s="180"/>
      <c r="J97" s="181">
        <f>ROUND(I97*H97,2)</f>
        <v>0</v>
      </c>
      <c r="K97" s="177" t="s">
        <v>139</v>
      </c>
      <c r="L97" s="41"/>
      <c r="M97" s="182" t="s">
        <v>19</v>
      </c>
      <c r="N97" s="183" t="s">
        <v>43</v>
      </c>
      <c r="O97" s="66"/>
      <c r="P97" s="184">
        <f>O97*H97</f>
        <v>0</v>
      </c>
      <c r="Q97" s="184">
        <v>0</v>
      </c>
      <c r="R97" s="184">
        <f>Q97*H97</f>
        <v>0</v>
      </c>
      <c r="S97" s="184">
        <v>0</v>
      </c>
      <c r="T97" s="185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6" t="s">
        <v>140</v>
      </c>
      <c r="AT97" s="186" t="s">
        <v>135</v>
      </c>
      <c r="AU97" s="186" t="s">
        <v>82</v>
      </c>
      <c r="AY97" s="19" t="s">
        <v>132</v>
      </c>
      <c r="BE97" s="187">
        <f>IF(N97="základní",J97,0)</f>
        <v>0</v>
      </c>
      <c r="BF97" s="187">
        <f>IF(N97="snížená",J97,0)</f>
        <v>0</v>
      </c>
      <c r="BG97" s="187">
        <f>IF(N97="zákl. přenesená",J97,0)</f>
        <v>0</v>
      </c>
      <c r="BH97" s="187">
        <f>IF(N97="sníž. přenesená",J97,0)</f>
        <v>0</v>
      </c>
      <c r="BI97" s="187">
        <f>IF(N97="nulová",J97,0)</f>
        <v>0</v>
      </c>
      <c r="BJ97" s="19" t="s">
        <v>80</v>
      </c>
      <c r="BK97" s="187">
        <f>ROUND(I97*H97,2)</f>
        <v>0</v>
      </c>
      <c r="BL97" s="19" t="s">
        <v>140</v>
      </c>
      <c r="BM97" s="186" t="s">
        <v>516</v>
      </c>
    </row>
    <row r="98" spans="1:65" s="2" customFormat="1" ht="29.25">
      <c r="A98" s="36"/>
      <c r="B98" s="37"/>
      <c r="C98" s="38"/>
      <c r="D98" s="188" t="s">
        <v>142</v>
      </c>
      <c r="E98" s="38"/>
      <c r="F98" s="189" t="s">
        <v>274</v>
      </c>
      <c r="G98" s="38"/>
      <c r="H98" s="38"/>
      <c r="I98" s="190"/>
      <c r="J98" s="38"/>
      <c r="K98" s="38"/>
      <c r="L98" s="41"/>
      <c r="M98" s="191"/>
      <c r="N98" s="19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142</v>
      </c>
      <c r="AU98" s="19" t="s">
        <v>82</v>
      </c>
    </row>
    <row r="99" spans="1:65" s="2" customFormat="1" ht="11.25">
      <c r="A99" s="36"/>
      <c r="B99" s="37"/>
      <c r="C99" s="38"/>
      <c r="D99" s="193" t="s">
        <v>144</v>
      </c>
      <c r="E99" s="38"/>
      <c r="F99" s="194" t="s">
        <v>275</v>
      </c>
      <c r="G99" s="38"/>
      <c r="H99" s="38"/>
      <c r="I99" s="190"/>
      <c r="J99" s="38"/>
      <c r="K99" s="38"/>
      <c r="L99" s="41"/>
      <c r="M99" s="191"/>
      <c r="N99" s="192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144</v>
      </c>
      <c r="AU99" s="19" t="s">
        <v>82</v>
      </c>
    </row>
    <row r="100" spans="1:65" s="13" customFormat="1" ht="11.25">
      <c r="B100" s="195"/>
      <c r="C100" s="196"/>
      <c r="D100" s="188" t="s">
        <v>161</v>
      </c>
      <c r="E100" s="197" t="s">
        <v>19</v>
      </c>
      <c r="F100" s="198" t="s">
        <v>517</v>
      </c>
      <c r="G100" s="196"/>
      <c r="H100" s="199">
        <v>15.254</v>
      </c>
      <c r="I100" s="200"/>
      <c r="J100" s="196"/>
      <c r="K100" s="196"/>
      <c r="L100" s="201"/>
      <c r="M100" s="202"/>
      <c r="N100" s="203"/>
      <c r="O100" s="203"/>
      <c r="P100" s="203"/>
      <c r="Q100" s="203"/>
      <c r="R100" s="203"/>
      <c r="S100" s="203"/>
      <c r="T100" s="204"/>
      <c r="AT100" s="205" t="s">
        <v>161</v>
      </c>
      <c r="AU100" s="205" t="s">
        <v>82</v>
      </c>
      <c r="AV100" s="13" t="s">
        <v>82</v>
      </c>
      <c r="AW100" s="13" t="s">
        <v>33</v>
      </c>
      <c r="AX100" s="13" t="s">
        <v>80</v>
      </c>
      <c r="AY100" s="205" t="s">
        <v>132</v>
      </c>
    </row>
    <row r="101" spans="1:65" s="2" customFormat="1" ht="24.2" customHeight="1">
      <c r="A101" s="36"/>
      <c r="B101" s="37"/>
      <c r="C101" s="175" t="s">
        <v>140</v>
      </c>
      <c r="D101" s="175" t="s">
        <v>135</v>
      </c>
      <c r="E101" s="176" t="s">
        <v>518</v>
      </c>
      <c r="F101" s="177" t="s">
        <v>519</v>
      </c>
      <c r="G101" s="178" t="s">
        <v>260</v>
      </c>
      <c r="H101" s="179">
        <v>0.52600000000000002</v>
      </c>
      <c r="I101" s="180"/>
      <c r="J101" s="181">
        <f>ROUND(I101*H101,2)</f>
        <v>0</v>
      </c>
      <c r="K101" s="177" t="s">
        <v>139</v>
      </c>
      <c r="L101" s="41"/>
      <c r="M101" s="182" t="s">
        <v>19</v>
      </c>
      <c r="N101" s="183" t="s">
        <v>43</v>
      </c>
      <c r="O101" s="66"/>
      <c r="P101" s="184">
        <f>O101*H101</f>
        <v>0</v>
      </c>
      <c r="Q101" s="184">
        <v>0</v>
      </c>
      <c r="R101" s="184">
        <f>Q101*H101</f>
        <v>0</v>
      </c>
      <c r="S101" s="184">
        <v>0</v>
      </c>
      <c r="T101" s="185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6" t="s">
        <v>140</v>
      </c>
      <c r="AT101" s="186" t="s">
        <v>135</v>
      </c>
      <c r="AU101" s="186" t="s">
        <v>82</v>
      </c>
      <c r="AY101" s="19" t="s">
        <v>132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9" t="s">
        <v>80</v>
      </c>
      <c r="BK101" s="187">
        <f>ROUND(I101*H101,2)</f>
        <v>0</v>
      </c>
      <c r="BL101" s="19" t="s">
        <v>140</v>
      </c>
      <c r="BM101" s="186" t="s">
        <v>520</v>
      </c>
    </row>
    <row r="102" spans="1:65" s="2" customFormat="1" ht="19.5">
      <c r="A102" s="36"/>
      <c r="B102" s="37"/>
      <c r="C102" s="38"/>
      <c r="D102" s="188" t="s">
        <v>142</v>
      </c>
      <c r="E102" s="38"/>
      <c r="F102" s="189" t="s">
        <v>521</v>
      </c>
      <c r="G102" s="38"/>
      <c r="H102" s="38"/>
      <c r="I102" s="190"/>
      <c r="J102" s="38"/>
      <c r="K102" s="38"/>
      <c r="L102" s="41"/>
      <c r="M102" s="191"/>
      <c r="N102" s="19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142</v>
      </c>
      <c r="AU102" s="19" t="s">
        <v>82</v>
      </c>
    </row>
    <row r="103" spans="1:65" s="2" customFormat="1" ht="11.25">
      <c r="A103" s="36"/>
      <c r="B103" s="37"/>
      <c r="C103" s="38"/>
      <c r="D103" s="193" t="s">
        <v>144</v>
      </c>
      <c r="E103" s="38"/>
      <c r="F103" s="194" t="s">
        <v>522</v>
      </c>
      <c r="G103" s="38"/>
      <c r="H103" s="38"/>
      <c r="I103" s="190"/>
      <c r="J103" s="38"/>
      <c r="K103" s="38"/>
      <c r="L103" s="41"/>
      <c r="M103" s="191"/>
      <c r="N103" s="192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144</v>
      </c>
      <c r="AU103" s="19" t="s">
        <v>82</v>
      </c>
    </row>
    <row r="104" spans="1:65" s="12" customFormat="1" ht="25.9" customHeight="1">
      <c r="B104" s="159"/>
      <c r="C104" s="160"/>
      <c r="D104" s="161" t="s">
        <v>71</v>
      </c>
      <c r="E104" s="162" t="s">
        <v>291</v>
      </c>
      <c r="F104" s="162" t="s">
        <v>292</v>
      </c>
      <c r="G104" s="160"/>
      <c r="H104" s="160"/>
      <c r="I104" s="163"/>
      <c r="J104" s="164">
        <f>BK104</f>
        <v>0</v>
      </c>
      <c r="K104" s="160"/>
      <c r="L104" s="165"/>
      <c r="M104" s="166"/>
      <c r="N104" s="167"/>
      <c r="O104" s="167"/>
      <c r="P104" s="168">
        <f>P105+P125+P141+P177</f>
        <v>0</v>
      </c>
      <c r="Q104" s="167"/>
      <c r="R104" s="168">
        <f>R105+R125+R141+R177</f>
        <v>0.21357870000000001</v>
      </c>
      <c r="S104" s="167"/>
      <c r="T104" s="169">
        <f>T105+T125+T141+T177</f>
        <v>0.52554400000000001</v>
      </c>
      <c r="AR104" s="170" t="s">
        <v>82</v>
      </c>
      <c r="AT104" s="171" t="s">
        <v>71</v>
      </c>
      <c r="AU104" s="171" t="s">
        <v>72</v>
      </c>
      <c r="AY104" s="170" t="s">
        <v>132</v>
      </c>
      <c r="BK104" s="172">
        <f>BK105+BK125+BK141+BK177</f>
        <v>0</v>
      </c>
    </row>
    <row r="105" spans="1:65" s="12" customFormat="1" ht="22.9" customHeight="1">
      <c r="B105" s="159"/>
      <c r="C105" s="160"/>
      <c r="D105" s="161" t="s">
        <v>71</v>
      </c>
      <c r="E105" s="173" t="s">
        <v>523</v>
      </c>
      <c r="F105" s="173" t="s">
        <v>524</v>
      </c>
      <c r="G105" s="160"/>
      <c r="H105" s="160"/>
      <c r="I105" s="163"/>
      <c r="J105" s="174">
        <f>BK105</f>
        <v>0</v>
      </c>
      <c r="K105" s="160"/>
      <c r="L105" s="165"/>
      <c r="M105" s="166"/>
      <c r="N105" s="167"/>
      <c r="O105" s="167"/>
      <c r="P105" s="168">
        <f>SUM(P106:P124)</f>
        <v>0</v>
      </c>
      <c r="Q105" s="167"/>
      <c r="R105" s="168">
        <f>SUM(R106:R124)</f>
        <v>4.4787000000000004E-3</v>
      </c>
      <c r="S105" s="167"/>
      <c r="T105" s="169">
        <f>SUM(T106:T124)</f>
        <v>2.2399999999999998E-3</v>
      </c>
      <c r="AR105" s="170" t="s">
        <v>82</v>
      </c>
      <c r="AT105" s="171" t="s">
        <v>71</v>
      </c>
      <c r="AU105" s="171" t="s">
        <v>80</v>
      </c>
      <c r="AY105" s="170" t="s">
        <v>132</v>
      </c>
      <c r="BK105" s="172">
        <f>SUM(BK106:BK124)</f>
        <v>0</v>
      </c>
    </row>
    <row r="106" spans="1:65" s="2" customFormat="1" ht="24.2" customHeight="1">
      <c r="A106" s="36"/>
      <c r="B106" s="37"/>
      <c r="C106" s="175" t="s">
        <v>164</v>
      </c>
      <c r="D106" s="175" t="s">
        <v>135</v>
      </c>
      <c r="E106" s="176" t="s">
        <v>525</v>
      </c>
      <c r="F106" s="177" t="s">
        <v>526</v>
      </c>
      <c r="G106" s="178" t="s">
        <v>188</v>
      </c>
      <c r="H106" s="179">
        <v>4</v>
      </c>
      <c r="I106" s="180"/>
      <c r="J106" s="181">
        <f>ROUND(I106*H106,2)</f>
        <v>0</v>
      </c>
      <c r="K106" s="177" t="s">
        <v>139</v>
      </c>
      <c r="L106" s="41"/>
      <c r="M106" s="182" t="s">
        <v>19</v>
      </c>
      <c r="N106" s="183" t="s">
        <v>43</v>
      </c>
      <c r="O106" s="66"/>
      <c r="P106" s="184">
        <f>O106*H106</f>
        <v>0</v>
      </c>
      <c r="Q106" s="184">
        <v>0</v>
      </c>
      <c r="R106" s="184">
        <f>Q106*H106</f>
        <v>0</v>
      </c>
      <c r="S106" s="184">
        <v>5.5999999999999995E-4</v>
      </c>
      <c r="T106" s="185">
        <f>S106*H106</f>
        <v>2.2399999999999998E-3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6" t="s">
        <v>230</v>
      </c>
      <c r="AT106" s="186" t="s">
        <v>135</v>
      </c>
      <c r="AU106" s="186" t="s">
        <v>82</v>
      </c>
      <c r="AY106" s="19" t="s">
        <v>132</v>
      </c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19" t="s">
        <v>80</v>
      </c>
      <c r="BK106" s="187">
        <f>ROUND(I106*H106,2)</f>
        <v>0</v>
      </c>
      <c r="BL106" s="19" t="s">
        <v>230</v>
      </c>
      <c r="BM106" s="186" t="s">
        <v>527</v>
      </c>
    </row>
    <row r="107" spans="1:65" s="2" customFormat="1" ht="29.25">
      <c r="A107" s="36"/>
      <c r="B107" s="37"/>
      <c r="C107" s="38"/>
      <c r="D107" s="188" t="s">
        <v>142</v>
      </c>
      <c r="E107" s="38"/>
      <c r="F107" s="189" t="s">
        <v>528</v>
      </c>
      <c r="G107" s="38"/>
      <c r="H107" s="38"/>
      <c r="I107" s="190"/>
      <c r="J107" s="38"/>
      <c r="K107" s="38"/>
      <c r="L107" s="41"/>
      <c r="M107" s="191"/>
      <c r="N107" s="192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142</v>
      </c>
      <c r="AU107" s="19" t="s">
        <v>82</v>
      </c>
    </row>
    <row r="108" spans="1:65" s="2" customFormat="1" ht="11.25">
      <c r="A108" s="36"/>
      <c r="B108" s="37"/>
      <c r="C108" s="38"/>
      <c r="D108" s="193" t="s">
        <v>144</v>
      </c>
      <c r="E108" s="38"/>
      <c r="F108" s="194" t="s">
        <v>529</v>
      </c>
      <c r="G108" s="38"/>
      <c r="H108" s="38"/>
      <c r="I108" s="190"/>
      <c r="J108" s="38"/>
      <c r="K108" s="38"/>
      <c r="L108" s="41"/>
      <c r="M108" s="191"/>
      <c r="N108" s="192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144</v>
      </c>
      <c r="AU108" s="19" t="s">
        <v>82</v>
      </c>
    </row>
    <row r="109" spans="1:65" s="2" customFormat="1" ht="33" customHeight="1">
      <c r="A109" s="36"/>
      <c r="B109" s="37"/>
      <c r="C109" s="175" t="s">
        <v>133</v>
      </c>
      <c r="D109" s="175" t="s">
        <v>135</v>
      </c>
      <c r="E109" s="176" t="s">
        <v>530</v>
      </c>
      <c r="F109" s="177" t="s">
        <v>531</v>
      </c>
      <c r="G109" s="178" t="s">
        <v>188</v>
      </c>
      <c r="H109" s="179">
        <v>10.5</v>
      </c>
      <c r="I109" s="180"/>
      <c r="J109" s="181">
        <f>ROUND(I109*H109,2)</f>
        <v>0</v>
      </c>
      <c r="K109" s="177" t="s">
        <v>139</v>
      </c>
      <c r="L109" s="41"/>
      <c r="M109" s="182" t="s">
        <v>19</v>
      </c>
      <c r="N109" s="183" t="s">
        <v>43</v>
      </c>
      <c r="O109" s="66"/>
      <c r="P109" s="184">
        <f>O109*H109</f>
        <v>0</v>
      </c>
      <c r="Q109" s="184">
        <v>1.9000000000000001E-4</v>
      </c>
      <c r="R109" s="184">
        <f>Q109*H109</f>
        <v>1.9950000000000002E-3</v>
      </c>
      <c r="S109" s="184">
        <v>0</v>
      </c>
      <c r="T109" s="185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6" t="s">
        <v>230</v>
      </c>
      <c r="AT109" s="186" t="s">
        <v>135</v>
      </c>
      <c r="AU109" s="186" t="s">
        <v>82</v>
      </c>
      <c r="AY109" s="19" t="s">
        <v>132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19" t="s">
        <v>80</v>
      </c>
      <c r="BK109" s="187">
        <f>ROUND(I109*H109,2)</f>
        <v>0</v>
      </c>
      <c r="BL109" s="19" t="s">
        <v>230</v>
      </c>
      <c r="BM109" s="186" t="s">
        <v>532</v>
      </c>
    </row>
    <row r="110" spans="1:65" s="2" customFormat="1" ht="39">
      <c r="A110" s="36"/>
      <c r="B110" s="37"/>
      <c r="C110" s="38"/>
      <c r="D110" s="188" t="s">
        <v>142</v>
      </c>
      <c r="E110" s="38"/>
      <c r="F110" s="189" t="s">
        <v>533</v>
      </c>
      <c r="G110" s="38"/>
      <c r="H110" s="38"/>
      <c r="I110" s="190"/>
      <c r="J110" s="38"/>
      <c r="K110" s="38"/>
      <c r="L110" s="41"/>
      <c r="M110" s="191"/>
      <c r="N110" s="19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142</v>
      </c>
      <c r="AU110" s="19" t="s">
        <v>82</v>
      </c>
    </row>
    <row r="111" spans="1:65" s="2" customFormat="1" ht="11.25">
      <c r="A111" s="36"/>
      <c r="B111" s="37"/>
      <c r="C111" s="38"/>
      <c r="D111" s="193" t="s">
        <v>144</v>
      </c>
      <c r="E111" s="38"/>
      <c r="F111" s="194" t="s">
        <v>534</v>
      </c>
      <c r="G111" s="38"/>
      <c r="H111" s="38"/>
      <c r="I111" s="190"/>
      <c r="J111" s="38"/>
      <c r="K111" s="38"/>
      <c r="L111" s="41"/>
      <c r="M111" s="191"/>
      <c r="N111" s="192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144</v>
      </c>
      <c r="AU111" s="19" t="s">
        <v>82</v>
      </c>
    </row>
    <row r="112" spans="1:65" s="13" customFormat="1" ht="11.25">
      <c r="B112" s="195"/>
      <c r="C112" s="196"/>
      <c r="D112" s="188" t="s">
        <v>161</v>
      </c>
      <c r="E112" s="197" t="s">
        <v>19</v>
      </c>
      <c r="F112" s="198" t="s">
        <v>535</v>
      </c>
      <c r="G112" s="196"/>
      <c r="H112" s="199">
        <v>10.5</v>
      </c>
      <c r="I112" s="200"/>
      <c r="J112" s="196"/>
      <c r="K112" s="196"/>
      <c r="L112" s="201"/>
      <c r="M112" s="202"/>
      <c r="N112" s="203"/>
      <c r="O112" s="203"/>
      <c r="P112" s="203"/>
      <c r="Q112" s="203"/>
      <c r="R112" s="203"/>
      <c r="S112" s="203"/>
      <c r="T112" s="204"/>
      <c r="AT112" s="205" t="s">
        <v>161</v>
      </c>
      <c r="AU112" s="205" t="s">
        <v>82</v>
      </c>
      <c r="AV112" s="13" t="s">
        <v>82</v>
      </c>
      <c r="AW112" s="13" t="s">
        <v>33</v>
      </c>
      <c r="AX112" s="13" t="s">
        <v>72</v>
      </c>
      <c r="AY112" s="205" t="s">
        <v>132</v>
      </c>
    </row>
    <row r="113" spans="1:65" s="14" customFormat="1" ht="11.25">
      <c r="B113" s="206"/>
      <c r="C113" s="207"/>
      <c r="D113" s="188" t="s">
        <v>161</v>
      </c>
      <c r="E113" s="208" t="s">
        <v>19</v>
      </c>
      <c r="F113" s="209" t="s">
        <v>163</v>
      </c>
      <c r="G113" s="207"/>
      <c r="H113" s="210">
        <v>10.5</v>
      </c>
      <c r="I113" s="211"/>
      <c r="J113" s="207"/>
      <c r="K113" s="207"/>
      <c r="L113" s="212"/>
      <c r="M113" s="213"/>
      <c r="N113" s="214"/>
      <c r="O113" s="214"/>
      <c r="P113" s="214"/>
      <c r="Q113" s="214"/>
      <c r="R113" s="214"/>
      <c r="S113" s="214"/>
      <c r="T113" s="215"/>
      <c r="AT113" s="216" t="s">
        <v>161</v>
      </c>
      <c r="AU113" s="216" t="s">
        <v>82</v>
      </c>
      <c r="AV113" s="14" t="s">
        <v>140</v>
      </c>
      <c r="AW113" s="14" t="s">
        <v>33</v>
      </c>
      <c r="AX113" s="14" t="s">
        <v>80</v>
      </c>
      <c r="AY113" s="216" t="s">
        <v>132</v>
      </c>
    </row>
    <row r="114" spans="1:65" s="2" customFormat="1" ht="24.2" customHeight="1">
      <c r="A114" s="36"/>
      <c r="B114" s="37"/>
      <c r="C114" s="217" t="s">
        <v>174</v>
      </c>
      <c r="D114" s="217" t="s">
        <v>199</v>
      </c>
      <c r="E114" s="218" t="s">
        <v>536</v>
      </c>
      <c r="F114" s="219" t="s">
        <v>537</v>
      </c>
      <c r="G114" s="220" t="s">
        <v>188</v>
      </c>
      <c r="H114" s="221">
        <v>9.69</v>
      </c>
      <c r="I114" s="222"/>
      <c r="J114" s="223">
        <f>ROUND(I114*H114,2)</f>
        <v>0</v>
      </c>
      <c r="K114" s="219" t="s">
        <v>139</v>
      </c>
      <c r="L114" s="224"/>
      <c r="M114" s="225" t="s">
        <v>19</v>
      </c>
      <c r="N114" s="226" t="s">
        <v>43</v>
      </c>
      <c r="O114" s="66"/>
      <c r="P114" s="184">
        <f>O114*H114</f>
        <v>0</v>
      </c>
      <c r="Q114" s="184">
        <v>2.3000000000000001E-4</v>
      </c>
      <c r="R114" s="184">
        <f>Q114*H114</f>
        <v>2.2287000000000001E-3</v>
      </c>
      <c r="S114" s="184">
        <v>0</v>
      </c>
      <c r="T114" s="185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332</v>
      </c>
      <c r="AT114" s="186" t="s">
        <v>199</v>
      </c>
      <c r="AU114" s="186" t="s">
        <v>82</v>
      </c>
      <c r="AY114" s="19" t="s">
        <v>132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9" t="s">
        <v>80</v>
      </c>
      <c r="BK114" s="187">
        <f>ROUND(I114*H114,2)</f>
        <v>0</v>
      </c>
      <c r="BL114" s="19" t="s">
        <v>230</v>
      </c>
      <c r="BM114" s="186" t="s">
        <v>538</v>
      </c>
    </row>
    <row r="115" spans="1:65" s="2" customFormat="1" ht="19.5">
      <c r="A115" s="36"/>
      <c r="B115" s="37"/>
      <c r="C115" s="38"/>
      <c r="D115" s="188" t="s">
        <v>142</v>
      </c>
      <c r="E115" s="38"/>
      <c r="F115" s="189" t="s">
        <v>537</v>
      </c>
      <c r="G115" s="38"/>
      <c r="H115" s="38"/>
      <c r="I115" s="190"/>
      <c r="J115" s="38"/>
      <c r="K115" s="38"/>
      <c r="L115" s="41"/>
      <c r="M115" s="191"/>
      <c r="N115" s="192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142</v>
      </c>
      <c r="AU115" s="19" t="s">
        <v>82</v>
      </c>
    </row>
    <row r="116" spans="1:65" s="13" customFormat="1" ht="11.25">
      <c r="B116" s="195"/>
      <c r="C116" s="196"/>
      <c r="D116" s="188" t="s">
        <v>161</v>
      </c>
      <c r="E116" s="197" t="s">
        <v>19</v>
      </c>
      <c r="F116" s="198" t="s">
        <v>539</v>
      </c>
      <c r="G116" s="196"/>
      <c r="H116" s="199">
        <v>9.5</v>
      </c>
      <c r="I116" s="200"/>
      <c r="J116" s="196"/>
      <c r="K116" s="196"/>
      <c r="L116" s="201"/>
      <c r="M116" s="202"/>
      <c r="N116" s="203"/>
      <c r="O116" s="203"/>
      <c r="P116" s="203"/>
      <c r="Q116" s="203"/>
      <c r="R116" s="203"/>
      <c r="S116" s="203"/>
      <c r="T116" s="204"/>
      <c r="AT116" s="205" t="s">
        <v>161</v>
      </c>
      <c r="AU116" s="205" t="s">
        <v>82</v>
      </c>
      <c r="AV116" s="13" t="s">
        <v>82</v>
      </c>
      <c r="AW116" s="13" t="s">
        <v>33</v>
      </c>
      <c r="AX116" s="13" t="s">
        <v>80</v>
      </c>
      <c r="AY116" s="205" t="s">
        <v>132</v>
      </c>
    </row>
    <row r="117" spans="1:65" s="13" customFormat="1" ht="11.25">
      <c r="B117" s="195"/>
      <c r="C117" s="196"/>
      <c r="D117" s="188" t="s">
        <v>161</v>
      </c>
      <c r="E117" s="196"/>
      <c r="F117" s="198" t="s">
        <v>540</v>
      </c>
      <c r="G117" s="196"/>
      <c r="H117" s="199">
        <v>9.69</v>
      </c>
      <c r="I117" s="200"/>
      <c r="J117" s="196"/>
      <c r="K117" s="196"/>
      <c r="L117" s="201"/>
      <c r="M117" s="202"/>
      <c r="N117" s="203"/>
      <c r="O117" s="203"/>
      <c r="P117" s="203"/>
      <c r="Q117" s="203"/>
      <c r="R117" s="203"/>
      <c r="S117" s="203"/>
      <c r="T117" s="204"/>
      <c r="AT117" s="205" t="s">
        <v>161</v>
      </c>
      <c r="AU117" s="205" t="s">
        <v>82</v>
      </c>
      <c r="AV117" s="13" t="s">
        <v>82</v>
      </c>
      <c r="AW117" s="13" t="s">
        <v>4</v>
      </c>
      <c r="AX117" s="13" t="s">
        <v>80</v>
      </c>
      <c r="AY117" s="205" t="s">
        <v>132</v>
      </c>
    </row>
    <row r="118" spans="1:65" s="2" customFormat="1" ht="24.2" customHeight="1">
      <c r="A118" s="36"/>
      <c r="B118" s="37"/>
      <c r="C118" s="217" t="s">
        <v>171</v>
      </c>
      <c r="D118" s="217" t="s">
        <v>199</v>
      </c>
      <c r="E118" s="218" t="s">
        <v>541</v>
      </c>
      <c r="F118" s="219" t="s">
        <v>542</v>
      </c>
      <c r="G118" s="220" t="s">
        <v>188</v>
      </c>
      <c r="H118" s="221">
        <v>1.02</v>
      </c>
      <c r="I118" s="222"/>
      <c r="J118" s="223">
        <f>ROUND(I118*H118,2)</f>
        <v>0</v>
      </c>
      <c r="K118" s="219" t="s">
        <v>139</v>
      </c>
      <c r="L118" s="224"/>
      <c r="M118" s="225" t="s">
        <v>19</v>
      </c>
      <c r="N118" s="226" t="s">
        <v>43</v>
      </c>
      <c r="O118" s="66"/>
      <c r="P118" s="184">
        <f>O118*H118</f>
        <v>0</v>
      </c>
      <c r="Q118" s="184">
        <v>2.5000000000000001E-4</v>
      </c>
      <c r="R118" s="184">
        <f>Q118*H118</f>
        <v>2.5500000000000002E-4</v>
      </c>
      <c r="S118" s="184">
        <v>0</v>
      </c>
      <c r="T118" s="185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6" t="s">
        <v>332</v>
      </c>
      <c r="AT118" s="186" t="s">
        <v>199</v>
      </c>
      <c r="AU118" s="186" t="s">
        <v>82</v>
      </c>
      <c r="AY118" s="19" t="s">
        <v>132</v>
      </c>
      <c r="BE118" s="187">
        <f>IF(N118="základní",J118,0)</f>
        <v>0</v>
      </c>
      <c r="BF118" s="187">
        <f>IF(N118="snížená",J118,0)</f>
        <v>0</v>
      </c>
      <c r="BG118" s="187">
        <f>IF(N118="zákl. přenesená",J118,0)</f>
        <v>0</v>
      </c>
      <c r="BH118" s="187">
        <f>IF(N118="sníž. přenesená",J118,0)</f>
        <v>0</v>
      </c>
      <c r="BI118" s="187">
        <f>IF(N118="nulová",J118,0)</f>
        <v>0</v>
      </c>
      <c r="BJ118" s="19" t="s">
        <v>80</v>
      </c>
      <c r="BK118" s="187">
        <f>ROUND(I118*H118,2)</f>
        <v>0</v>
      </c>
      <c r="BL118" s="19" t="s">
        <v>230</v>
      </c>
      <c r="BM118" s="186" t="s">
        <v>543</v>
      </c>
    </row>
    <row r="119" spans="1:65" s="2" customFormat="1" ht="19.5">
      <c r="A119" s="36"/>
      <c r="B119" s="37"/>
      <c r="C119" s="38"/>
      <c r="D119" s="188" t="s">
        <v>142</v>
      </c>
      <c r="E119" s="38"/>
      <c r="F119" s="189" t="s">
        <v>542</v>
      </c>
      <c r="G119" s="38"/>
      <c r="H119" s="38"/>
      <c r="I119" s="190"/>
      <c r="J119" s="38"/>
      <c r="K119" s="38"/>
      <c r="L119" s="41"/>
      <c r="M119" s="191"/>
      <c r="N119" s="192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142</v>
      </c>
      <c r="AU119" s="19" t="s">
        <v>82</v>
      </c>
    </row>
    <row r="120" spans="1:65" s="13" customFormat="1" ht="11.25">
      <c r="B120" s="195"/>
      <c r="C120" s="196"/>
      <c r="D120" s="188" t="s">
        <v>161</v>
      </c>
      <c r="E120" s="197" t="s">
        <v>19</v>
      </c>
      <c r="F120" s="198" t="s">
        <v>80</v>
      </c>
      <c r="G120" s="196"/>
      <c r="H120" s="199">
        <v>1</v>
      </c>
      <c r="I120" s="200"/>
      <c r="J120" s="196"/>
      <c r="K120" s="196"/>
      <c r="L120" s="201"/>
      <c r="M120" s="202"/>
      <c r="N120" s="203"/>
      <c r="O120" s="203"/>
      <c r="P120" s="203"/>
      <c r="Q120" s="203"/>
      <c r="R120" s="203"/>
      <c r="S120" s="203"/>
      <c r="T120" s="204"/>
      <c r="AT120" s="205" t="s">
        <v>161</v>
      </c>
      <c r="AU120" s="205" t="s">
        <v>82</v>
      </c>
      <c r="AV120" s="13" t="s">
        <v>82</v>
      </c>
      <c r="AW120" s="13" t="s">
        <v>33</v>
      </c>
      <c r="AX120" s="13" t="s">
        <v>80</v>
      </c>
      <c r="AY120" s="205" t="s">
        <v>132</v>
      </c>
    </row>
    <row r="121" spans="1:65" s="13" customFormat="1" ht="11.25">
      <c r="B121" s="195"/>
      <c r="C121" s="196"/>
      <c r="D121" s="188" t="s">
        <v>161</v>
      </c>
      <c r="E121" s="196"/>
      <c r="F121" s="198" t="s">
        <v>544</v>
      </c>
      <c r="G121" s="196"/>
      <c r="H121" s="199">
        <v>1.02</v>
      </c>
      <c r="I121" s="200"/>
      <c r="J121" s="196"/>
      <c r="K121" s="196"/>
      <c r="L121" s="201"/>
      <c r="M121" s="202"/>
      <c r="N121" s="203"/>
      <c r="O121" s="203"/>
      <c r="P121" s="203"/>
      <c r="Q121" s="203"/>
      <c r="R121" s="203"/>
      <c r="S121" s="203"/>
      <c r="T121" s="204"/>
      <c r="AT121" s="205" t="s">
        <v>161</v>
      </c>
      <c r="AU121" s="205" t="s">
        <v>82</v>
      </c>
      <c r="AV121" s="13" t="s">
        <v>82</v>
      </c>
      <c r="AW121" s="13" t="s">
        <v>4</v>
      </c>
      <c r="AX121" s="13" t="s">
        <v>80</v>
      </c>
      <c r="AY121" s="205" t="s">
        <v>132</v>
      </c>
    </row>
    <row r="122" spans="1:65" s="2" customFormat="1" ht="24.2" customHeight="1">
      <c r="A122" s="36"/>
      <c r="B122" s="37"/>
      <c r="C122" s="175" t="s">
        <v>185</v>
      </c>
      <c r="D122" s="175" t="s">
        <v>135</v>
      </c>
      <c r="E122" s="176" t="s">
        <v>545</v>
      </c>
      <c r="F122" s="177" t="s">
        <v>546</v>
      </c>
      <c r="G122" s="178" t="s">
        <v>343</v>
      </c>
      <c r="H122" s="237"/>
      <c r="I122" s="180"/>
      <c r="J122" s="181">
        <f>ROUND(I122*H122,2)</f>
        <v>0</v>
      </c>
      <c r="K122" s="177" t="s">
        <v>139</v>
      </c>
      <c r="L122" s="41"/>
      <c r="M122" s="182" t="s">
        <v>19</v>
      </c>
      <c r="N122" s="183" t="s">
        <v>43</v>
      </c>
      <c r="O122" s="66"/>
      <c r="P122" s="184">
        <f>O122*H122</f>
        <v>0</v>
      </c>
      <c r="Q122" s="184">
        <v>0</v>
      </c>
      <c r="R122" s="184">
        <f>Q122*H122</f>
        <v>0</v>
      </c>
      <c r="S122" s="184">
        <v>0</v>
      </c>
      <c r="T122" s="185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6" t="s">
        <v>230</v>
      </c>
      <c r="AT122" s="186" t="s">
        <v>135</v>
      </c>
      <c r="AU122" s="186" t="s">
        <v>82</v>
      </c>
      <c r="AY122" s="19" t="s">
        <v>132</v>
      </c>
      <c r="BE122" s="187">
        <f>IF(N122="základní",J122,0)</f>
        <v>0</v>
      </c>
      <c r="BF122" s="187">
        <f>IF(N122="snížená",J122,0)</f>
        <v>0</v>
      </c>
      <c r="BG122" s="187">
        <f>IF(N122="zákl. přenesená",J122,0)</f>
        <v>0</v>
      </c>
      <c r="BH122" s="187">
        <f>IF(N122="sníž. přenesená",J122,0)</f>
        <v>0</v>
      </c>
      <c r="BI122" s="187">
        <f>IF(N122="nulová",J122,0)</f>
        <v>0</v>
      </c>
      <c r="BJ122" s="19" t="s">
        <v>80</v>
      </c>
      <c r="BK122" s="187">
        <f>ROUND(I122*H122,2)</f>
        <v>0</v>
      </c>
      <c r="BL122" s="19" t="s">
        <v>230</v>
      </c>
      <c r="BM122" s="186" t="s">
        <v>547</v>
      </c>
    </row>
    <row r="123" spans="1:65" s="2" customFormat="1" ht="29.25">
      <c r="A123" s="36"/>
      <c r="B123" s="37"/>
      <c r="C123" s="38"/>
      <c r="D123" s="188" t="s">
        <v>142</v>
      </c>
      <c r="E123" s="38"/>
      <c r="F123" s="189" t="s">
        <v>548</v>
      </c>
      <c r="G123" s="38"/>
      <c r="H123" s="38"/>
      <c r="I123" s="190"/>
      <c r="J123" s="38"/>
      <c r="K123" s="38"/>
      <c r="L123" s="41"/>
      <c r="M123" s="191"/>
      <c r="N123" s="192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142</v>
      </c>
      <c r="AU123" s="19" t="s">
        <v>82</v>
      </c>
    </row>
    <row r="124" spans="1:65" s="2" customFormat="1" ht="11.25">
      <c r="A124" s="36"/>
      <c r="B124" s="37"/>
      <c r="C124" s="38"/>
      <c r="D124" s="193" t="s">
        <v>144</v>
      </c>
      <c r="E124" s="38"/>
      <c r="F124" s="194" t="s">
        <v>549</v>
      </c>
      <c r="G124" s="38"/>
      <c r="H124" s="38"/>
      <c r="I124" s="190"/>
      <c r="J124" s="38"/>
      <c r="K124" s="38"/>
      <c r="L124" s="41"/>
      <c r="M124" s="191"/>
      <c r="N124" s="192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144</v>
      </c>
      <c r="AU124" s="19" t="s">
        <v>82</v>
      </c>
    </row>
    <row r="125" spans="1:65" s="12" customFormat="1" ht="22.9" customHeight="1">
      <c r="B125" s="159"/>
      <c r="C125" s="160"/>
      <c r="D125" s="161" t="s">
        <v>71</v>
      </c>
      <c r="E125" s="173" t="s">
        <v>550</v>
      </c>
      <c r="F125" s="173" t="s">
        <v>551</v>
      </c>
      <c r="G125" s="160"/>
      <c r="H125" s="160"/>
      <c r="I125" s="163"/>
      <c r="J125" s="174">
        <f>BK125</f>
        <v>0</v>
      </c>
      <c r="K125" s="160"/>
      <c r="L125" s="165"/>
      <c r="M125" s="166"/>
      <c r="N125" s="167"/>
      <c r="O125" s="167"/>
      <c r="P125" s="168">
        <f>SUM(P126:P140)</f>
        <v>0</v>
      </c>
      <c r="Q125" s="167"/>
      <c r="R125" s="168">
        <f>SUM(R126:R140)</f>
        <v>7.1900000000000002E-3</v>
      </c>
      <c r="S125" s="167"/>
      <c r="T125" s="169">
        <f>SUM(T126:T140)</f>
        <v>1.4E-2</v>
      </c>
      <c r="AR125" s="170" t="s">
        <v>82</v>
      </c>
      <c r="AT125" s="171" t="s">
        <v>71</v>
      </c>
      <c r="AU125" s="171" t="s">
        <v>80</v>
      </c>
      <c r="AY125" s="170" t="s">
        <v>132</v>
      </c>
      <c r="BK125" s="172">
        <f>SUM(BK126:BK140)</f>
        <v>0</v>
      </c>
    </row>
    <row r="126" spans="1:65" s="2" customFormat="1" ht="21.75" customHeight="1">
      <c r="A126" s="36"/>
      <c r="B126" s="37"/>
      <c r="C126" s="175" t="s">
        <v>192</v>
      </c>
      <c r="D126" s="175" t="s">
        <v>135</v>
      </c>
      <c r="E126" s="176" t="s">
        <v>552</v>
      </c>
      <c r="F126" s="177" t="s">
        <v>553</v>
      </c>
      <c r="G126" s="178" t="s">
        <v>188</v>
      </c>
      <c r="H126" s="179">
        <v>14</v>
      </c>
      <c r="I126" s="180"/>
      <c r="J126" s="181">
        <f>ROUND(I126*H126,2)</f>
        <v>0</v>
      </c>
      <c r="K126" s="177" t="s">
        <v>139</v>
      </c>
      <c r="L126" s="41"/>
      <c r="M126" s="182" t="s">
        <v>19</v>
      </c>
      <c r="N126" s="183" t="s">
        <v>43</v>
      </c>
      <c r="O126" s="66"/>
      <c r="P126" s="184">
        <f>O126*H126</f>
        <v>0</v>
      </c>
      <c r="Q126" s="184">
        <v>2.0000000000000002E-5</v>
      </c>
      <c r="R126" s="184">
        <f>Q126*H126</f>
        <v>2.8000000000000003E-4</v>
      </c>
      <c r="S126" s="184">
        <v>1E-3</v>
      </c>
      <c r="T126" s="185">
        <f>S126*H126</f>
        <v>1.4E-2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6" t="s">
        <v>230</v>
      </c>
      <c r="AT126" s="186" t="s">
        <v>135</v>
      </c>
      <c r="AU126" s="186" t="s">
        <v>82</v>
      </c>
      <c r="AY126" s="19" t="s">
        <v>132</v>
      </c>
      <c r="BE126" s="187">
        <f>IF(N126="základní",J126,0)</f>
        <v>0</v>
      </c>
      <c r="BF126" s="187">
        <f>IF(N126="snížená",J126,0)</f>
        <v>0</v>
      </c>
      <c r="BG126" s="187">
        <f>IF(N126="zákl. přenesená",J126,0)</f>
        <v>0</v>
      </c>
      <c r="BH126" s="187">
        <f>IF(N126="sníž. přenesená",J126,0)</f>
        <v>0</v>
      </c>
      <c r="BI126" s="187">
        <f>IF(N126="nulová",J126,0)</f>
        <v>0</v>
      </c>
      <c r="BJ126" s="19" t="s">
        <v>80</v>
      </c>
      <c r="BK126" s="187">
        <f>ROUND(I126*H126,2)</f>
        <v>0</v>
      </c>
      <c r="BL126" s="19" t="s">
        <v>230</v>
      </c>
      <c r="BM126" s="186" t="s">
        <v>554</v>
      </c>
    </row>
    <row r="127" spans="1:65" s="2" customFormat="1" ht="11.25">
      <c r="A127" s="36"/>
      <c r="B127" s="37"/>
      <c r="C127" s="38"/>
      <c r="D127" s="188" t="s">
        <v>142</v>
      </c>
      <c r="E127" s="38"/>
      <c r="F127" s="189" t="s">
        <v>555</v>
      </c>
      <c r="G127" s="38"/>
      <c r="H127" s="38"/>
      <c r="I127" s="190"/>
      <c r="J127" s="38"/>
      <c r="K127" s="38"/>
      <c r="L127" s="41"/>
      <c r="M127" s="191"/>
      <c r="N127" s="192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142</v>
      </c>
      <c r="AU127" s="19" t="s">
        <v>82</v>
      </c>
    </row>
    <row r="128" spans="1:65" s="2" customFormat="1" ht="11.25">
      <c r="A128" s="36"/>
      <c r="B128" s="37"/>
      <c r="C128" s="38"/>
      <c r="D128" s="193" t="s">
        <v>144</v>
      </c>
      <c r="E128" s="38"/>
      <c r="F128" s="194" t="s">
        <v>556</v>
      </c>
      <c r="G128" s="38"/>
      <c r="H128" s="38"/>
      <c r="I128" s="190"/>
      <c r="J128" s="38"/>
      <c r="K128" s="38"/>
      <c r="L128" s="41"/>
      <c r="M128" s="191"/>
      <c r="N128" s="192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144</v>
      </c>
      <c r="AU128" s="19" t="s">
        <v>82</v>
      </c>
    </row>
    <row r="129" spans="1:65" s="2" customFormat="1" ht="24.2" customHeight="1">
      <c r="A129" s="36"/>
      <c r="B129" s="37"/>
      <c r="C129" s="175" t="s">
        <v>198</v>
      </c>
      <c r="D129" s="175" t="s">
        <v>135</v>
      </c>
      <c r="E129" s="176" t="s">
        <v>557</v>
      </c>
      <c r="F129" s="177" t="s">
        <v>558</v>
      </c>
      <c r="G129" s="178" t="s">
        <v>188</v>
      </c>
      <c r="H129" s="179">
        <v>11</v>
      </c>
      <c r="I129" s="180"/>
      <c r="J129" s="181">
        <f>ROUND(I129*H129,2)</f>
        <v>0</v>
      </c>
      <c r="K129" s="177" t="s">
        <v>139</v>
      </c>
      <c r="L129" s="41"/>
      <c r="M129" s="182" t="s">
        <v>19</v>
      </c>
      <c r="N129" s="183" t="s">
        <v>43</v>
      </c>
      <c r="O129" s="66"/>
      <c r="P129" s="184">
        <f>O129*H129</f>
        <v>0</v>
      </c>
      <c r="Q129" s="184">
        <v>4.6999999999999999E-4</v>
      </c>
      <c r="R129" s="184">
        <f>Q129*H129</f>
        <v>5.1700000000000001E-3</v>
      </c>
      <c r="S129" s="184">
        <v>0</v>
      </c>
      <c r="T129" s="185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6" t="s">
        <v>230</v>
      </c>
      <c r="AT129" s="186" t="s">
        <v>135</v>
      </c>
      <c r="AU129" s="186" t="s">
        <v>82</v>
      </c>
      <c r="AY129" s="19" t="s">
        <v>132</v>
      </c>
      <c r="BE129" s="187">
        <f>IF(N129="základní",J129,0)</f>
        <v>0</v>
      </c>
      <c r="BF129" s="187">
        <f>IF(N129="snížená",J129,0)</f>
        <v>0</v>
      </c>
      <c r="BG129" s="187">
        <f>IF(N129="zákl. přenesená",J129,0)</f>
        <v>0</v>
      </c>
      <c r="BH129" s="187">
        <f>IF(N129="sníž. přenesená",J129,0)</f>
        <v>0</v>
      </c>
      <c r="BI129" s="187">
        <f>IF(N129="nulová",J129,0)</f>
        <v>0</v>
      </c>
      <c r="BJ129" s="19" t="s">
        <v>80</v>
      </c>
      <c r="BK129" s="187">
        <f>ROUND(I129*H129,2)</f>
        <v>0</v>
      </c>
      <c r="BL129" s="19" t="s">
        <v>230</v>
      </c>
      <c r="BM129" s="186" t="s">
        <v>559</v>
      </c>
    </row>
    <row r="130" spans="1:65" s="2" customFormat="1" ht="19.5">
      <c r="A130" s="36"/>
      <c r="B130" s="37"/>
      <c r="C130" s="38"/>
      <c r="D130" s="188" t="s">
        <v>142</v>
      </c>
      <c r="E130" s="38"/>
      <c r="F130" s="189" t="s">
        <v>560</v>
      </c>
      <c r="G130" s="38"/>
      <c r="H130" s="38"/>
      <c r="I130" s="190"/>
      <c r="J130" s="38"/>
      <c r="K130" s="38"/>
      <c r="L130" s="41"/>
      <c r="M130" s="191"/>
      <c r="N130" s="192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142</v>
      </c>
      <c r="AU130" s="19" t="s">
        <v>82</v>
      </c>
    </row>
    <row r="131" spans="1:65" s="2" customFormat="1" ht="11.25">
      <c r="A131" s="36"/>
      <c r="B131" s="37"/>
      <c r="C131" s="38"/>
      <c r="D131" s="193" t="s">
        <v>144</v>
      </c>
      <c r="E131" s="38"/>
      <c r="F131" s="194" t="s">
        <v>561</v>
      </c>
      <c r="G131" s="38"/>
      <c r="H131" s="38"/>
      <c r="I131" s="190"/>
      <c r="J131" s="38"/>
      <c r="K131" s="38"/>
      <c r="L131" s="41"/>
      <c r="M131" s="191"/>
      <c r="N131" s="192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144</v>
      </c>
      <c r="AU131" s="19" t="s">
        <v>82</v>
      </c>
    </row>
    <row r="132" spans="1:65" s="2" customFormat="1" ht="24.2" customHeight="1">
      <c r="A132" s="36"/>
      <c r="B132" s="37"/>
      <c r="C132" s="175" t="s">
        <v>8</v>
      </c>
      <c r="D132" s="175" t="s">
        <v>135</v>
      </c>
      <c r="E132" s="176" t="s">
        <v>562</v>
      </c>
      <c r="F132" s="177" t="s">
        <v>563</v>
      </c>
      <c r="G132" s="178" t="s">
        <v>188</v>
      </c>
      <c r="H132" s="179">
        <v>3</v>
      </c>
      <c r="I132" s="180"/>
      <c r="J132" s="181">
        <f>ROUND(I132*H132,2)</f>
        <v>0</v>
      </c>
      <c r="K132" s="177" t="s">
        <v>139</v>
      </c>
      <c r="L132" s="41"/>
      <c r="M132" s="182" t="s">
        <v>19</v>
      </c>
      <c r="N132" s="183" t="s">
        <v>43</v>
      </c>
      <c r="O132" s="66"/>
      <c r="P132" s="184">
        <f>O132*H132</f>
        <v>0</v>
      </c>
      <c r="Q132" s="184">
        <v>5.8E-4</v>
      </c>
      <c r="R132" s="184">
        <f>Q132*H132</f>
        <v>1.74E-3</v>
      </c>
      <c r="S132" s="184">
        <v>0</v>
      </c>
      <c r="T132" s="185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6" t="s">
        <v>230</v>
      </c>
      <c r="AT132" s="186" t="s">
        <v>135</v>
      </c>
      <c r="AU132" s="186" t="s">
        <v>82</v>
      </c>
      <c r="AY132" s="19" t="s">
        <v>132</v>
      </c>
      <c r="BE132" s="187">
        <f>IF(N132="základní",J132,0)</f>
        <v>0</v>
      </c>
      <c r="BF132" s="187">
        <f>IF(N132="snížená",J132,0)</f>
        <v>0</v>
      </c>
      <c r="BG132" s="187">
        <f>IF(N132="zákl. přenesená",J132,0)</f>
        <v>0</v>
      </c>
      <c r="BH132" s="187">
        <f>IF(N132="sníž. přenesená",J132,0)</f>
        <v>0</v>
      </c>
      <c r="BI132" s="187">
        <f>IF(N132="nulová",J132,0)</f>
        <v>0</v>
      </c>
      <c r="BJ132" s="19" t="s">
        <v>80</v>
      </c>
      <c r="BK132" s="187">
        <f>ROUND(I132*H132,2)</f>
        <v>0</v>
      </c>
      <c r="BL132" s="19" t="s">
        <v>230</v>
      </c>
      <c r="BM132" s="186" t="s">
        <v>564</v>
      </c>
    </row>
    <row r="133" spans="1:65" s="2" customFormat="1" ht="19.5">
      <c r="A133" s="36"/>
      <c r="B133" s="37"/>
      <c r="C133" s="38"/>
      <c r="D133" s="188" t="s">
        <v>142</v>
      </c>
      <c r="E133" s="38"/>
      <c r="F133" s="189" t="s">
        <v>565</v>
      </c>
      <c r="G133" s="38"/>
      <c r="H133" s="38"/>
      <c r="I133" s="190"/>
      <c r="J133" s="38"/>
      <c r="K133" s="38"/>
      <c r="L133" s="41"/>
      <c r="M133" s="191"/>
      <c r="N133" s="192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142</v>
      </c>
      <c r="AU133" s="19" t="s">
        <v>82</v>
      </c>
    </row>
    <row r="134" spans="1:65" s="2" customFormat="1" ht="11.25">
      <c r="A134" s="36"/>
      <c r="B134" s="37"/>
      <c r="C134" s="38"/>
      <c r="D134" s="193" t="s">
        <v>144</v>
      </c>
      <c r="E134" s="38"/>
      <c r="F134" s="194" t="s">
        <v>566</v>
      </c>
      <c r="G134" s="38"/>
      <c r="H134" s="38"/>
      <c r="I134" s="190"/>
      <c r="J134" s="38"/>
      <c r="K134" s="38"/>
      <c r="L134" s="41"/>
      <c r="M134" s="191"/>
      <c r="N134" s="192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144</v>
      </c>
      <c r="AU134" s="19" t="s">
        <v>82</v>
      </c>
    </row>
    <row r="135" spans="1:65" s="2" customFormat="1" ht="16.5" customHeight="1">
      <c r="A135" s="36"/>
      <c r="B135" s="37"/>
      <c r="C135" s="175" t="s">
        <v>210</v>
      </c>
      <c r="D135" s="175" t="s">
        <v>135</v>
      </c>
      <c r="E135" s="176" t="s">
        <v>567</v>
      </c>
      <c r="F135" s="177" t="s">
        <v>568</v>
      </c>
      <c r="G135" s="178" t="s">
        <v>188</v>
      </c>
      <c r="H135" s="179">
        <v>14</v>
      </c>
      <c r="I135" s="180"/>
      <c r="J135" s="181">
        <f>ROUND(I135*H135,2)</f>
        <v>0</v>
      </c>
      <c r="K135" s="177" t="s">
        <v>139</v>
      </c>
      <c r="L135" s="41"/>
      <c r="M135" s="182" t="s">
        <v>19</v>
      </c>
      <c r="N135" s="183" t="s">
        <v>43</v>
      </c>
      <c r="O135" s="66"/>
      <c r="P135" s="184">
        <f>O135*H135</f>
        <v>0</v>
      </c>
      <c r="Q135" s="184">
        <v>0</v>
      </c>
      <c r="R135" s="184">
        <f>Q135*H135</f>
        <v>0</v>
      </c>
      <c r="S135" s="184">
        <v>0</v>
      </c>
      <c r="T135" s="185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6" t="s">
        <v>230</v>
      </c>
      <c r="AT135" s="186" t="s">
        <v>135</v>
      </c>
      <c r="AU135" s="186" t="s">
        <v>82</v>
      </c>
      <c r="AY135" s="19" t="s">
        <v>132</v>
      </c>
      <c r="BE135" s="187">
        <f>IF(N135="základní",J135,0)</f>
        <v>0</v>
      </c>
      <c r="BF135" s="187">
        <f>IF(N135="snížená",J135,0)</f>
        <v>0</v>
      </c>
      <c r="BG135" s="187">
        <f>IF(N135="zákl. přenesená",J135,0)</f>
        <v>0</v>
      </c>
      <c r="BH135" s="187">
        <f>IF(N135="sníž. přenesená",J135,0)</f>
        <v>0</v>
      </c>
      <c r="BI135" s="187">
        <f>IF(N135="nulová",J135,0)</f>
        <v>0</v>
      </c>
      <c r="BJ135" s="19" t="s">
        <v>80</v>
      </c>
      <c r="BK135" s="187">
        <f>ROUND(I135*H135,2)</f>
        <v>0</v>
      </c>
      <c r="BL135" s="19" t="s">
        <v>230</v>
      </c>
      <c r="BM135" s="186" t="s">
        <v>569</v>
      </c>
    </row>
    <row r="136" spans="1:65" s="2" customFormat="1" ht="11.25">
      <c r="A136" s="36"/>
      <c r="B136" s="37"/>
      <c r="C136" s="38"/>
      <c r="D136" s="188" t="s">
        <v>142</v>
      </c>
      <c r="E136" s="38"/>
      <c r="F136" s="189" t="s">
        <v>570</v>
      </c>
      <c r="G136" s="38"/>
      <c r="H136" s="38"/>
      <c r="I136" s="190"/>
      <c r="J136" s="38"/>
      <c r="K136" s="38"/>
      <c r="L136" s="41"/>
      <c r="M136" s="191"/>
      <c r="N136" s="192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142</v>
      </c>
      <c r="AU136" s="19" t="s">
        <v>82</v>
      </c>
    </row>
    <row r="137" spans="1:65" s="2" customFormat="1" ht="11.25">
      <c r="A137" s="36"/>
      <c r="B137" s="37"/>
      <c r="C137" s="38"/>
      <c r="D137" s="193" t="s">
        <v>144</v>
      </c>
      <c r="E137" s="38"/>
      <c r="F137" s="194" t="s">
        <v>571</v>
      </c>
      <c r="G137" s="38"/>
      <c r="H137" s="38"/>
      <c r="I137" s="190"/>
      <c r="J137" s="38"/>
      <c r="K137" s="38"/>
      <c r="L137" s="41"/>
      <c r="M137" s="191"/>
      <c r="N137" s="192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144</v>
      </c>
      <c r="AU137" s="19" t="s">
        <v>82</v>
      </c>
    </row>
    <row r="138" spans="1:65" s="2" customFormat="1" ht="24.2" customHeight="1">
      <c r="A138" s="36"/>
      <c r="B138" s="37"/>
      <c r="C138" s="175" t="s">
        <v>202</v>
      </c>
      <c r="D138" s="175" t="s">
        <v>135</v>
      </c>
      <c r="E138" s="176" t="s">
        <v>572</v>
      </c>
      <c r="F138" s="177" t="s">
        <v>573</v>
      </c>
      <c r="G138" s="178" t="s">
        <v>343</v>
      </c>
      <c r="H138" s="237"/>
      <c r="I138" s="180"/>
      <c r="J138" s="181">
        <f>ROUND(I138*H138,2)</f>
        <v>0</v>
      </c>
      <c r="K138" s="177" t="s">
        <v>139</v>
      </c>
      <c r="L138" s="41"/>
      <c r="M138" s="182" t="s">
        <v>19</v>
      </c>
      <c r="N138" s="183" t="s">
        <v>43</v>
      </c>
      <c r="O138" s="66"/>
      <c r="P138" s="184">
        <f>O138*H138</f>
        <v>0</v>
      </c>
      <c r="Q138" s="184">
        <v>0</v>
      </c>
      <c r="R138" s="184">
        <f>Q138*H138</f>
        <v>0</v>
      </c>
      <c r="S138" s="184">
        <v>0</v>
      </c>
      <c r="T138" s="185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6" t="s">
        <v>230</v>
      </c>
      <c r="AT138" s="186" t="s">
        <v>135</v>
      </c>
      <c r="AU138" s="186" t="s">
        <v>82</v>
      </c>
      <c r="AY138" s="19" t="s">
        <v>132</v>
      </c>
      <c r="BE138" s="187">
        <f>IF(N138="základní",J138,0)</f>
        <v>0</v>
      </c>
      <c r="BF138" s="187">
        <f>IF(N138="snížená",J138,0)</f>
        <v>0</v>
      </c>
      <c r="BG138" s="187">
        <f>IF(N138="zákl. přenesená",J138,0)</f>
        <v>0</v>
      </c>
      <c r="BH138" s="187">
        <f>IF(N138="sníž. přenesená",J138,0)</f>
        <v>0</v>
      </c>
      <c r="BI138" s="187">
        <f>IF(N138="nulová",J138,0)</f>
        <v>0</v>
      </c>
      <c r="BJ138" s="19" t="s">
        <v>80</v>
      </c>
      <c r="BK138" s="187">
        <f>ROUND(I138*H138,2)</f>
        <v>0</v>
      </c>
      <c r="BL138" s="19" t="s">
        <v>230</v>
      </c>
      <c r="BM138" s="186" t="s">
        <v>574</v>
      </c>
    </row>
    <row r="139" spans="1:65" s="2" customFormat="1" ht="29.25">
      <c r="A139" s="36"/>
      <c r="B139" s="37"/>
      <c r="C139" s="38"/>
      <c r="D139" s="188" t="s">
        <v>142</v>
      </c>
      <c r="E139" s="38"/>
      <c r="F139" s="189" t="s">
        <v>575</v>
      </c>
      <c r="G139" s="38"/>
      <c r="H139" s="38"/>
      <c r="I139" s="190"/>
      <c r="J139" s="38"/>
      <c r="K139" s="38"/>
      <c r="L139" s="41"/>
      <c r="M139" s="191"/>
      <c r="N139" s="192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142</v>
      </c>
      <c r="AU139" s="19" t="s">
        <v>82</v>
      </c>
    </row>
    <row r="140" spans="1:65" s="2" customFormat="1" ht="11.25">
      <c r="A140" s="36"/>
      <c r="B140" s="37"/>
      <c r="C140" s="38"/>
      <c r="D140" s="193" t="s">
        <v>144</v>
      </c>
      <c r="E140" s="38"/>
      <c r="F140" s="194" t="s">
        <v>576</v>
      </c>
      <c r="G140" s="38"/>
      <c r="H140" s="38"/>
      <c r="I140" s="190"/>
      <c r="J140" s="38"/>
      <c r="K140" s="38"/>
      <c r="L140" s="41"/>
      <c r="M140" s="191"/>
      <c r="N140" s="192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144</v>
      </c>
      <c r="AU140" s="19" t="s">
        <v>82</v>
      </c>
    </row>
    <row r="141" spans="1:65" s="12" customFormat="1" ht="22.9" customHeight="1">
      <c r="B141" s="159"/>
      <c r="C141" s="160"/>
      <c r="D141" s="161" t="s">
        <v>71</v>
      </c>
      <c r="E141" s="173" t="s">
        <v>577</v>
      </c>
      <c r="F141" s="173" t="s">
        <v>578</v>
      </c>
      <c r="G141" s="160"/>
      <c r="H141" s="160"/>
      <c r="I141" s="163"/>
      <c r="J141" s="174">
        <f>BK141</f>
        <v>0</v>
      </c>
      <c r="K141" s="160"/>
      <c r="L141" s="165"/>
      <c r="M141" s="166"/>
      <c r="N141" s="167"/>
      <c r="O141" s="167"/>
      <c r="P141" s="168">
        <f>SUM(P142:P176)</f>
        <v>0</v>
      </c>
      <c r="Q141" s="167"/>
      <c r="R141" s="168">
        <f>SUM(R142:R176)</f>
        <v>4.1600000000000005E-3</v>
      </c>
      <c r="S141" s="167"/>
      <c r="T141" s="169">
        <f>SUM(T142:T176)</f>
        <v>4.4999999999999997E-3</v>
      </c>
      <c r="AR141" s="170" t="s">
        <v>82</v>
      </c>
      <c r="AT141" s="171" t="s">
        <v>71</v>
      </c>
      <c r="AU141" s="171" t="s">
        <v>80</v>
      </c>
      <c r="AY141" s="170" t="s">
        <v>132</v>
      </c>
      <c r="BK141" s="172">
        <f>SUM(BK142:BK176)</f>
        <v>0</v>
      </c>
    </row>
    <row r="142" spans="1:65" s="2" customFormat="1" ht="24.2" customHeight="1">
      <c r="A142" s="36"/>
      <c r="B142" s="37"/>
      <c r="C142" s="175" t="s">
        <v>223</v>
      </c>
      <c r="D142" s="175" t="s">
        <v>135</v>
      </c>
      <c r="E142" s="176" t="s">
        <v>579</v>
      </c>
      <c r="F142" s="177" t="s">
        <v>580</v>
      </c>
      <c r="G142" s="178" t="s">
        <v>581</v>
      </c>
      <c r="H142" s="179">
        <v>10</v>
      </c>
      <c r="I142" s="180"/>
      <c r="J142" s="181">
        <f>ROUND(I142*H142,2)</f>
        <v>0</v>
      </c>
      <c r="K142" s="177" t="s">
        <v>139</v>
      </c>
      <c r="L142" s="41"/>
      <c r="M142" s="182" t="s">
        <v>19</v>
      </c>
      <c r="N142" s="183" t="s">
        <v>43</v>
      </c>
      <c r="O142" s="66"/>
      <c r="P142" s="184">
        <f>O142*H142</f>
        <v>0</v>
      </c>
      <c r="Q142" s="184">
        <v>9.0000000000000006E-5</v>
      </c>
      <c r="R142" s="184">
        <f>Q142*H142</f>
        <v>9.0000000000000008E-4</v>
      </c>
      <c r="S142" s="184">
        <v>4.4999999999999999E-4</v>
      </c>
      <c r="T142" s="185">
        <f>S142*H142</f>
        <v>4.4999999999999997E-3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6" t="s">
        <v>230</v>
      </c>
      <c r="AT142" s="186" t="s">
        <v>135</v>
      </c>
      <c r="AU142" s="186" t="s">
        <v>82</v>
      </c>
      <c r="AY142" s="19" t="s">
        <v>132</v>
      </c>
      <c r="BE142" s="187">
        <f>IF(N142="základní",J142,0)</f>
        <v>0</v>
      </c>
      <c r="BF142" s="187">
        <f>IF(N142="snížená",J142,0)</f>
        <v>0</v>
      </c>
      <c r="BG142" s="187">
        <f>IF(N142="zákl. přenesená",J142,0)</f>
        <v>0</v>
      </c>
      <c r="BH142" s="187">
        <f>IF(N142="sníž. přenesená",J142,0)</f>
        <v>0</v>
      </c>
      <c r="BI142" s="187">
        <f>IF(N142="nulová",J142,0)</f>
        <v>0</v>
      </c>
      <c r="BJ142" s="19" t="s">
        <v>80</v>
      </c>
      <c r="BK142" s="187">
        <f>ROUND(I142*H142,2)</f>
        <v>0</v>
      </c>
      <c r="BL142" s="19" t="s">
        <v>230</v>
      </c>
      <c r="BM142" s="186" t="s">
        <v>582</v>
      </c>
    </row>
    <row r="143" spans="1:65" s="2" customFormat="1" ht="11.25">
      <c r="A143" s="36"/>
      <c r="B143" s="37"/>
      <c r="C143" s="38"/>
      <c r="D143" s="188" t="s">
        <v>142</v>
      </c>
      <c r="E143" s="38"/>
      <c r="F143" s="189" t="s">
        <v>583</v>
      </c>
      <c r="G143" s="38"/>
      <c r="H143" s="38"/>
      <c r="I143" s="190"/>
      <c r="J143" s="38"/>
      <c r="K143" s="38"/>
      <c r="L143" s="41"/>
      <c r="M143" s="191"/>
      <c r="N143" s="192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142</v>
      </c>
      <c r="AU143" s="19" t="s">
        <v>82</v>
      </c>
    </row>
    <row r="144" spans="1:65" s="2" customFormat="1" ht="11.25">
      <c r="A144" s="36"/>
      <c r="B144" s="37"/>
      <c r="C144" s="38"/>
      <c r="D144" s="193" t="s">
        <v>144</v>
      </c>
      <c r="E144" s="38"/>
      <c r="F144" s="194" t="s">
        <v>584</v>
      </c>
      <c r="G144" s="38"/>
      <c r="H144" s="38"/>
      <c r="I144" s="190"/>
      <c r="J144" s="38"/>
      <c r="K144" s="38"/>
      <c r="L144" s="41"/>
      <c r="M144" s="191"/>
      <c r="N144" s="192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144</v>
      </c>
      <c r="AU144" s="19" t="s">
        <v>82</v>
      </c>
    </row>
    <row r="145" spans="1:65" s="2" customFormat="1" ht="21.75" customHeight="1">
      <c r="A145" s="36"/>
      <c r="B145" s="37"/>
      <c r="C145" s="175" t="s">
        <v>230</v>
      </c>
      <c r="D145" s="175" t="s">
        <v>135</v>
      </c>
      <c r="E145" s="176" t="s">
        <v>585</v>
      </c>
      <c r="F145" s="177" t="s">
        <v>586</v>
      </c>
      <c r="G145" s="178" t="s">
        <v>581</v>
      </c>
      <c r="H145" s="179">
        <v>2</v>
      </c>
      <c r="I145" s="180"/>
      <c r="J145" s="181">
        <f>ROUND(I145*H145,2)</f>
        <v>0</v>
      </c>
      <c r="K145" s="177" t="s">
        <v>139</v>
      </c>
      <c r="L145" s="41"/>
      <c r="M145" s="182" t="s">
        <v>19</v>
      </c>
      <c r="N145" s="183" t="s">
        <v>43</v>
      </c>
      <c r="O145" s="66"/>
      <c r="P145" s="184">
        <f>O145*H145</f>
        <v>0</v>
      </c>
      <c r="Q145" s="184">
        <v>9.0000000000000006E-5</v>
      </c>
      <c r="R145" s="184">
        <f>Q145*H145</f>
        <v>1.8000000000000001E-4</v>
      </c>
      <c r="S145" s="184">
        <v>0</v>
      </c>
      <c r="T145" s="185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6" t="s">
        <v>230</v>
      </c>
      <c r="AT145" s="186" t="s">
        <v>135</v>
      </c>
      <c r="AU145" s="186" t="s">
        <v>82</v>
      </c>
      <c r="AY145" s="19" t="s">
        <v>132</v>
      </c>
      <c r="BE145" s="187">
        <f>IF(N145="základní",J145,0)</f>
        <v>0</v>
      </c>
      <c r="BF145" s="187">
        <f>IF(N145="snížená",J145,0)</f>
        <v>0</v>
      </c>
      <c r="BG145" s="187">
        <f>IF(N145="zákl. přenesená",J145,0)</f>
        <v>0</v>
      </c>
      <c r="BH145" s="187">
        <f>IF(N145="sníž. přenesená",J145,0)</f>
        <v>0</v>
      </c>
      <c r="BI145" s="187">
        <f>IF(N145="nulová",J145,0)</f>
        <v>0</v>
      </c>
      <c r="BJ145" s="19" t="s">
        <v>80</v>
      </c>
      <c r="BK145" s="187">
        <f>ROUND(I145*H145,2)</f>
        <v>0</v>
      </c>
      <c r="BL145" s="19" t="s">
        <v>230</v>
      </c>
      <c r="BM145" s="186" t="s">
        <v>587</v>
      </c>
    </row>
    <row r="146" spans="1:65" s="2" customFormat="1" ht="11.25">
      <c r="A146" s="36"/>
      <c r="B146" s="37"/>
      <c r="C146" s="38"/>
      <c r="D146" s="188" t="s">
        <v>142</v>
      </c>
      <c r="E146" s="38"/>
      <c r="F146" s="189" t="s">
        <v>588</v>
      </c>
      <c r="G146" s="38"/>
      <c r="H146" s="38"/>
      <c r="I146" s="190"/>
      <c r="J146" s="38"/>
      <c r="K146" s="38"/>
      <c r="L146" s="41"/>
      <c r="M146" s="191"/>
      <c r="N146" s="192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142</v>
      </c>
      <c r="AU146" s="19" t="s">
        <v>82</v>
      </c>
    </row>
    <row r="147" spans="1:65" s="2" customFormat="1" ht="11.25">
      <c r="A147" s="36"/>
      <c r="B147" s="37"/>
      <c r="C147" s="38"/>
      <c r="D147" s="193" t="s">
        <v>144</v>
      </c>
      <c r="E147" s="38"/>
      <c r="F147" s="194" t="s">
        <v>589</v>
      </c>
      <c r="G147" s="38"/>
      <c r="H147" s="38"/>
      <c r="I147" s="190"/>
      <c r="J147" s="38"/>
      <c r="K147" s="38"/>
      <c r="L147" s="41"/>
      <c r="M147" s="191"/>
      <c r="N147" s="192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144</v>
      </c>
      <c r="AU147" s="19" t="s">
        <v>82</v>
      </c>
    </row>
    <row r="148" spans="1:65" s="2" customFormat="1" ht="16.5" customHeight="1">
      <c r="A148" s="36"/>
      <c r="B148" s="37"/>
      <c r="C148" s="217" t="s">
        <v>235</v>
      </c>
      <c r="D148" s="217" t="s">
        <v>199</v>
      </c>
      <c r="E148" s="218" t="s">
        <v>590</v>
      </c>
      <c r="F148" s="219" t="s">
        <v>591</v>
      </c>
      <c r="G148" s="220" t="s">
        <v>581</v>
      </c>
      <c r="H148" s="221">
        <v>2</v>
      </c>
      <c r="I148" s="222"/>
      <c r="J148" s="223">
        <f>ROUND(I148*H148,2)</f>
        <v>0</v>
      </c>
      <c r="K148" s="219" t="s">
        <v>226</v>
      </c>
      <c r="L148" s="224"/>
      <c r="M148" s="225" t="s">
        <v>19</v>
      </c>
      <c r="N148" s="226" t="s">
        <v>43</v>
      </c>
      <c r="O148" s="66"/>
      <c r="P148" s="184">
        <f>O148*H148</f>
        <v>0</v>
      </c>
      <c r="Q148" s="184">
        <v>0</v>
      </c>
      <c r="R148" s="184">
        <f>Q148*H148</f>
        <v>0</v>
      </c>
      <c r="S148" s="184">
        <v>0</v>
      </c>
      <c r="T148" s="185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6" t="s">
        <v>332</v>
      </c>
      <c r="AT148" s="186" t="s">
        <v>199</v>
      </c>
      <c r="AU148" s="186" t="s">
        <v>82</v>
      </c>
      <c r="AY148" s="19" t="s">
        <v>132</v>
      </c>
      <c r="BE148" s="187">
        <f>IF(N148="základní",J148,0)</f>
        <v>0</v>
      </c>
      <c r="BF148" s="187">
        <f>IF(N148="snížená",J148,0)</f>
        <v>0</v>
      </c>
      <c r="BG148" s="187">
        <f>IF(N148="zákl. přenesená",J148,0)</f>
        <v>0</v>
      </c>
      <c r="BH148" s="187">
        <f>IF(N148="sníž. přenesená",J148,0)</f>
        <v>0</v>
      </c>
      <c r="BI148" s="187">
        <f>IF(N148="nulová",J148,0)</f>
        <v>0</v>
      </c>
      <c r="BJ148" s="19" t="s">
        <v>80</v>
      </c>
      <c r="BK148" s="187">
        <f>ROUND(I148*H148,2)</f>
        <v>0</v>
      </c>
      <c r="BL148" s="19" t="s">
        <v>230</v>
      </c>
      <c r="BM148" s="186" t="s">
        <v>592</v>
      </c>
    </row>
    <row r="149" spans="1:65" s="2" customFormat="1" ht="11.25">
      <c r="A149" s="36"/>
      <c r="B149" s="37"/>
      <c r="C149" s="38"/>
      <c r="D149" s="188" t="s">
        <v>142</v>
      </c>
      <c r="E149" s="38"/>
      <c r="F149" s="189" t="s">
        <v>591</v>
      </c>
      <c r="G149" s="38"/>
      <c r="H149" s="38"/>
      <c r="I149" s="190"/>
      <c r="J149" s="38"/>
      <c r="K149" s="38"/>
      <c r="L149" s="41"/>
      <c r="M149" s="191"/>
      <c r="N149" s="192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142</v>
      </c>
      <c r="AU149" s="19" t="s">
        <v>82</v>
      </c>
    </row>
    <row r="150" spans="1:65" s="2" customFormat="1" ht="16.5" customHeight="1">
      <c r="A150" s="36"/>
      <c r="B150" s="37"/>
      <c r="C150" s="175" t="s">
        <v>241</v>
      </c>
      <c r="D150" s="175" t="s">
        <v>135</v>
      </c>
      <c r="E150" s="176" t="s">
        <v>593</v>
      </c>
      <c r="F150" s="177" t="s">
        <v>594</v>
      </c>
      <c r="G150" s="178" t="s">
        <v>581</v>
      </c>
      <c r="H150" s="179">
        <v>10</v>
      </c>
      <c r="I150" s="180"/>
      <c r="J150" s="181">
        <f>ROUND(I150*H150,2)</f>
        <v>0</v>
      </c>
      <c r="K150" s="177" t="s">
        <v>139</v>
      </c>
      <c r="L150" s="41"/>
      <c r="M150" s="182" t="s">
        <v>19</v>
      </c>
      <c r="N150" s="183" t="s">
        <v>43</v>
      </c>
      <c r="O150" s="66"/>
      <c r="P150" s="184">
        <f>O150*H150</f>
        <v>0</v>
      </c>
      <c r="Q150" s="184">
        <v>8.0000000000000007E-5</v>
      </c>
      <c r="R150" s="184">
        <f>Q150*H150</f>
        <v>8.0000000000000004E-4</v>
      </c>
      <c r="S150" s="184">
        <v>0</v>
      </c>
      <c r="T150" s="185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6" t="s">
        <v>230</v>
      </c>
      <c r="AT150" s="186" t="s">
        <v>135</v>
      </c>
      <c r="AU150" s="186" t="s">
        <v>82</v>
      </c>
      <c r="AY150" s="19" t="s">
        <v>132</v>
      </c>
      <c r="BE150" s="187">
        <f>IF(N150="základní",J150,0)</f>
        <v>0</v>
      </c>
      <c r="BF150" s="187">
        <f>IF(N150="snížená",J150,0)</f>
        <v>0</v>
      </c>
      <c r="BG150" s="187">
        <f>IF(N150="zákl. přenesená",J150,0)</f>
        <v>0</v>
      </c>
      <c r="BH150" s="187">
        <f>IF(N150="sníž. přenesená",J150,0)</f>
        <v>0</v>
      </c>
      <c r="BI150" s="187">
        <f>IF(N150="nulová",J150,0)</f>
        <v>0</v>
      </c>
      <c r="BJ150" s="19" t="s">
        <v>80</v>
      </c>
      <c r="BK150" s="187">
        <f>ROUND(I150*H150,2)</f>
        <v>0</v>
      </c>
      <c r="BL150" s="19" t="s">
        <v>230</v>
      </c>
      <c r="BM150" s="186" t="s">
        <v>595</v>
      </c>
    </row>
    <row r="151" spans="1:65" s="2" customFormat="1" ht="11.25">
      <c r="A151" s="36"/>
      <c r="B151" s="37"/>
      <c r="C151" s="38"/>
      <c r="D151" s="188" t="s">
        <v>142</v>
      </c>
      <c r="E151" s="38"/>
      <c r="F151" s="189" t="s">
        <v>596</v>
      </c>
      <c r="G151" s="38"/>
      <c r="H151" s="38"/>
      <c r="I151" s="190"/>
      <c r="J151" s="38"/>
      <c r="K151" s="38"/>
      <c r="L151" s="41"/>
      <c r="M151" s="191"/>
      <c r="N151" s="192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142</v>
      </c>
      <c r="AU151" s="19" t="s">
        <v>82</v>
      </c>
    </row>
    <row r="152" spans="1:65" s="2" customFormat="1" ht="11.25">
      <c r="A152" s="36"/>
      <c r="B152" s="37"/>
      <c r="C152" s="38"/>
      <c r="D152" s="193" t="s">
        <v>144</v>
      </c>
      <c r="E152" s="38"/>
      <c r="F152" s="194" t="s">
        <v>597</v>
      </c>
      <c r="G152" s="38"/>
      <c r="H152" s="38"/>
      <c r="I152" s="190"/>
      <c r="J152" s="38"/>
      <c r="K152" s="38"/>
      <c r="L152" s="41"/>
      <c r="M152" s="191"/>
      <c r="N152" s="192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144</v>
      </c>
      <c r="AU152" s="19" t="s">
        <v>82</v>
      </c>
    </row>
    <row r="153" spans="1:65" s="15" customFormat="1" ht="11.25">
      <c r="B153" s="227"/>
      <c r="C153" s="228"/>
      <c r="D153" s="188" t="s">
        <v>161</v>
      </c>
      <c r="E153" s="229" t="s">
        <v>19</v>
      </c>
      <c r="F153" s="230" t="s">
        <v>598</v>
      </c>
      <c r="G153" s="228"/>
      <c r="H153" s="229" t="s">
        <v>19</v>
      </c>
      <c r="I153" s="231"/>
      <c r="J153" s="228"/>
      <c r="K153" s="228"/>
      <c r="L153" s="232"/>
      <c r="M153" s="233"/>
      <c r="N153" s="234"/>
      <c r="O153" s="234"/>
      <c r="P153" s="234"/>
      <c r="Q153" s="234"/>
      <c r="R153" s="234"/>
      <c r="S153" s="234"/>
      <c r="T153" s="235"/>
      <c r="AT153" s="236" t="s">
        <v>161</v>
      </c>
      <c r="AU153" s="236" t="s">
        <v>82</v>
      </c>
      <c r="AV153" s="15" t="s">
        <v>80</v>
      </c>
      <c r="AW153" s="15" t="s">
        <v>33</v>
      </c>
      <c r="AX153" s="15" t="s">
        <v>72</v>
      </c>
      <c r="AY153" s="236" t="s">
        <v>132</v>
      </c>
    </row>
    <row r="154" spans="1:65" s="13" customFormat="1" ht="11.25">
      <c r="B154" s="195"/>
      <c r="C154" s="196"/>
      <c r="D154" s="188" t="s">
        <v>161</v>
      </c>
      <c r="E154" s="197" t="s">
        <v>19</v>
      </c>
      <c r="F154" s="198" t="s">
        <v>192</v>
      </c>
      <c r="G154" s="196"/>
      <c r="H154" s="199">
        <v>10</v>
      </c>
      <c r="I154" s="200"/>
      <c r="J154" s="196"/>
      <c r="K154" s="196"/>
      <c r="L154" s="201"/>
      <c r="M154" s="202"/>
      <c r="N154" s="203"/>
      <c r="O154" s="203"/>
      <c r="P154" s="203"/>
      <c r="Q154" s="203"/>
      <c r="R154" s="203"/>
      <c r="S154" s="203"/>
      <c r="T154" s="204"/>
      <c r="AT154" s="205" t="s">
        <v>161</v>
      </c>
      <c r="AU154" s="205" t="s">
        <v>82</v>
      </c>
      <c r="AV154" s="13" t="s">
        <v>82</v>
      </c>
      <c r="AW154" s="13" t="s">
        <v>33</v>
      </c>
      <c r="AX154" s="13" t="s">
        <v>80</v>
      </c>
      <c r="AY154" s="205" t="s">
        <v>132</v>
      </c>
    </row>
    <row r="155" spans="1:65" s="2" customFormat="1" ht="16.5" customHeight="1">
      <c r="A155" s="36"/>
      <c r="B155" s="37"/>
      <c r="C155" s="175" t="s">
        <v>246</v>
      </c>
      <c r="D155" s="175" t="s">
        <v>135</v>
      </c>
      <c r="E155" s="176" t="s">
        <v>599</v>
      </c>
      <c r="F155" s="177" t="s">
        <v>600</v>
      </c>
      <c r="G155" s="178" t="s">
        <v>581</v>
      </c>
      <c r="H155" s="179">
        <v>1</v>
      </c>
      <c r="I155" s="180"/>
      <c r="J155" s="181">
        <f>ROUND(I155*H155,2)</f>
        <v>0</v>
      </c>
      <c r="K155" s="177" t="s">
        <v>139</v>
      </c>
      <c r="L155" s="41"/>
      <c r="M155" s="182" t="s">
        <v>19</v>
      </c>
      <c r="N155" s="183" t="s">
        <v>43</v>
      </c>
      <c r="O155" s="66"/>
      <c r="P155" s="184">
        <f>O155*H155</f>
        <v>0</v>
      </c>
      <c r="Q155" s="184">
        <v>1E-4</v>
      </c>
      <c r="R155" s="184">
        <f>Q155*H155</f>
        <v>1E-4</v>
      </c>
      <c r="S155" s="184">
        <v>0</v>
      </c>
      <c r="T155" s="185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86" t="s">
        <v>230</v>
      </c>
      <c r="AT155" s="186" t="s">
        <v>135</v>
      </c>
      <c r="AU155" s="186" t="s">
        <v>82</v>
      </c>
      <c r="AY155" s="19" t="s">
        <v>132</v>
      </c>
      <c r="BE155" s="187">
        <f>IF(N155="základní",J155,0)</f>
        <v>0</v>
      </c>
      <c r="BF155" s="187">
        <f>IF(N155="snížená",J155,0)</f>
        <v>0</v>
      </c>
      <c r="BG155" s="187">
        <f>IF(N155="zákl. přenesená",J155,0)</f>
        <v>0</v>
      </c>
      <c r="BH155" s="187">
        <f>IF(N155="sníž. přenesená",J155,0)</f>
        <v>0</v>
      </c>
      <c r="BI155" s="187">
        <f>IF(N155="nulová",J155,0)</f>
        <v>0</v>
      </c>
      <c r="BJ155" s="19" t="s">
        <v>80</v>
      </c>
      <c r="BK155" s="187">
        <f>ROUND(I155*H155,2)</f>
        <v>0</v>
      </c>
      <c r="BL155" s="19" t="s">
        <v>230</v>
      </c>
      <c r="BM155" s="186" t="s">
        <v>601</v>
      </c>
    </row>
    <row r="156" spans="1:65" s="2" customFormat="1" ht="11.25">
      <c r="A156" s="36"/>
      <c r="B156" s="37"/>
      <c r="C156" s="38"/>
      <c r="D156" s="188" t="s">
        <v>142</v>
      </c>
      <c r="E156" s="38"/>
      <c r="F156" s="189" t="s">
        <v>602</v>
      </c>
      <c r="G156" s="38"/>
      <c r="H156" s="38"/>
      <c r="I156" s="190"/>
      <c r="J156" s="38"/>
      <c r="K156" s="38"/>
      <c r="L156" s="41"/>
      <c r="M156" s="191"/>
      <c r="N156" s="192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142</v>
      </c>
      <c r="AU156" s="19" t="s">
        <v>82</v>
      </c>
    </row>
    <row r="157" spans="1:65" s="2" customFormat="1" ht="11.25">
      <c r="A157" s="36"/>
      <c r="B157" s="37"/>
      <c r="C157" s="38"/>
      <c r="D157" s="193" t="s">
        <v>144</v>
      </c>
      <c r="E157" s="38"/>
      <c r="F157" s="194" t="s">
        <v>603</v>
      </c>
      <c r="G157" s="38"/>
      <c r="H157" s="38"/>
      <c r="I157" s="190"/>
      <c r="J157" s="38"/>
      <c r="K157" s="38"/>
      <c r="L157" s="41"/>
      <c r="M157" s="191"/>
      <c r="N157" s="192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144</v>
      </c>
      <c r="AU157" s="19" t="s">
        <v>82</v>
      </c>
    </row>
    <row r="158" spans="1:65" s="2" customFormat="1" ht="24.2" customHeight="1">
      <c r="A158" s="36"/>
      <c r="B158" s="37"/>
      <c r="C158" s="217" t="s">
        <v>252</v>
      </c>
      <c r="D158" s="217" t="s">
        <v>199</v>
      </c>
      <c r="E158" s="218" t="s">
        <v>604</v>
      </c>
      <c r="F158" s="219" t="s">
        <v>605</v>
      </c>
      <c r="G158" s="220" t="s">
        <v>581</v>
      </c>
      <c r="H158" s="221">
        <v>1</v>
      </c>
      <c r="I158" s="222"/>
      <c r="J158" s="223">
        <f>ROUND(I158*H158,2)</f>
        <v>0</v>
      </c>
      <c r="K158" s="219" t="s">
        <v>139</v>
      </c>
      <c r="L158" s="224"/>
      <c r="M158" s="225" t="s">
        <v>19</v>
      </c>
      <c r="N158" s="226" t="s">
        <v>43</v>
      </c>
      <c r="O158" s="66"/>
      <c r="P158" s="184">
        <f>O158*H158</f>
        <v>0</v>
      </c>
      <c r="Q158" s="184">
        <v>6.8000000000000005E-4</v>
      </c>
      <c r="R158" s="184">
        <f>Q158*H158</f>
        <v>6.8000000000000005E-4</v>
      </c>
      <c r="S158" s="184">
        <v>0</v>
      </c>
      <c r="T158" s="185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86" t="s">
        <v>332</v>
      </c>
      <c r="AT158" s="186" t="s">
        <v>199</v>
      </c>
      <c r="AU158" s="186" t="s">
        <v>82</v>
      </c>
      <c r="AY158" s="19" t="s">
        <v>132</v>
      </c>
      <c r="BE158" s="187">
        <f>IF(N158="základní",J158,0)</f>
        <v>0</v>
      </c>
      <c r="BF158" s="187">
        <f>IF(N158="snížená",J158,0)</f>
        <v>0</v>
      </c>
      <c r="BG158" s="187">
        <f>IF(N158="zákl. přenesená",J158,0)</f>
        <v>0</v>
      </c>
      <c r="BH158" s="187">
        <f>IF(N158="sníž. přenesená",J158,0)</f>
        <v>0</v>
      </c>
      <c r="BI158" s="187">
        <f>IF(N158="nulová",J158,0)</f>
        <v>0</v>
      </c>
      <c r="BJ158" s="19" t="s">
        <v>80</v>
      </c>
      <c r="BK158" s="187">
        <f>ROUND(I158*H158,2)</f>
        <v>0</v>
      </c>
      <c r="BL158" s="19" t="s">
        <v>230</v>
      </c>
      <c r="BM158" s="186" t="s">
        <v>606</v>
      </c>
    </row>
    <row r="159" spans="1:65" s="2" customFormat="1" ht="19.5">
      <c r="A159" s="36"/>
      <c r="B159" s="37"/>
      <c r="C159" s="38"/>
      <c r="D159" s="188" t="s">
        <v>142</v>
      </c>
      <c r="E159" s="38"/>
      <c r="F159" s="189" t="s">
        <v>605</v>
      </c>
      <c r="G159" s="38"/>
      <c r="H159" s="38"/>
      <c r="I159" s="190"/>
      <c r="J159" s="38"/>
      <c r="K159" s="38"/>
      <c r="L159" s="41"/>
      <c r="M159" s="191"/>
      <c r="N159" s="192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142</v>
      </c>
      <c r="AU159" s="19" t="s">
        <v>82</v>
      </c>
    </row>
    <row r="160" spans="1:65" s="2" customFormat="1" ht="16.5" customHeight="1">
      <c r="A160" s="36"/>
      <c r="B160" s="37"/>
      <c r="C160" s="175" t="s">
        <v>7</v>
      </c>
      <c r="D160" s="175" t="s">
        <v>135</v>
      </c>
      <c r="E160" s="176" t="s">
        <v>607</v>
      </c>
      <c r="F160" s="177" t="s">
        <v>608</v>
      </c>
      <c r="G160" s="178" t="s">
        <v>581</v>
      </c>
      <c r="H160" s="179">
        <v>1</v>
      </c>
      <c r="I160" s="180"/>
      <c r="J160" s="181">
        <f>ROUND(I160*H160,2)</f>
        <v>0</v>
      </c>
      <c r="K160" s="177" t="s">
        <v>139</v>
      </c>
      <c r="L160" s="41"/>
      <c r="M160" s="182" t="s">
        <v>19</v>
      </c>
      <c r="N160" s="183" t="s">
        <v>43</v>
      </c>
      <c r="O160" s="66"/>
      <c r="P160" s="184">
        <f>O160*H160</f>
        <v>0</v>
      </c>
      <c r="Q160" s="184">
        <v>2.1000000000000001E-4</v>
      </c>
      <c r="R160" s="184">
        <f>Q160*H160</f>
        <v>2.1000000000000001E-4</v>
      </c>
      <c r="S160" s="184">
        <v>0</v>
      </c>
      <c r="T160" s="185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86" t="s">
        <v>230</v>
      </c>
      <c r="AT160" s="186" t="s">
        <v>135</v>
      </c>
      <c r="AU160" s="186" t="s">
        <v>82</v>
      </c>
      <c r="AY160" s="19" t="s">
        <v>132</v>
      </c>
      <c r="BE160" s="187">
        <f>IF(N160="základní",J160,0)</f>
        <v>0</v>
      </c>
      <c r="BF160" s="187">
        <f>IF(N160="snížená",J160,0)</f>
        <v>0</v>
      </c>
      <c r="BG160" s="187">
        <f>IF(N160="zákl. přenesená",J160,0)</f>
        <v>0</v>
      </c>
      <c r="BH160" s="187">
        <f>IF(N160="sníž. přenesená",J160,0)</f>
        <v>0</v>
      </c>
      <c r="BI160" s="187">
        <f>IF(N160="nulová",J160,0)</f>
        <v>0</v>
      </c>
      <c r="BJ160" s="19" t="s">
        <v>80</v>
      </c>
      <c r="BK160" s="187">
        <f>ROUND(I160*H160,2)</f>
        <v>0</v>
      </c>
      <c r="BL160" s="19" t="s">
        <v>230</v>
      </c>
      <c r="BM160" s="186" t="s">
        <v>609</v>
      </c>
    </row>
    <row r="161" spans="1:65" s="2" customFormat="1" ht="11.25">
      <c r="A161" s="36"/>
      <c r="B161" s="37"/>
      <c r="C161" s="38"/>
      <c r="D161" s="188" t="s">
        <v>142</v>
      </c>
      <c r="E161" s="38"/>
      <c r="F161" s="189" t="s">
        <v>610</v>
      </c>
      <c r="G161" s="38"/>
      <c r="H161" s="38"/>
      <c r="I161" s="190"/>
      <c r="J161" s="38"/>
      <c r="K161" s="38"/>
      <c r="L161" s="41"/>
      <c r="M161" s="191"/>
      <c r="N161" s="192"/>
      <c r="O161" s="66"/>
      <c r="P161" s="66"/>
      <c r="Q161" s="66"/>
      <c r="R161" s="66"/>
      <c r="S161" s="66"/>
      <c r="T161" s="67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9" t="s">
        <v>142</v>
      </c>
      <c r="AU161" s="19" t="s">
        <v>82</v>
      </c>
    </row>
    <row r="162" spans="1:65" s="2" customFormat="1" ht="11.25">
      <c r="A162" s="36"/>
      <c r="B162" s="37"/>
      <c r="C162" s="38"/>
      <c r="D162" s="193" t="s">
        <v>144</v>
      </c>
      <c r="E162" s="38"/>
      <c r="F162" s="194" t="s">
        <v>611</v>
      </c>
      <c r="G162" s="38"/>
      <c r="H162" s="38"/>
      <c r="I162" s="190"/>
      <c r="J162" s="38"/>
      <c r="K162" s="38"/>
      <c r="L162" s="41"/>
      <c r="M162" s="191"/>
      <c r="N162" s="192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144</v>
      </c>
      <c r="AU162" s="19" t="s">
        <v>82</v>
      </c>
    </row>
    <row r="163" spans="1:65" s="2" customFormat="1" ht="16.5" customHeight="1">
      <c r="A163" s="36"/>
      <c r="B163" s="37"/>
      <c r="C163" s="217" t="s">
        <v>264</v>
      </c>
      <c r="D163" s="217" t="s">
        <v>199</v>
      </c>
      <c r="E163" s="218" t="s">
        <v>612</v>
      </c>
      <c r="F163" s="219" t="s">
        <v>613</v>
      </c>
      <c r="G163" s="220" t="s">
        <v>581</v>
      </c>
      <c r="H163" s="221">
        <v>1</v>
      </c>
      <c r="I163" s="222"/>
      <c r="J163" s="223">
        <f>ROUND(I163*H163,2)</f>
        <v>0</v>
      </c>
      <c r="K163" s="219" t="s">
        <v>226</v>
      </c>
      <c r="L163" s="224"/>
      <c r="M163" s="225" t="s">
        <v>19</v>
      </c>
      <c r="N163" s="226" t="s">
        <v>43</v>
      </c>
      <c r="O163" s="66"/>
      <c r="P163" s="184">
        <f>O163*H163</f>
        <v>0</v>
      </c>
      <c r="Q163" s="184">
        <v>0</v>
      </c>
      <c r="R163" s="184">
        <f>Q163*H163</f>
        <v>0</v>
      </c>
      <c r="S163" s="184">
        <v>0</v>
      </c>
      <c r="T163" s="185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86" t="s">
        <v>332</v>
      </c>
      <c r="AT163" s="186" t="s">
        <v>199</v>
      </c>
      <c r="AU163" s="186" t="s">
        <v>82</v>
      </c>
      <c r="AY163" s="19" t="s">
        <v>132</v>
      </c>
      <c r="BE163" s="187">
        <f>IF(N163="základní",J163,0)</f>
        <v>0</v>
      </c>
      <c r="BF163" s="187">
        <f>IF(N163="snížená",J163,0)</f>
        <v>0</v>
      </c>
      <c r="BG163" s="187">
        <f>IF(N163="zákl. přenesená",J163,0)</f>
        <v>0</v>
      </c>
      <c r="BH163" s="187">
        <f>IF(N163="sníž. přenesená",J163,0)</f>
        <v>0</v>
      </c>
      <c r="BI163" s="187">
        <f>IF(N163="nulová",J163,0)</f>
        <v>0</v>
      </c>
      <c r="BJ163" s="19" t="s">
        <v>80</v>
      </c>
      <c r="BK163" s="187">
        <f>ROUND(I163*H163,2)</f>
        <v>0</v>
      </c>
      <c r="BL163" s="19" t="s">
        <v>230</v>
      </c>
      <c r="BM163" s="186" t="s">
        <v>614</v>
      </c>
    </row>
    <row r="164" spans="1:65" s="2" customFormat="1" ht="11.25">
      <c r="A164" s="36"/>
      <c r="B164" s="37"/>
      <c r="C164" s="38"/>
      <c r="D164" s="188" t="s">
        <v>142</v>
      </c>
      <c r="E164" s="38"/>
      <c r="F164" s="189" t="s">
        <v>613</v>
      </c>
      <c r="G164" s="38"/>
      <c r="H164" s="38"/>
      <c r="I164" s="190"/>
      <c r="J164" s="38"/>
      <c r="K164" s="38"/>
      <c r="L164" s="41"/>
      <c r="M164" s="191"/>
      <c r="N164" s="192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142</v>
      </c>
      <c r="AU164" s="19" t="s">
        <v>82</v>
      </c>
    </row>
    <row r="165" spans="1:65" s="2" customFormat="1" ht="24.2" customHeight="1">
      <c r="A165" s="36"/>
      <c r="B165" s="37"/>
      <c r="C165" s="175" t="s">
        <v>270</v>
      </c>
      <c r="D165" s="175" t="s">
        <v>135</v>
      </c>
      <c r="E165" s="176" t="s">
        <v>615</v>
      </c>
      <c r="F165" s="177" t="s">
        <v>616</v>
      </c>
      <c r="G165" s="178" t="s">
        <v>581</v>
      </c>
      <c r="H165" s="179">
        <v>5</v>
      </c>
      <c r="I165" s="180"/>
      <c r="J165" s="181">
        <f>ROUND(I165*H165,2)</f>
        <v>0</v>
      </c>
      <c r="K165" s="177" t="s">
        <v>139</v>
      </c>
      <c r="L165" s="41"/>
      <c r="M165" s="182" t="s">
        <v>19</v>
      </c>
      <c r="N165" s="183" t="s">
        <v>43</v>
      </c>
      <c r="O165" s="66"/>
      <c r="P165" s="184">
        <f>O165*H165</f>
        <v>0</v>
      </c>
      <c r="Q165" s="184">
        <v>0</v>
      </c>
      <c r="R165" s="184">
        <f>Q165*H165</f>
        <v>0</v>
      </c>
      <c r="S165" s="184">
        <v>0</v>
      </c>
      <c r="T165" s="185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86" t="s">
        <v>230</v>
      </c>
      <c r="AT165" s="186" t="s">
        <v>135</v>
      </c>
      <c r="AU165" s="186" t="s">
        <v>82</v>
      </c>
      <c r="AY165" s="19" t="s">
        <v>132</v>
      </c>
      <c r="BE165" s="187">
        <f>IF(N165="základní",J165,0)</f>
        <v>0</v>
      </c>
      <c r="BF165" s="187">
        <f>IF(N165="snížená",J165,0)</f>
        <v>0</v>
      </c>
      <c r="BG165" s="187">
        <f>IF(N165="zákl. přenesená",J165,0)</f>
        <v>0</v>
      </c>
      <c r="BH165" s="187">
        <f>IF(N165="sníž. přenesená",J165,0)</f>
        <v>0</v>
      </c>
      <c r="BI165" s="187">
        <f>IF(N165="nulová",J165,0)</f>
        <v>0</v>
      </c>
      <c r="BJ165" s="19" t="s">
        <v>80</v>
      </c>
      <c r="BK165" s="187">
        <f>ROUND(I165*H165,2)</f>
        <v>0</v>
      </c>
      <c r="BL165" s="19" t="s">
        <v>230</v>
      </c>
      <c r="BM165" s="186" t="s">
        <v>617</v>
      </c>
    </row>
    <row r="166" spans="1:65" s="2" customFormat="1" ht="19.5">
      <c r="A166" s="36"/>
      <c r="B166" s="37"/>
      <c r="C166" s="38"/>
      <c r="D166" s="188" t="s">
        <v>142</v>
      </c>
      <c r="E166" s="38"/>
      <c r="F166" s="189" t="s">
        <v>618</v>
      </c>
      <c r="G166" s="38"/>
      <c r="H166" s="38"/>
      <c r="I166" s="190"/>
      <c r="J166" s="38"/>
      <c r="K166" s="38"/>
      <c r="L166" s="41"/>
      <c r="M166" s="191"/>
      <c r="N166" s="192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142</v>
      </c>
      <c r="AU166" s="19" t="s">
        <v>82</v>
      </c>
    </row>
    <row r="167" spans="1:65" s="2" customFormat="1" ht="11.25">
      <c r="A167" s="36"/>
      <c r="B167" s="37"/>
      <c r="C167" s="38"/>
      <c r="D167" s="193" t="s">
        <v>144</v>
      </c>
      <c r="E167" s="38"/>
      <c r="F167" s="194" t="s">
        <v>619</v>
      </c>
      <c r="G167" s="38"/>
      <c r="H167" s="38"/>
      <c r="I167" s="190"/>
      <c r="J167" s="38"/>
      <c r="K167" s="38"/>
      <c r="L167" s="41"/>
      <c r="M167" s="191"/>
      <c r="N167" s="192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144</v>
      </c>
      <c r="AU167" s="19" t="s">
        <v>82</v>
      </c>
    </row>
    <row r="168" spans="1:65" s="2" customFormat="1" ht="16.5" customHeight="1">
      <c r="A168" s="36"/>
      <c r="B168" s="37"/>
      <c r="C168" s="217" t="s">
        <v>277</v>
      </c>
      <c r="D168" s="217" t="s">
        <v>199</v>
      </c>
      <c r="E168" s="218" t="s">
        <v>620</v>
      </c>
      <c r="F168" s="219" t="s">
        <v>621</v>
      </c>
      <c r="G168" s="220" t="s">
        <v>581</v>
      </c>
      <c r="H168" s="221">
        <v>5</v>
      </c>
      <c r="I168" s="222"/>
      <c r="J168" s="223">
        <f>ROUND(I168*H168,2)</f>
        <v>0</v>
      </c>
      <c r="K168" s="219" t="s">
        <v>226</v>
      </c>
      <c r="L168" s="224"/>
      <c r="M168" s="225" t="s">
        <v>19</v>
      </c>
      <c r="N168" s="226" t="s">
        <v>43</v>
      </c>
      <c r="O168" s="66"/>
      <c r="P168" s="184">
        <f>O168*H168</f>
        <v>0</v>
      </c>
      <c r="Q168" s="184">
        <v>2.5000000000000001E-4</v>
      </c>
      <c r="R168" s="184">
        <f>Q168*H168</f>
        <v>1.25E-3</v>
      </c>
      <c r="S168" s="184">
        <v>0</v>
      </c>
      <c r="T168" s="185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86" t="s">
        <v>332</v>
      </c>
      <c r="AT168" s="186" t="s">
        <v>199</v>
      </c>
      <c r="AU168" s="186" t="s">
        <v>82</v>
      </c>
      <c r="AY168" s="19" t="s">
        <v>132</v>
      </c>
      <c r="BE168" s="187">
        <f>IF(N168="základní",J168,0)</f>
        <v>0</v>
      </c>
      <c r="BF168" s="187">
        <f>IF(N168="snížená",J168,0)</f>
        <v>0</v>
      </c>
      <c r="BG168" s="187">
        <f>IF(N168="zákl. přenesená",J168,0)</f>
        <v>0</v>
      </c>
      <c r="BH168" s="187">
        <f>IF(N168="sníž. přenesená",J168,0)</f>
        <v>0</v>
      </c>
      <c r="BI168" s="187">
        <f>IF(N168="nulová",J168,0)</f>
        <v>0</v>
      </c>
      <c r="BJ168" s="19" t="s">
        <v>80</v>
      </c>
      <c r="BK168" s="187">
        <f>ROUND(I168*H168,2)</f>
        <v>0</v>
      </c>
      <c r="BL168" s="19" t="s">
        <v>230</v>
      </c>
      <c r="BM168" s="186" t="s">
        <v>622</v>
      </c>
    </row>
    <row r="169" spans="1:65" s="2" customFormat="1" ht="11.25">
      <c r="A169" s="36"/>
      <c r="B169" s="37"/>
      <c r="C169" s="38"/>
      <c r="D169" s="188" t="s">
        <v>142</v>
      </c>
      <c r="E169" s="38"/>
      <c r="F169" s="189" t="s">
        <v>621</v>
      </c>
      <c r="G169" s="38"/>
      <c r="H169" s="38"/>
      <c r="I169" s="190"/>
      <c r="J169" s="38"/>
      <c r="K169" s="38"/>
      <c r="L169" s="41"/>
      <c r="M169" s="191"/>
      <c r="N169" s="192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142</v>
      </c>
      <c r="AU169" s="19" t="s">
        <v>82</v>
      </c>
    </row>
    <row r="170" spans="1:65" s="2" customFormat="1" ht="16.5" customHeight="1">
      <c r="A170" s="36"/>
      <c r="B170" s="37"/>
      <c r="C170" s="175" t="s">
        <v>285</v>
      </c>
      <c r="D170" s="175" t="s">
        <v>135</v>
      </c>
      <c r="E170" s="176" t="s">
        <v>623</v>
      </c>
      <c r="F170" s="177" t="s">
        <v>624</v>
      </c>
      <c r="G170" s="178" t="s">
        <v>238</v>
      </c>
      <c r="H170" s="179">
        <v>1</v>
      </c>
      <c r="I170" s="180"/>
      <c r="J170" s="181">
        <f>ROUND(I170*H170,2)</f>
        <v>0</v>
      </c>
      <c r="K170" s="177" t="s">
        <v>226</v>
      </c>
      <c r="L170" s="41"/>
      <c r="M170" s="182" t="s">
        <v>19</v>
      </c>
      <c r="N170" s="183" t="s">
        <v>43</v>
      </c>
      <c r="O170" s="66"/>
      <c r="P170" s="184">
        <f>O170*H170</f>
        <v>0</v>
      </c>
      <c r="Q170" s="184">
        <v>4.0000000000000003E-5</v>
      </c>
      <c r="R170" s="184">
        <f>Q170*H170</f>
        <v>4.0000000000000003E-5</v>
      </c>
      <c r="S170" s="184">
        <v>0</v>
      </c>
      <c r="T170" s="185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6" t="s">
        <v>230</v>
      </c>
      <c r="AT170" s="186" t="s">
        <v>135</v>
      </c>
      <c r="AU170" s="186" t="s">
        <v>82</v>
      </c>
      <c r="AY170" s="19" t="s">
        <v>132</v>
      </c>
      <c r="BE170" s="187">
        <f>IF(N170="základní",J170,0)</f>
        <v>0</v>
      </c>
      <c r="BF170" s="187">
        <f>IF(N170="snížená",J170,0)</f>
        <v>0</v>
      </c>
      <c r="BG170" s="187">
        <f>IF(N170="zákl. přenesená",J170,0)</f>
        <v>0</v>
      </c>
      <c r="BH170" s="187">
        <f>IF(N170="sníž. přenesená",J170,0)</f>
        <v>0</v>
      </c>
      <c r="BI170" s="187">
        <f>IF(N170="nulová",J170,0)</f>
        <v>0</v>
      </c>
      <c r="BJ170" s="19" t="s">
        <v>80</v>
      </c>
      <c r="BK170" s="187">
        <f>ROUND(I170*H170,2)</f>
        <v>0</v>
      </c>
      <c r="BL170" s="19" t="s">
        <v>230</v>
      </c>
      <c r="BM170" s="186" t="s">
        <v>625</v>
      </c>
    </row>
    <row r="171" spans="1:65" s="2" customFormat="1" ht="11.25">
      <c r="A171" s="36"/>
      <c r="B171" s="37"/>
      <c r="C171" s="38"/>
      <c r="D171" s="188" t="s">
        <v>142</v>
      </c>
      <c r="E171" s="38"/>
      <c r="F171" s="189" t="s">
        <v>624</v>
      </c>
      <c r="G171" s="38"/>
      <c r="H171" s="38"/>
      <c r="I171" s="190"/>
      <c r="J171" s="38"/>
      <c r="K171" s="38"/>
      <c r="L171" s="41"/>
      <c r="M171" s="191"/>
      <c r="N171" s="192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142</v>
      </c>
      <c r="AU171" s="19" t="s">
        <v>82</v>
      </c>
    </row>
    <row r="172" spans="1:65" s="15" customFormat="1" ht="11.25">
      <c r="B172" s="227"/>
      <c r="C172" s="228"/>
      <c r="D172" s="188" t="s">
        <v>161</v>
      </c>
      <c r="E172" s="229" t="s">
        <v>19</v>
      </c>
      <c r="F172" s="230" t="s">
        <v>626</v>
      </c>
      <c r="G172" s="228"/>
      <c r="H172" s="229" t="s">
        <v>19</v>
      </c>
      <c r="I172" s="231"/>
      <c r="J172" s="228"/>
      <c r="K172" s="228"/>
      <c r="L172" s="232"/>
      <c r="M172" s="233"/>
      <c r="N172" s="234"/>
      <c r="O172" s="234"/>
      <c r="P172" s="234"/>
      <c r="Q172" s="234"/>
      <c r="R172" s="234"/>
      <c r="S172" s="234"/>
      <c r="T172" s="235"/>
      <c r="AT172" s="236" t="s">
        <v>161</v>
      </c>
      <c r="AU172" s="236" t="s">
        <v>82</v>
      </c>
      <c r="AV172" s="15" t="s">
        <v>80</v>
      </c>
      <c r="AW172" s="15" t="s">
        <v>33</v>
      </c>
      <c r="AX172" s="15" t="s">
        <v>72</v>
      </c>
      <c r="AY172" s="236" t="s">
        <v>132</v>
      </c>
    </row>
    <row r="173" spans="1:65" s="13" customFormat="1" ht="11.25">
      <c r="B173" s="195"/>
      <c r="C173" s="196"/>
      <c r="D173" s="188" t="s">
        <v>161</v>
      </c>
      <c r="E173" s="197" t="s">
        <v>19</v>
      </c>
      <c r="F173" s="198" t="s">
        <v>80</v>
      </c>
      <c r="G173" s="196"/>
      <c r="H173" s="199">
        <v>1</v>
      </c>
      <c r="I173" s="200"/>
      <c r="J173" s="196"/>
      <c r="K173" s="196"/>
      <c r="L173" s="201"/>
      <c r="M173" s="202"/>
      <c r="N173" s="203"/>
      <c r="O173" s="203"/>
      <c r="P173" s="203"/>
      <c r="Q173" s="203"/>
      <c r="R173" s="203"/>
      <c r="S173" s="203"/>
      <c r="T173" s="204"/>
      <c r="AT173" s="205" t="s">
        <v>161</v>
      </c>
      <c r="AU173" s="205" t="s">
        <v>82</v>
      </c>
      <c r="AV173" s="13" t="s">
        <v>82</v>
      </c>
      <c r="AW173" s="13" t="s">
        <v>33</v>
      </c>
      <c r="AX173" s="13" t="s">
        <v>80</v>
      </c>
      <c r="AY173" s="205" t="s">
        <v>132</v>
      </c>
    </row>
    <row r="174" spans="1:65" s="2" customFormat="1" ht="24.2" customHeight="1">
      <c r="A174" s="36"/>
      <c r="B174" s="37"/>
      <c r="C174" s="175" t="s">
        <v>273</v>
      </c>
      <c r="D174" s="175" t="s">
        <v>135</v>
      </c>
      <c r="E174" s="176" t="s">
        <v>627</v>
      </c>
      <c r="F174" s="177" t="s">
        <v>628</v>
      </c>
      <c r="G174" s="178" t="s">
        <v>343</v>
      </c>
      <c r="H174" s="237"/>
      <c r="I174" s="180"/>
      <c r="J174" s="181">
        <f>ROUND(I174*H174,2)</f>
        <v>0</v>
      </c>
      <c r="K174" s="177" t="s">
        <v>139</v>
      </c>
      <c r="L174" s="41"/>
      <c r="M174" s="182" t="s">
        <v>19</v>
      </c>
      <c r="N174" s="183" t="s">
        <v>43</v>
      </c>
      <c r="O174" s="66"/>
      <c r="P174" s="184">
        <f>O174*H174</f>
        <v>0</v>
      </c>
      <c r="Q174" s="184">
        <v>0</v>
      </c>
      <c r="R174" s="184">
        <f>Q174*H174</f>
        <v>0</v>
      </c>
      <c r="S174" s="184">
        <v>0</v>
      </c>
      <c r="T174" s="185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86" t="s">
        <v>230</v>
      </c>
      <c r="AT174" s="186" t="s">
        <v>135</v>
      </c>
      <c r="AU174" s="186" t="s">
        <v>82</v>
      </c>
      <c r="AY174" s="19" t="s">
        <v>132</v>
      </c>
      <c r="BE174" s="187">
        <f>IF(N174="základní",J174,0)</f>
        <v>0</v>
      </c>
      <c r="BF174" s="187">
        <f>IF(N174="snížená",J174,0)</f>
        <v>0</v>
      </c>
      <c r="BG174" s="187">
        <f>IF(N174="zákl. přenesená",J174,0)</f>
        <v>0</v>
      </c>
      <c r="BH174" s="187">
        <f>IF(N174="sníž. přenesená",J174,0)</f>
        <v>0</v>
      </c>
      <c r="BI174" s="187">
        <f>IF(N174="nulová",J174,0)</f>
        <v>0</v>
      </c>
      <c r="BJ174" s="19" t="s">
        <v>80</v>
      </c>
      <c r="BK174" s="187">
        <f>ROUND(I174*H174,2)</f>
        <v>0</v>
      </c>
      <c r="BL174" s="19" t="s">
        <v>230</v>
      </c>
      <c r="BM174" s="186" t="s">
        <v>629</v>
      </c>
    </row>
    <row r="175" spans="1:65" s="2" customFormat="1" ht="29.25">
      <c r="A175" s="36"/>
      <c r="B175" s="37"/>
      <c r="C175" s="38"/>
      <c r="D175" s="188" t="s">
        <v>142</v>
      </c>
      <c r="E175" s="38"/>
      <c r="F175" s="189" t="s">
        <v>630</v>
      </c>
      <c r="G175" s="38"/>
      <c r="H175" s="38"/>
      <c r="I175" s="190"/>
      <c r="J175" s="38"/>
      <c r="K175" s="38"/>
      <c r="L175" s="41"/>
      <c r="M175" s="191"/>
      <c r="N175" s="192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142</v>
      </c>
      <c r="AU175" s="19" t="s">
        <v>82</v>
      </c>
    </row>
    <row r="176" spans="1:65" s="2" customFormat="1" ht="11.25">
      <c r="A176" s="36"/>
      <c r="B176" s="37"/>
      <c r="C176" s="38"/>
      <c r="D176" s="193" t="s">
        <v>144</v>
      </c>
      <c r="E176" s="38"/>
      <c r="F176" s="194" t="s">
        <v>631</v>
      </c>
      <c r="G176" s="38"/>
      <c r="H176" s="38"/>
      <c r="I176" s="190"/>
      <c r="J176" s="38"/>
      <c r="K176" s="38"/>
      <c r="L176" s="41"/>
      <c r="M176" s="191"/>
      <c r="N176" s="192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144</v>
      </c>
      <c r="AU176" s="19" t="s">
        <v>82</v>
      </c>
    </row>
    <row r="177" spans="1:65" s="12" customFormat="1" ht="22.9" customHeight="1">
      <c r="B177" s="159"/>
      <c r="C177" s="160"/>
      <c r="D177" s="161" t="s">
        <v>71</v>
      </c>
      <c r="E177" s="173" t="s">
        <v>632</v>
      </c>
      <c r="F177" s="173" t="s">
        <v>633</v>
      </c>
      <c r="G177" s="160"/>
      <c r="H177" s="160"/>
      <c r="I177" s="163"/>
      <c r="J177" s="174">
        <f>BK177</f>
        <v>0</v>
      </c>
      <c r="K177" s="160"/>
      <c r="L177" s="165"/>
      <c r="M177" s="166"/>
      <c r="N177" s="167"/>
      <c r="O177" s="167"/>
      <c r="P177" s="168">
        <f>SUM(P178:P204)</f>
        <v>0</v>
      </c>
      <c r="Q177" s="167"/>
      <c r="R177" s="168">
        <f>SUM(R178:R204)</f>
        <v>0.19775000000000001</v>
      </c>
      <c r="S177" s="167"/>
      <c r="T177" s="169">
        <f>SUM(T178:T204)</f>
        <v>0.50480400000000003</v>
      </c>
      <c r="AR177" s="170" t="s">
        <v>82</v>
      </c>
      <c r="AT177" s="171" t="s">
        <v>71</v>
      </c>
      <c r="AU177" s="171" t="s">
        <v>80</v>
      </c>
      <c r="AY177" s="170" t="s">
        <v>132</v>
      </c>
      <c r="BK177" s="172">
        <f>SUM(BK178:BK204)</f>
        <v>0</v>
      </c>
    </row>
    <row r="178" spans="1:65" s="2" customFormat="1" ht="24.2" customHeight="1">
      <c r="A178" s="36"/>
      <c r="B178" s="37"/>
      <c r="C178" s="175" t="s">
        <v>301</v>
      </c>
      <c r="D178" s="175" t="s">
        <v>135</v>
      </c>
      <c r="E178" s="176" t="s">
        <v>634</v>
      </c>
      <c r="F178" s="177" t="s">
        <v>635</v>
      </c>
      <c r="G178" s="178" t="s">
        <v>581</v>
      </c>
      <c r="H178" s="179">
        <v>10</v>
      </c>
      <c r="I178" s="180"/>
      <c r="J178" s="181">
        <f>ROUND(I178*H178,2)</f>
        <v>0</v>
      </c>
      <c r="K178" s="177" t="s">
        <v>139</v>
      </c>
      <c r="L178" s="41"/>
      <c r="M178" s="182" t="s">
        <v>19</v>
      </c>
      <c r="N178" s="183" t="s">
        <v>43</v>
      </c>
      <c r="O178" s="66"/>
      <c r="P178" s="184">
        <f>O178*H178</f>
        <v>0</v>
      </c>
      <c r="Q178" s="184">
        <v>0</v>
      </c>
      <c r="R178" s="184">
        <f>Q178*H178</f>
        <v>0</v>
      </c>
      <c r="S178" s="184">
        <v>0</v>
      </c>
      <c r="T178" s="185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86" t="s">
        <v>230</v>
      </c>
      <c r="AT178" s="186" t="s">
        <v>135</v>
      </c>
      <c r="AU178" s="186" t="s">
        <v>82</v>
      </c>
      <c r="AY178" s="19" t="s">
        <v>132</v>
      </c>
      <c r="BE178" s="187">
        <f>IF(N178="základní",J178,0)</f>
        <v>0</v>
      </c>
      <c r="BF178" s="187">
        <f>IF(N178="snížená",J178,0)</f>
        <v>0</v>
      </c>
      <c r="BG178" s="187">
        <f>IF(N178="zákl. přenesená",J178,0)</f>
        <v>0</v>
      </c>
      <c r="BH178" s="187">
        <f>IF(N178="sníž. přenesená",J178,0)</f>
        <v>0</v>
      </c>
      <c r="BI178" s="187">
        <f>IF(N178="nulová",J178,0)</f>
        <v>0</v>
      </c>
      <c r="BJ178" s="19" t="s">
        <v>80</v>
      </c>
      <c r="BK178" s="187">
        <f>ROUND(I178*H178,2)</f>
        <v>0</v>
      </c>
      <c r="BL178" s="19" t="s">
        <v>230</v>
      </c>
      <c r="BM178" s="186" t="s">
        <v>636</v>
      </c>
    </row>
    <row r="179" spans="1:65" s="2" customFormat="1" ht="19.5">
      <c r="A179" s="36"/>
      <c r="B179" s="37"/>
      <c r="C179" s="38"/>
      <c r="D179" s="188" t="s">
        <v>142</v>
      </c>
      <c r="E179" s="38"/>
      <c r="F179" s="189" t="s">
        <v>637</v>
      </c>
      <c r="G179" s="38"/>
      <c r="H179" s="38"/>
      <c r="I179" s="190"/>
      <c r="J179" s="38"/>
      <c r="K179" s="38"/>
      <c r="L179" s="41"/>
      <c r="M179" s="191"/>
      <c r="N179" s="192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142</v>
      </c>
      <c r="AU179" s="19" t="s">
        <v>82</v>
      </c>
    </row>
    <row r="180" spans="1:65" s="2" customFormat="1" ht="11.25">
      <c r="A180" s="36"/>
      <c r="B180" s="37"/>
      <c r="C180" s="38"/>
      <c r="D180" s="193" t="s">
        <v>144</v>
      </c>
      <c r="E180" s="38"/>
      <c r="F180" s="194" t="s">
        <v>638</v>
      </c>
      <c r="G180" s="38"/>
      <c r="H180" s="38"/>
      <c r="I180" s="190"/>
      <c r="J180" s="38"/>
      <c r="K180" s="38"/>
      <c r="L180" s="41"/>
      <c r="M180" s="191"/>
      <c r="N180" s="192"/>
      <c r="O180" s="66"/>
      <c r="P180" s="66"/>
      <c r="Q180" s="66"/>
      <c r="R180" s="66"/>
      <c r="S180" s="66"/>
      <c r="T180" s="67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9" t="s">
        <v>144</v>
      </c>
      <c r="AU180" s="19" t="s">
        <v>82</v>
      </c>
    </row>
    <row r="181" spans="1:65" s="2" customFormat="1" ht="16.5" customHeight="1">
      <c r="A181" s="36"/>
      <c r="B181" s="37"/>
      <c r="C181" s="175" t="s">
        <v>280</v>
      </c>
      <c r="D181" s="175" t="s">
        <v>135</v>
      </c>
      <c r="E181" s="176" t="s">
        <v>639</v>
      </c>
      <c r="F181" s="177" t="s">
        <v>640</v>
      </c>
      <c r="G181" s="178" t="s">
        <v>138</v>
      </c>
      <c r="H181" s="179">
        <v>20.58</v>
      </c>
      <c r="I181" s="180"/>
      <c r="J181" s="181">
        <f>ROUND(I181*H181,2)</f>
        <v>0</v>
      </c>
      <c r="K181" s="177" t="s">
        <v>139</v>
      </c>
      <c r="L181" s="41"/>
      <c r="M181" s="182" t="s">
        <v>19</v>
      </c>
      <c r="N181" s="183" t="s">
        <v>43</v>
      </c>
      <c r="O181" s="66"/>
      <c r="P181" s="184">
        <f>O181*H181</f>
        <v>0</v>
      </c>
      <c r="Q181" s="184">
        <v>0</v>
      </c>
      <c r="R181" s="184">
        <f>Q181*H181</f>
        <v>0</v>
      </c>
      <c r="S181" s="184">
        <v>2.3800000000000002E-2</v>
      </c>
      <c r="T181" s="185">
        <f>S181*H181</f>
        <v>0.48980400000000002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86" t="s">
        <v>230</v>
      </c>
      <c r="AT181" s="186" t="s">
        <v>135</v>
      </c>
      <c r="AU181" s="186" t="s">
        <v>82</v>
      </c>
      <c r="AY181" s="19" t="s">
        <v>132</v>
      </c>
      <c r="BE181" s="187">
        <f>IF(N181="základní",J181,0)</f>
        <v>0</v>
      </c>
      <c r="BF181" s="187">
        <f>IF(N181="snížená",J181,0)</f>
        <v>0</v>
      </c>
      <c r="BG181" s="187">
        <f>IF(N181="zákl. přenesená",J181,0)</f>
        <v>0</v>
      </c>
      <c r="BH181" s="187">
        <f>IF(N181="sníž. přenesená",J181,0)</f>
        <v>0</v>
      </c>
      <c r="BI181" s="187">
        <f>IF(N181="nulová",J181,0)</f>
        <v>0</v>
      </c>
      <c r="BJ181" s="19" t="s">
        <v>80</v>
      </c>
      <c r="BK181" s="187">
        <f>ROUND(I181*H181,2)</f>
        <v>0</v>
      </c>
      <c r="BL181" s="19" t="s">
        <v>230</v>
      </c>
      <c r="BM181" s="186" t="s">
        <v>641</v>
      </c>
    </row>
    <row r="182" spans="1:65" s="2" customFormat="1" ht="11.25">
      <c r="A182" s="36"/>
      <c r="B182" s="37"/>
      <c r="C182" s="38"/>
      <c r="D182" s="188" t="s">
        <v>142</v>
      </c>
      <c r="E182" s="38"/>
      <c r="F182" s="189" t="s">
        <v>642</v>
      </c>
      <c r="G182" s="38"/>
      <c r="H182" s="38"/>
      <c r="I182" s="190"/>
      <c r="J182" s="38"/>
      <c r="K182" s="38"/>
      <c r="L182" s="41"/>
      <c r="M182" s="191"/>
      <c r="N182" s="192"/>
      <c r="O182" s="66"/>
      <c r="P182" s="66"/>
      <c r="Q182" s="66"/>
      <c r="R182" s="66"/>
      <c r="S182" s="66"/>
      <c r="T182" s="67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9" t="s">
        <v>142</v>
      </c>
      <c r="AU182" s="19" t="s">
        <v>82</v>
      </c>
    </row>
    <row r="183" spans="1:65" s="2" customFormat="1" ht="11.25">
      <c r="A183" s="36"/>
      <c r="B183" s="37"/>
      <c r="C183" s="38"/>
      <c r="D183" s="193" t="s">
        <v>144</v>
      </c>
      <c r="E183" s="38"/>
      <c r="F183" s="194" t="s">
        <v>643</v>
      </c>
      <c r="G183" s="38"/>
      <c r="H183" s="38"/>
      <c r="I183" s="190"/>
      <c r="J183" s="38"/>
      <c r="K183" s="38"/>
      <c r="L183" s="41"/>
      <c r="M183" s="191"/>
      <c r="N183" s="192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144</v>
      </c>
      <c r="AU183" s="19" t="s">
        <v>82</v>
      </c>
    </row>
    <row r="184" spans="1:65" s="2" customFormat="1" ht="37.9" customHeight="1">
      <c r="A184" s="36"/>
      <c r="B184" s="37"/>
      <c r="C184" s="175" t="s">
        <v>313</v>
      </c>
      <c r="D184" s="175" t="s">
        <v>135</v>
      </c>
      <c r="E184" s="176" t="s">
        <v>644</v>
      </c>
      <c r="F184" s="177" t="s">
        <v>645</v>
      </c>
      <c r="G184" s="178" t="s">
        <v>581</v>
      </c>
      <c r="H184" s="179">
        <v>1</v>
      </c>
      <c r="I184" s="180"/>
      <c r="J184" s="181">
        <f>ROUND(I184*H184,2)</f>
        <v>0</v>
      </c>
      <c r="K184" s="177" t="s">
        <v>139</v>
      </c>
      <c r="L184" s="41"/>
      <c r="M184" s="182" t="s">
        <v>19</v>
      </c>
      <c r="N184" s="183" t="s">
        <v>43</v>
      </c>
      <c r="O184" s="66"/>
      <c r="P184" s="184">
        <f>O184*H184</f>
        <v>0</v>
      </c>
      <c r="Q184" s="184">
        <v>2.8029999999999999E-2</v>
      </c>
      <c r="R184" s="184">
        <f>Q184*H184</f>
        <v>2.8029999999999999E-2</v>
      </c>
      <c r="S184" s="184">
        <v>0</v>
      </c>
      <c r="T184" s="185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86" t="s">
        <v>230</v>
      </c>
      <c r="AT184" s="186" t="s">
        <v>135</v>
      </c>
      <c r="AU184" s="186" t="s">
        <v>82</v>
      </c>
      <c r="AY184" s="19" t="s">
        <v>132</v>
      </c>
      <c r="BE184" s="187">
        <f>IF(N184="základní",J184,0)</f>
        <v>0</v>
      </c>
      <c r="BF184" s="187">
        <f>IF(N184="snížená",J184,0)</f>
        <v>0</v>
      </c>
      <c r="BG184" s="187">
        <f>IF(N184="zákl. přenesená",J184,0)</f>
        <v>0</v>
      </c>
      <c r="BH184" s="187">
        <f>IF(N184="sníž. přenesená",J184,0)</f>
        <v>0</v>
      </c>
      <c r="BI184" s="187">
        <f>IF(N184="nulová",J184,0)</f>
        <v>0</v>
      </c>
      <c r="BJ184" s="19" t="s">
        <v>80</v>
      </c>
      <c r="BK184" s="187">
        <f>ROUND(I184*H184,2)</f>
        <v>0</v>
      </c>
      <c r="BL184" s="19" t="s">
        <v>230</v>
      </c>
      <c r="BM184" s="186" t="s">
        <v>646</v>
      </c>
    </row>
    <row r="185" spans="1:65" s="2" customFormat="1" ht="29.25">
      <c r="A185" s="36"/>
      <c r="B185" s="37"/>
      <c r="C185" s="38"/>
      <c r="D185" s="188" t="s">
        <v>142</v>
      </c>
      <c r="E185" s="38"/>
      <c r="F185" s="189" t="s">
        <v>647</v>
      </c>
      <c r="G185" s="38"/>
      <c r="H185" s="38"/>
      <c r="I185" s="190"/>
      <c r="J185" s="38"/>
      <c r="K185" s="38"/>
      <c r="L185" s="41"/>
      <c r="M185" s="191"/>
      <c r="N185" s="192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9" t="s">
        <v>142</v>
      </c>
      <c r="AU185" s="19" t="s">
        <v>82</v>
      </c>
    </row>
    <row r="186" spans="1:65" s="2" customFormat="1" ht="11.25">
      <c r="A186" s="36"/>
      <c r="B186" s="37"/>
      <c r="C186" s="38"/>
      <c r="D186" s="193" t="s">
        <v>144</v>
      </c>
      <c r="E186" s="38"/>
      <c r="F186" s="194" t="s">
        <v>648</v>
      </c>
      <c r="G186" s="38"/>
      <c r="H186" s="38"/>
      <c r="I186" s="190"/>
      <c r="J186" s="38"/>
      <c r="K186" s="38"/>
      <c r="L186" s="41"/>
      <c r="M186" s="191"/>
      <c r="N186" s="192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144</v>
      </c>
      <c r="AU186" s="19" t="s">
        <v>82</v>
      </c>
    </row>
    <row r="187" spans="1:65" s="2" customFormat="1" ht="37.9" customHeight="1">
      <c r="A187" s="36"/>
      <c r="B187" s="37"/>
      <c r="C187" s="175" t="s">
        <v>319</v>
      </c>
      <c r="D187" s="175" t="s">
        <v>135</v>
      </c>
      <c r="E187" s="176" t="s">
        <v>649</v>
      </c>
      <c r="F187" s="177" t="s">
        <v>650</v>
      </c>
      <c r="G187" s="178" t="s">
        <v>581</v>
      </c>
      <c r="H187" s="179">
        <v>4</v>
      </c>
      <c r="I187" s="180"/>
      <c r="J187" s="181">
        <f>ROUND(I187*H187,2)</f>
        <v>0</v>
      </c>
      <c r="K187" s="177" t="s">
        <v>139</v>
      </c>
      <c r="L187" s="41"/>
      <c r="M187" s="182" t="s">
        <v>19</v>
      </c>
      <c r="N187" s="183" t="s">
        <v>43</v>
      </c>
      <c r="O187" s="66"/>
      <c r="P187" s="184">
        <f>O187*H187</f>
        <v>0</v>
      </c>
      <c r="Q187" s="184">
        <v>4.2380000000000001E-2</v>
      </c>
      <c r="R187" s="184">
        <f>Q187*H187</f>
        <v>0.16952</v>
      </c>
      <c r="S187" s="184">
        <v>0</v>
      </c>
      <c r="T187" s="185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86" t="s">
        <v>230</v>
      </c>
      <c r="AT187" s="186" t="s">
        <v>135</v>
      </c>
      <c r="AU187" s="186" t="s">
        <v>82</v>
      </c>
      <c r="AY187" s="19" t="s">
        <v>132</v>
      </c>
      <c r="BE187" s="187">
        <f>IF(N187="základní",J187,0)</f>
        <v>0</v>
      </c>
      <c r="BF187" s="187">
        <f>IF(N187="snížená",J187,0)</f>
        <v>0</v>
      </c>
      <c r="BG187" s="187">
        <f>IF(N187="zákl. přenesená",J187,0)</f>
        <v>0</v>
      </c>
      <c r="BH187" s="187">
        <f>IF(N187="sníž. přenesená",J187,0)</f>
        <v>0</v>
      </c>
      <c r="BI187" s="187">
        <f>IF(N187="nulová",J187,0)</f>
        <v>0</v>
      </c>
      <c r="BJ187" s="19" t="s">
        <v>80</v>
      </c>
      <c r="BK187" s="187">
        <f>ROUND(I187*H187,2)</f>
        <v>0</v>
      </c>
      <c r="BL187" s="19" t="s">
        <v>230</v>
      </c>
      <c r="BM187" s="186" t="s">
        <v>651</v>
      </c>
    </row>
    <row r="188" spans="1:65" s="2" customFormat="1" ht="29.25">
      <c r="A188" s="36"/>
      <c r="B188" s="37"/>
      <c r="C188" s="38"/>
      <c r="D188" s="188" t="s">
        <v>142</v>
      </c>
      <c r="E188" s="38"/>
      <c r="F188" s="189" t="s">
        <v>652</v>
      </c>
      <c r="G188" s="38"/>
      <c r="H188" s="38"/>
      <c r="I188" s="190"/>
      <c r="J188" s="38"/>
      <c r="K188" s="38"/>
      <c r="L188" s="41"/>
      <c r="M188" s="191"/>
      <c r="N188" s="192"/>
      <c r="O188" s="66"/>
      <c r="P188" s="66"/>
      <c r="Q188" s="66"/>
      <c r="R188" s="66"/>
      <c r="S188" s="66"/>
      <c r="T188" s="67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9" t="s">
        <v>142</v>
      </c>
      <c r="AU188" s="19" t="s">
        <v>82</v>
      </c>
    </row>
    <row r="189" spans="1:65" s="2" customFormat="1" ht="11.25">
      <c r="A189" s="36"/>
      <c r="B189" s="37"/>
      <c r="C189" s="38"/>
      <c r="D189" s="193" t="s">
        <v>144</v>
      </c>
      <c r="E189" s="38"/>
      <c r="F189" s="194" t="s">
        <v>653</v>
      </c>
      <c r="G189" s="38"/>
      <c r="H189" s="38"/>
      <c r="I189" s="190"/>
      <c r="J189" s="38"/>
      <c r="K189" s="38"/>
      <c r="L189" s="41"/>
      <c r="M189" s="191"/>
      <c r="N189" s="192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144</v>
      </c>
      <c r="AU189" s="19" t="s">
        <v>82</v>
      </c>
    </row>
    <row r="190" spans="1:65" s="2" customFormat="1" ht="16.5" customHeight="1">
      <c r="A190" s="36"/>
      <c r="B190" s="37"/>
      <c r="C190" s="175" t="s">
        <v>326</v>
      </c>
      <c r="D190" s="175" t="s">
        <v>135</v>
      </c>
      <c r="E190" s="176" t="s">
        <v>654</v>
      </c>
      <c r="F190" s="177" t="s">
        <v>655</v>
      </c>
      <c r="G190" s="178" t="s">
        <v>581</v>
      </c>
      <c r="H190" s="179">
        <v>5</v>
      </c>
      <c r="I190" s="180"/>
      <c r="J190" s="181">
        <f>ROUND(I190*H190,2)</f>
        <v>0</v>
      </c>
      <c r="K190" s="177" t="s">
        <v>139</v>
      </c>
      <c r="L190" s="41"/>
      <c r="M190" s="182" t="s">
        <v>19</v>
      </c>
      <c r="N190" s="183" t="s">
        <v>43</v>
      </c>
      <c r="O190" s="66"/>
      <c r="P190" s="184">
        <f>O190*H190</f>
        <v>0</v>
      </c>
      <c r="Q190" s="184">
        <v>0</v>
      </c>
      <c r="R190" s="184">
        <f>Q190*H190</f>
        <v>0</v>
      </c>
      <c r="S190" s="184">
        <v>0</v>
      </c>
      <c r="T190" s="185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86" t="s">
        <v>230</v>
      </c>
      <c r="AT190" s="186" t="s">
        <v>135</v>
      </c>
      <c r="AU190" s="186" t="s">
        <v>82</v>
      </c>
      <c r="AY190" s="19" t="s">
        <v>132</v>
      </c>
      <c r="BE190" s="187">
        <f>IF(N190="základní",J190,0)</f>
        <v>0</v>
      </c>
      <c r="BF190" s="187">
        <f>IF(N190="snížená",J190,0)</f>
        <v>0</v>
      </c>
      <c r="BG190" s="187">
        <f>IF(N190="zákl. přenesená",J190,0)</f>
        <v>0</v>
      </c>
      <c r="BH190" s="187">
        <f>IF(N190="sníž. přenesená",J190,0)</f>
        <v>0</v>
      </c>
      <c r="BI190" s="187">
        <f>IF(N190="nulová",J190,0)</f>
        <v>0</v>
      </c>
      <c r="BJ190" s="19" t="s">
        <v>80</v>
      </c>
      <c r="BK190" s="187">
        <f>ROUND(I190*H190,2)</f>
        <v>0</v>
      </c>
      <c r="BL190" s="19" t="s">
        <v>230</v>
      </c>
      <c r="BM190" s="186" t="s">
        <v>656</v>
      </c>
    </row>
    <row r="191" spans="1:65" s="2" customFormat="1" ht="11.25">
      <c r="A191" s="36"/>
      <c r="B191" s="37"/>
      <c r="C191" s="38"/>
      <c r="D191" s="188" t="s">
        <v>142</v>
      </c>
      <c r="E191" s="38"/>
      <c r="F191" s="189" t="s">
        <v>657</v>
      </c>
      <c r="G191" s="38"/>
      <c r="H191" s="38"/>
      <c r="I191" s="190"/>
      <c r="J191" s="38"/>
      <c r="K191" s="38"/>
      <c r="L191" s="41"/>
      <c r="M191" s="191"/>
      <c r="N191" s="192"/>
      <c r="O191" s="66"/>
      <c r="P191" s="66"/>
      <c r="Q191" s="66"/>
      <c r="R191" s="66"/>
      <c r="S191" s="66"/>
      <c r="T191" s="67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142</v>
      </c>
      <c r="AU191" s="19" t="s">
        <v>82</v>
      </c>
    </row>
    <row r="192" spans="1:65" s="2" customFormat="1" ht="11.25">
      <c r="A192" s="36"/>
      <c r="B192" s="37"/>
      <c r="C192" s="38"/>
      <c r="D192" s="193" t="s">
        <v>144</v>
      </c>
      <c r="E192" s="38"/>
      <c r="F192" s="194" t="s">
        <v>658</v>
      </c>
      <c r="G192" s="38"/>
      <c r="H192" s="38"/>
      <c r="I192" s="190"/>
      <c r="J192" s="38"/>
      <c r="K192" s="38"/>
      <c r="L192" s="41"/>
      <c r="M192" s="191"/>
      <c r="N192" s="192"/>
      <c r="O192" s="66"/>
      <c r="P192" s="66"/>
      <c r="Q192" s="66"/>
      <c r="R192" s="66"/>
      <c r="S192" s="66"/>
      <c r="T192" s="67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9" t="s">
        <v>144</v>
      </c>
      <c r="AU192" s="19" t="s">
        <v>82</v>
      </c>
    </row>
    <row r="193" spans="1:65" s="2" customFormat="1" ht="16.5" customHeight="1">
      <c r="A193" s="36"/>
      <c r="B193" s="37"/>
      <c r="C193" s="175" t="s">
        <v>332</v>
      </c>
      <c r="D193" s="175" t="s">
        <v>135</v>
      </c>
      <c r="E193" s="176" t="s">
        <v>659</v>
      </c>
      <c r="F193" s="177" t="s">
        <v>660</v>
      </c>
      <c r="G193" s="178" t="s">
        <v>138</v>
      </c>
      <c r="H193" s="179">
        <v>20.58</v>
      </c>
      <c r="I193" s="180"/>
      <c r="J193" s="181">
        <f>ROUND(I193*H193,2)</f>
        <v>0</v>
      </c>
      <c r="K193" s="177" t="s">
        <v>139</v>
      </c>
      <c r="L193" s="41"/>
      <c r="M193" s="182" t="s">
        <v>19</v>
      </c>
      <c r="N193" s="183" t="s">
        <v>43</v>
      </c>
      <c r="O193" s="66"/>
      <c r="P193" s="184">
        <f>O193*H193</f>
        <v>0</v>
      </c>
      <c r="Q193" s="184">
        <v>0</v>
      </c>
      <c r="R193" s="184">
        <f>Q193*H193</f>
        <v>0</v>
      </c>
      <c r="S193" s="184">
        <v>0</v>
      </c>
      <c r="T193" s="185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86" t="s">
        <v>230</v>
      </c>
      <c r="AT193" s="186" t="s">
        <v>135</v>
      </c>
      <c r="AU193" s="186" t="s">
        <v>82</v>
      </c>
      <c r="AY193" s="19" t="s">
        <v>132</v>
      </c>
      <c r="BE193" s="187">
        <f>IF(N193="základní",J193,0)</f>
        <v>0</v>
      </c>
      <c r="BF193" s="187">
        <f>IF(N193="snížená",J193,0)</f>
        <v>0</v>
      </c>
      <c r="BG193" s="187">
        <f>IF(N193="zákl. přenesená",J193,0)</f>
        <v>0</v>
      </c>
      <c r="BH193" s="187">
        <f>IF(N193="sníž. přenesená",J193,0)</f>
        <v>0</v>
      </c>
      <c r="BI193" s="187">
        <f>IF(N193="nulová",J193,0)</f>
        <v>0</v>
      </c>
      <c r="BJ193" s="19" t="s">
        <v>80</v>
      </c>
      <c r="BK193" s="187">
        <f>ROUND(I193*H193,2)</f>
        <v>0</v>
      </c>
      <c r="BL193" s="19" t="s">
        <v>230</v>
      </c>
      <c r="BM193" s="186" t="s">
        <v>661</v>
      </c>
    </row>
    <row r="194" spans="1:65" s="2" customFormat="1" ht="19.5">
      <c r="A194" s="36"/>
      <c r="B194" s="37"/>
      <c r="C194" s="38"/>
      <c r="D194" s="188" t="s">
        <v>142</v>
      </c>
      <c r="E194" s="38"/>
      <c r="F194" s="189" t="s">
        <v>662</v>
      </c>
      <c r="G194" s="38"/>
      <c r="H194" s="38"/>
      <c r="I194" s="190"/>
      <c r="J194" s="38"/>
      <c r="K194" s="38"/>
      <c r="L194" s="41"/>
      <c r="M194" s="191"/>
      <c r="N194" s="192"/>
      <c r="O194" s="66"/>
      <c r="P194" s="66"/>
      <c r="Q194" s="66"/>
      <c r="R194" s="66"/>
      <c r="S194" s="66"/>
      <c r="T194" s="67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9" t="s">
        <v>142</v>
      </c>
      <c r="AU194" s="19" t="s">
        <v>82</v>
      </c>
    </row>
    <row r="195" spans="1:65" s="2" customFormat="1" ht="11.25">
      <c r="A195" s="36"/>
      <c r="B195" s="37"/>
      <c r="C195" s="38"/>
      <c r="D195" s="193" t="s">
        <v>144</v>
      </c>
      <c r="E195" s="38"/>
      <c r="F195" s="194" t="s">
        <v>663</v>
      </c>
      <c r="G195" s="38"/>
      <c r="H195" s="38"/>
      <c r="I195" s="190"/>
      <c r="J195" s="38"/>
      <c r="K195" s="38"/>
      <c r="L195" s="41"/>
      <c r="M195" s="191"/>
      <c r="N195" s="192"/>
      <c r="O195" s="66"/>
      <c r="P195" s="66"/>
      <c r="Q195" s="66"/>
      <c r="R195" s="66"/>
      <c r="S195" s="66"/>
      <c r="T195" s="67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9" t="s">
        <v>144</v>
      </c>
      <c r="AU195" s="19" t="s">
        <v>82</v>
      </c>
    </row>
    <row r="196" spans="1:65" s="2" customFormat="1" ht="24.2" customHeight="1">
      <c r="A196" s="36"/>
      <c r="B196" s="37"/>
      <c r="C196" s="175" t="s">
        <v>336</v>
      </c>
      <c r="D196" s="175" t="s">
        <v>135</v>
      </c>
      <c r="E196" s="176" t="s">
        <v>664</v>
      </c>
      <c r="F196" s="177" t="s">
        <v>665</v>
      </c>
      <c r="G196" s="178" t="s">
        <v>581</v>
      </c>
      <c r="H196" s="179">
        <v>20</v>
      </c>
      <c r="I196" s="180"/>
      <c r="J196" s="181">
        <f>ROUND(I196*H196,2)</f>
        <v>0</v>
      </c>
      <c r="K196" s="177" t="s">
        <v>139</v>
      </c>
      <c r="L196" s="41"/>
      <c r="M196" s="182" t="s">
        <v>19</v>
      </c>
      <c r="N196" s="183" t="s">
        <v>43</v>
      </c>
      <c r="O196" s="66"/>
      <c r="P196" s="184">
        <f>O196*H196</f>
        <v>0</v>
      </c>
      <c r="Q196" s="184">
        <v>1.0000000000000001E-5</v>
      </c>
      <c r="R196" s="184">
        <f>Q196*H196</f>
        <v>2.0000000000000001E-4</v>
      </c>
      <c r="S196" s="184">
        <v>7.5000000000000002E-4</v>
      </c>
      <c r="T196" s="185">
        <f>S196*H196</f>
        <v>1.4999999999999999E-2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86" t="s">
        <v>230</v>
      </c>
      <c r="AT196" s="186" t="s">
        <v>135</v>
      </c>
      <c r="AU196" s="186" t="s">
        <v>82</v>
      </c>
      <c r="AY196" s="19" t="s">
        <v>132</v>
      </c>
      <c r="BE196" s="187">
        <f>IF(N196="základní",J196,0)</f>
        <v>0</v>
      </c>
      <c r="BF196" s="187">
        <f>IF(N196="snížená",J196,0)</f>
        <v>0</v>
      </c>
      <c r="BG196" s="187">
        <f>IF(N196="zákl. přenesená",J196,0)</f>
        <v>0</v>
      </c>
      <c r="BH196" s="187">
        <f>IF(N196="sníž. přenesená",J196,0)</f>
        <v>0</v>
      </c>
      <c r="BI196" s="187">
        <f>IF(N196="nulová",J196,0)</f>
        <v>0</v>
      </c>
      <c r="BJ196" s="19" t="s">
        <v>80</v>
      </c>
      <c r="BK196" s="187">
        <f>ROUND(I196*H196,2)</f>
        <v>0</v>
      </c>
      <c r="BL196" s="19" t="s">
        <v>230</v>
      </c>
      <c r="BM196" s="186" t="s">
        <v>666</v>
      </c>
    </row>
    <row r="197" spans="1:65" s="2" customFormat="1" ht="19.5">
      <c r="A197" s="36"/>
      <c r="B197" s="37"/>
      <c r="C197" s="38"/>
      <c r="D197" s="188" t="s">
        <v>142</v>
      </c>
      <c r="E197" s="38"/>
      <c r="F197" s="189" t="s">
        <v>667</v>
      </c>
      <c r="G197" s="38"/>
      <c r="H197" s="38"/>
      <c r="I197" s="190"/>
      <c r="J197" s="38"/>
      <c r="K197" s="38"/>
      <c r="L197" s="41"/>
      <c r="M197" s="191"/>
      <c r="N197" s="192"/>
      <c r="O197" s="66"/>
      <c r="P197" s="66"/>
      <c r="Q197" s="66"/>
      <c r="R197" s="66"/>
      <c r="S197" s="66"/>
      <c r="T197" s="67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9" t="s">
        <v>142</v>
      </c>
      <c r="AU197" s="19" t="s">
        <v>82</v>
      </c>
    </row>
    <row r="198" spans="1:65" s="2" customFormat="1" ht="11.25">
      <c r="A198" s="36"/>
      <c r="B198" s="37"/>
      <c r="C198" s="38"/>
      <c r="D198" s="193" t="s">
        <v>144</v>
      </c>
      <c r="E198" s="38"/>
      <c r="F198" s="194" t="s">
        <v>668</v>
      </c>
      <c r="G198" s="38"/>
      <c r="H198" s="38"/>
      <c r="I198" s="190"/>
      <c r="J198" s="38"/>
      <c r="K198" s="38"/>
      <c r="L198" s="41"/>
      <c r="M198" s="191"/>
      <c r="N198" s="192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144</v>
      </c>
      <c r="AU198" s="19" t="s">
        <v>82</v>
      </c>
    </row>
    <row r="199" spans="1:65" s="2" customFormat="1" ht="16.5" customHeight="1">
      <c r="A199" s="36"/>
      <c r="B199" s="37"/>
      <c r="C199" s="175" t="s">
        <v>340</v>
      </c>
      <c r="D199" s="175" t="s">
        <v>135</v>
      </c>
      <c r="E199" s="176" t="s">
        <v>669</v>
      </c>
      <c r="F199" s="177" t="s">
        <v>670</v>
      </c>
      <c r="G199" s="178" t="s">
        <v>138</v>
      </c>
      <c r="H199" s="179">
        <v>20.58</v>
      </c>
      <c r="I199" s="180"/>
      <c r="J199" s="181">
        <f>ROUND(I199*H199,2)</f>
        <v>0</v>
      </c>
      <c r="K199" s="177" t="s">
        <v>139</v>
      </c>
      <c r="L199" s="41"/>
      <c r="M199" s="182" t="s">
        <v>19</v>
      </c>
      <c r="N199" s="183" t="s">
        <v>43</v>
      </c>
      <c r="O199" s="66"/>
      <c r="P199" s="184">
        <f>O199*H199</f>
        <v>0</v>
      </c>
      <c r="Q199" s="184">
        <v>0</v>
      </c>
      <c r="R199" s="184">
        <f>Q199*H199</f>
        <v>0</v>
      </c>
      <c r="S199" s="184">
        <v>0</v>
      </c>
      <c r="T199" s="185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86" t="s">
        <v>230</v>
      </c>
      <c r="AT199" s="186" t="s">
        <v>135</v>
      </c>
      <c r="AU199" s="186" t="s">
        <v>82</v>
      </c>
      <c r="AY199" s="19" t="s">
        <v>132</v>
      </c>
      <c r="BE199" s="187">
        <f>IF(N199="základní",J199,0)</f>
        <v>0</v>
      </c>
      <c r="BF199" s="187">
        <f>IF(N199="snížená",J199,0)</f>
        <v>0</v>
      </c>
      <c r="BG199" s="187">
        <f>IF(N199="zákl. přenesená",J199,0)</f>
        <v>0</v>
      </c>
      <c r="BH199" s="187">
        <f>IF(N199="sníž. přenesená",J199,0)</f>
        <v>0</v>
      </c>
      <c r="BI199" s="187">
        <f>IF(N199="nulová",J199,0)</f>
        <v>0</v>
      </c>
      <c r="BJ199" s="19" t="s">
        <v>80</v>
      </c>
      <c r="BK199" s="187">
        <f>ROUND(I199*H199,2)</f>
        <v>0</v>
      </c>
      <c r="BL199" s="19" t="s">
        <v>230</v>
      </c>
      <c r="BM199" s="186" t="s">
        <v>671</v>
      </c>
    </row>
    <row r="200" spans="1:65" s="2" customFormat="1" ht="19.5">
      <c r="A200" s="36"/>
      <c r="B200" s="37"/>
      <c r="C200" s="38"/>
      <c r="D200" s="188" t="s">
        <v>142</v>
      </c>
      <c r="E200" s="38"/>
      <c r="F200" s="189" t="s">
        <v>672</v>
      </c>
      <c r="G200" s="38"/>
      <c r="H200" s="38"/>
      <c r="I200" s="190"/>
      <c r="J200" s="38"/>
      <c r="K200" s="38"/>
      <c r="L200" s="41"/>
      <c r="M200" s="191"/>
      <c r="N200" s="192"/>
      <c r="O200" s="66"/>
      <c r="P200" s="66"/>
      <c r="Q200" s="66"/>
      <c r="R200" s="66"/>
      <c r="S200" s="66"/>
      <c r="T200" s="67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9" t="s">
        <v>142</v>
      </c>
      <c r="AU200" s="19" t="s">
        <v>82</v>
      </c>
    </row>
    <row r="201" spans="1:65" s="2" customFormat="1" ht="11.25">
      <c r="A201" s="36"/>
      <c r="B201" s="37"/>
      <c r="C201" s="38"/>
      <c r="D201" s="193" t="s">
        <v>144</v>
      </c>
      <c r="E201" s="38"/>
      <c r="F201" s="194" t="s">
        <v>673</v>
      </c>
      <c r="G201" s="38"/>
      <c r="H201" s="38"/>
      <c r="I201" s="190"/>
      <c r="J201" s="38"/>
      <c r="K201" s="38"/>
      <c r="L201" s="41"/>
      <c r="M201" s="191"/>
      <c r="N201" s="192"/>
      <c r="O201" s="66"/>
      <c r="P201" s="66"/>
      <c r="Q201" s="66"/>
      <c r="R201" s="66"/>
      <c r="S201" s="66"/>
      <c r="T201" s="67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9" t="s">
        <v>144</v>
      </c>
      <c r="AU201" s="19" t="s">
        <v>82</v>
      </c>
    </row>
    <row r="202" spans="1:65" s="2" customFormat="1" ht="24.2" customHeight="1">
      <c r="A202" s="36"/>
      <c r="B202" s="37"/>
      <c r="C202" s="175" t="s">
        <v>349</v>
      </c>
      <c r="D202" s="175" t="s">
        <v>135</v>
      </c>
      <c r="E202" s="176" t="s">
        <v>674</v>
      </c>
      <c r="F202" s="177" t="s">
        <v>675</v>
      </c>
      <c r="G202" s="178" t="s">
        <v>343</v>
      </c>
      <c r="H202" s="237"/>
      <c r="I202" s="180"/>
      <c r="J202" s="181">
        <f>ROUND(I202*H202,2)</f>
        <v>0</v>
      </c>
      <c r="K202" s="177" t="s">
        <v>139</v>
      </c>
      <c r="L202" s="41"/>
      <c r="M202" s="182" t="s">
        <v>19</v>
      </c>
      <c r="N202" s="183" t="s">
        <v>43</v>
      </c>
      <c r="O202" s="66"/>
      <c r="P202" s="184">
        <f>O202*H202</f>
        <v>0</v>
      </c>
      <c r="Q202" s="184">
        <v>0</v>
      </c>
      <c r="R202" s="184">
        <f>Q202*H202</f>
        <v>0</v>
      </c>
      <c r="S202" s="184">
        <v>0</v>
      </c>
      <c r="T202" s="185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86" t="s">
        <v>230</v>
      </c>
      <c r="AT202" s="186" t="s">
        <v>135</v>
      </c>
      <c r="AU202" s="186" t="s">
        <v>82</v>
      </c>
      <c r="AY202" s="19" t="s">
        <v>132</v>
      </c>
      <c r="BE202" s="187">
        <f>IF(N202="základní",J202,0)</f>
        <v>0</v>
      </c>
      <c r="BF202" s="187">
        <f>IF(N202="snížená",J202,0)</f>
        <v>0</v>
      </c>
      <c r="BG202" s="187">
        <f>IF(N202="zákl. přenesená",J202,0)</f>
        <v>0</v>
      </c>
      <c r="BH202" s="187">
        <f>IF(N202="sníž. přenesená",J202,0)</f>
        <v>0</v>
      </c>
      <c r="BI202" s="187">
        <f>IF(N202="nulová",J202,0)</f>
        <v>0</v>
      </c>
      <c r="BJ202" s="19" t="s">
        <v>80</v>
      </c>
      <c r="BK202" s="187">
        <f>ROUND(I202*H202,2)</f>
        <v>0</v>
      </c>
      <c r="BL202" s="19" t="s">
        <v>230</v>
      </c>
      <c r="BM202" s="186" t="s">
        <v>676</v>
      </c>
    </row>
    <row r="203" spans="1:65" s="2" customFormat="1" ht="29.25">
      <c r="A203" s="36"/>
      <c r="B203" s="37"/>
      <c r="C203" s="38"/>
      <c r="D203" s="188" t="s">
        <v>142</v>
      </c>
      <c r="E203" s="38"/>
      <c r="F203" s="189" t="s">
        <v>677</v>
      </c>
      <c r="G203" s="38"/>
      <c r="H203" s="38"/>
      <c r="I203" s="190"/>
      <c r="J203" s="38"/>
      <c r="K203" s="38"/>
      <c r="L203" s="41"/>
      <c r="M203" s="191"/>
      <c r="N203" s="192"/>
      <c r="O203" s="66"/>
      <c r="P203" s="66"/>
      <c r="Q203" s="66"/>
      <c r="R203" s="66"/>
      <c r="S203" s="66"/>
      <c r="T203" s="67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9" t="s">
        <v>142</v>
      </c>
      <c r="AU203" s="19" t="s">
        <v>82</v>
      </c>
    </row>
    <row r="204" spans="1:65" s="2" customFormat="1" ht="11.25">
      <c r="A204" s="36"/>
      <c r="B204" s="37"/>
      <c r="C204" s="38"/>
      <c r="D204" s="193" t="s">
        <v>144</v>
      </c>
      <c r="E204" s="38"/>
      <c r="F204" s="194" t="s">
        <v>678</v>
      </c>
      <c r="G204" s="38"/>
      <c r="H204" s="38"/>
      <c r="I204" s="190"/>
      <c r="J204" s="38"/>
      <c r="K204" s="38"/>
      <c r="L204" s="41"/>
      <c r="M204" s="191"/>
      <c r="N204" s="192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144</v>
      </c>
      <c r="AU204" s="19" t="s">
        <v>82</v>
      </c>
    </row>
    <row r="205" spans="1:65" s="12" customFormat="1" ht="25.9" customHeight="1">
      <c r="B205" s="159"/>
      <c r="C205" s="160"/>
      <c r="D205" s="161" t="s">
        <v>71</v>
      </c>
      <c r="E205" s="162" t="s">
        <v>199</v>
      </c>
      <c r="F205" s="162" t="s">
        <v>679</v>
      </c>
      <c r="G205" s="160"/>
      <c r="H205" s="160"/>
      <c r="I205" s="163"/>
      <c r="J205" s="164">
        <f>BK205</f>
        <v>0</v>
      </c>
      <c r="K205" s="160"/>
      <c r="L205" s="165"/>
      <c r="M205" s="166"/>
      <c r="N205" s="167"/>
      <c r="O205" s="167"/>
      <c r="P205" s="168">
        <f>P206</f>
        <v>0</v>
      </c>
      <c r="Q205" s="167"/>
      <c r="R205" s="168">
        <f>R206</f>
        <v>1.32E-3</v>
      </c>
      <c r="S205" s="167"/>
      <c r="T205" s="169">
        <f>T206</f>
        <v>0</v>
      </c>
      <c r="AR205" s="170" t="s">
        <v>151</v>
      </c>
      <c r="AT205" s="171" t="s">
        <v>71</v>
      </c>
      <c r="AU205" s="171" t="s">
        <v>72</v>
      </c>
      <c r="AY205" s="170" t="s">
        <v>132</v>
      </c>
      <c r="BK205" s="172">
        <f>BK206</f>
        <v>0</v>
      </c>
    </row>
    <row r="206" spans="1:65" s="12" customFormat="1" ht="22.9" customHeight="1">
      <c r="B206" s="159"/>
      <c r="C206" s="160"/>
      <c r="D206" s="161" t="s">
        <v>71</v>
      </c>
      <c r="E206" s="173" t="s">
        <v>680</v>
      </c>
      <c r="F206" s="173" t="s">
        <v>681</v>
      </c>
      <c r="G206" s="160"/>
      <c r="H206" s="160"/>
      <c r="I206" s="163"/>
      <c r="J206" s="174">
        <f>BK206</f>
        <v>0</v>
      </c>
      <c r="K206" s="160"/>
      <c r="L206" s="165"/>
      <c r="M206" s="166"/>
      <c r="N206" s="167"/>
      <c r="O206" s="167"/>
      <c r="P206" s="168">
        <f>SUM(P207:P215)</f>
        <v>0</v>
      </c>
      <c r="Q206" s="167"/>
      <c r="R206" s="168">
        <f>SUM(R207:R215)</f>
        <v>1.32E-3</v>
      </c>
      <c r="S206" s="167"/>
      <c r="T206" s="169">
        <f>SUM(T207:T215)</f>
        <v>0</v>
      </c>
      <c r="AR206" s="170" t="s">
        <v>151</v>
      </c>
      <c r="AT206" s="171" t="s">
        <v>71</v>
      </c>
      <c r="AU206" s="171" t="s">
        <v>80</v>
      </c>
      <c r="AY206" s="170" t="s">
        <v>132</v>
      </c>
      <c r="BK206" s="172">
        <f>SUM(BK207:BK215)</f>
        <v>0</v>
      </c>
    </row>
    <row r="207" spans="1:65" s="2" customFormat="1" ht="24.2" customHeight="1">
      <c r="A207" s="36"/>
      <c r="B207" s="37"/>
      <c r="C207" s="175" t="s">
        <v>297</v>
      </c>
      <c r="D207" s="175" t="s">
        <v>135</v>
      </c>
      <c r="E207" s="176" t="s">
        <v>682</v>
      </c>
      <c r="F207" s="177" t="s">
        <v>683</v>
      </c>
      <c r="G207" s="178" t="s">
        <v>188</v>
      </c>
      <c r="H207" s="179">
        <v>14</v>
      </c>
      <c r="I207" s="180"/>
      <c r="J207" s="181">
        <f>ROUND(I207*H207,2)</f>
        <v>0</v>
      </c>
      <c r="K207" s="177" t="s">
        <v>139</v>
      </c>
      <c r="L207" s="41"/>
      <c r="M207" s="182" t="s">
        <v>19</v>
      </c>
      <c r="N207" s="183" t="s">
        <v>43</v>
      </c>
      <c r="O207" s="66"/>
      <c r="P207" s="184">
        <f>O207*H207</f>
        <v>0</v>
      </c>
      <c r="Q207" s="184">
        <v>0</v>
      </c>
      <c r="R207" s="184">
        <f>Q207*H207</f>
        <v>0</v>
      </c>
      <c r="S207" s="184">
        <v>0</v>
      </c>
      <c r="T207" s="185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86" t="s">
        <v>684</v>
      </c>
      <c r="AT207" s="186" t="s">
        <v>135</v>
      </c>
      <c r="AU207" s="186" t="s">
        <v>82</v>
      </c>
      <c r="AY207" s="19" t="s">
        <v>132</v>
      </c>
      <c r="BE207" s="187">
        <f>IF(N207="základní",J207,0)</f>
        <v>0</v>
      </c>
      <c r="BF207" s="187">
        <f>IF(N207="snížená",J207,0)</f>
        <v>0</v>
      </c>
      <c r="BG207" s="187">
        <f>IF(N207="zákl. přenesená",J207,0)</f>
        <v>0</v>
      </c>
      <c r="BH207" s="187">
        <f>IF(N207="sníž. přenesená",J207,0)</f>
        <v>0</v>
      </c>
      <c r="BI207" s="187">
        <f>IF(N207="nulová",J207,0)</f>
        <v>0</v>
      </c>
      <c r="BJ207" s="19" t="s">
        <v>80</v>
      </c>
      <c r="BK207" s="187">
        <f>ROUND(I207*H207,2)</f>
        <v>0</v>
      </c>
      <c r="BL207" s="19" t="s">
        <v>684</v>
      </c>
      <c r="BM207" s="186" t="s">
        <v>685</v>
      </c>
    </row>
    <row r="208" spans="1:65" s="2" customFormat="1" ht="11.25">
      <c r="A208" s="36"/>
      <c r="B208" s="37"/>
      <c r="C208" s="38"/>
      <c r="D208" s="188" t="s">
        <v>142</v>
      </c>
      <c r="E208" s="38"/>
      <c r="F208" s="189" t="s">
        <v>683</v>
      </c>
      <c r="G208" s="38"/>
      <c r="H208" s="38"/>
      <c r="I208" s="190"/>
      <c r="J208" s="38"/>
      <c r="K208" s="38"/>
      <c r="L208" s="41"/>
      <c r="M208" s="191"/>
      <c r="N208" s="192"/>
      <c r="O208" s="66"/>
      <c r="P208" s="66"/>
      <c r="Q208" s="66"/>
      <c r="R208" s="66"/>
      <c r="S208" s="66"/>
      <c r="T208" s="67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9" t="s">
        <v>142</v>
      </c>
      <c r="AU208" s="19" t="s">
        <v>82</v>
      </c>
    </row>
    <row r="209" spans="1:65" s="2" customFormat="1" ht="11.25">
      <c r="A209" s="36"/>
      <c r="B209" s="37"/>
      <c r="C209" s="38"/>
      <c r="D209" s="193" t="s">
        <v>144</v>
      </c>
      <c r="E209" s="38"/>
      <c r="F209" s="194" t="s">
        <v>686</v>
      </c>
      <c r="G209" s="38"/>
      <c r="H209" s="38"/>
      <c r="I209" s="190"/>
      <c r="J209" s="38"/>
      <c r="K209" s="38"/>
      <c r="L209" s="41"/>
      <c r="M209" s="191"/>
      <c r="N209" s="192"/>
      <c r="O209" s="66"/>
      <c r="P209" s="66"/>
      <c r="Q209" s="66"/>
      <c r="R209" s="66"/>
      <c r="S209" s="66"/>
      <c r="T209" s="67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9" t="s">
        <v>144</v>
      </c>
      <c r="AU209" s="19" t="s">
        <v>82</v>
      </c>
    </row>
    <row r="210" spans="1:65" s="2" customFormat="1" ht="37.9" customHeight="1">
      <c r="A210" s="36"/>
      <c r="B210" s="37"/>
      <c r="C210" s="217" t="s">
        <v>358</v>
      </c>
      <c r="D210" s="217" t="s">
        <v>199</v>
      </c>
      <c r="E210" s="218" t="s">
        <v>687</v>
      </c>
      <c r="F210" s="219" t="s">
        <v>688</v>
      </c>
      <c r="G210" s="220" t="s">
        <v>581</v>
      </c>
      <c r="H210" s="221">
        <v>4</v>
      </c>
      <c r="I210" s="222"/>
      <c r="J210" s="223">
        <f>ROUND(I210*H210,2)</f>
        <v>0</v>
      </c>
      <c r="K210" s="219" t="s">
        <v>226</v>
      </c>
      <c r="L210" s="224"/>
      <c r="M210" s="225" t="s">
        <v>19</v>
      </c>
      <c r="N210" s="226" t="s">
        <v>43</v>
      </c>
      <c r="O210" s="66"/>
      <c r="P210" s="184">
        <f>O210*H210</f>
        <v>0</v>
      </c>
      <c r="Q210" s="184">
        <v>3.3E-4</v>
      </c>
      <c r="R210" s="184">
        <f>Q210*H210</f>
        <v>1.32E-3</v>
      </c>
      <c r="S210" s="184">
        <v>0</v>
      </c>
      <c r="T210" s="185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86" t="s">
        <v>689</v>
      </c>
      <c r="AT210" s="186" t="s">
        <v>199</v>
      </c>
      <c r="AU210" s="186" t="s">
        <v>82</v>
      </c>
      <c r="AY210" s="19" t="s">
        <v>132</v>
      </c>
      <c r="BE210" s="187">
        <f>IF(N210="základní",J210,0)</f>
        <v>0</v>
      </c>
      <c r="BF210" s="187">
        <f>IF(N210="snížená",J210,0)</f>
        <v>0</v>
      </c>
      <c r="BG210" s="187">
        <f>IF(N210="zákl. přenesená",J210,0)</f>
        <v>0</v>
      </c>
      <c r="BH210" s="187">
        <f>IF(N210="sníž. přenesená",J210,0)</f>
        <v>0</v>
      </c>
      <c r="BI210" s="187">
        <f>IF(N210="nulová",J210,0)</f>
        <v>0</v>
      </c>
      <c r="BJ210" s="19" t="s">
        <v>80</v>
      </c>
      <c r="BK210" s="187">
        <f>ROUND(I210*H210,2)</f>
        <v>0</v>
      </c>
      <c r="BL210" s="19" t="s">
        <v>684</v>
      </c>
      <c r="BM210" s="186" t="s">
        <v>690</v>
      </c>
    </row>
    <row r="211" spans="1:65" s="2" customFormat="1" ht="19.5">
      <c r="A211" s="36"/>
      <c r="B211" s="37"/>
      <c r="C211" s="38"/>
      <c r="D211" s="188" t="s">
        <v>142</v>
      </c>
      <c r="E211" s="38"/>
      <c r="F211" s="189" t="s">
        <v>688</v>
      </c>
      <c r="G211" s="38"/>
      <c r="H211" s="38"/>
      <c r="I211" s="190"/>
      <c r="J211" s="38"/>
      <c r="K211" s="38"/>
      <c r="L211" s="41"/>
      <c r="M211" s="191"/>
      <c r="N211" s="192"/>
      <c r="O211" s="66"/>
      <c r="P211" s="66"/>
      <c r="Q211" s="66"/>
      <c r="R211" s="66"/>
      <c r="S211" s="66"/>
      <c r="T211" s="67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9" t="s">
        <v>142</v>
      </c>
      <c r="AU211" s="19" t="s">
        <v>82</v>
      </c>
    </row>
    <row r="212" spans="1:65" s="2" customFormat="1" ht="16.5" customHeight="1">
      <c r="A212" s="36"/>
      <c r="B212" s="37"/>
      <c r="C212" s="175" t="s">
        <v>304</v>
      </c>
      <c r="D212" s="175" t="s">
        <v>135</v>
      </c>
      <c r="E212" s="176" t="s">
        <v>691</v>
      </c>
      <c r="F212" s="177" t="s">
        <v>692</v>
      </c>
      <c r="G212" s="178" t="s">
        <v>693</v>
      </c>
      <c r="H212" s="179">
        <v>1</v>
      </c>
      <c r="I212" s="180"/>
      <c r="J212" s="181">
        <f>ROUND(I212*H212,2)</f>
        <v>0</v>
      </c>
      <c r="K212" s="177" t="s">
        <v>226</v>
      </c>
      <c r="L212" s="41"/>
      <c r="M212" s="182" t="s">
        <v>19</v>
      </c>
      <c r="N212" s="183" t="s">
        <v>43</v>
      </c>
      <c r="O212" s="66"/>
      <c r="P212" s="184">
        <f>O212*H212</f>
        <v>0</v>
      </c>
      <c r="Q212" s="184">
        <v>0</v>
      </c>
      <c r="R212" s="184">
        <f>Q212*H212</f>
        <v>0</v>
      </c>
      <c r="S212" s="184">
        <v>0</v>
      </c>
      <c r="T212" s="185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86" t="s">
        <v>684</v>
      </c>
      <c r="AT212" s="186" t="s">
        <v>135</v>
      </c>
      <c r="AU212" s="186" t="s">
        <v>82</v>
      </c>
      <c r="AY212" s="19" t="s">
        <v>132</v>
      </c>
      <c r="BE212" s="187">
        <f>IF(N212="základní",J212,0)</f>
        <v>0</v>
      </c>
      <c r="BF212" s="187">
        <f>IF(N212="snížená",J212,0)</f>
        <v>0</v>
      </c>
      <c r="BG212" s="187">
        <f>IF(N212="zákl. přenesená",J212,0)</f>
        <v>0</v>
      </c>
      <c r="BH212" s="187">
        <f>IF(N212="sníž. přenesená",J212,0)</f>
        <v>0</v>
      </c>
      <c r="BI212" s="187">
        <f>IF(N212="nulová",J212,0)</f>
        <v>0</v>
      </c>
      <c r="BJ212" s="19" t="s">
        <v>80</v>
      </c>
      <c r="BK212" s="187">
        <f>ROUND(I212*H212,2)</f>
        <v>0</v>
      </c>
      <c r="BL212" s="19" t="s">
        <v>684</v>
      </c>
      <c r="BM212" s="186" t="s">
        <v>694</v>
      </c>
    </row>
    <row r="213" spans="1:65" s="2" customFormat="1" ht="11.25">
      <c r="A213" s="36"/>
      <c r="B213" s="37"/>
      <c r="C213" s="38"/>
      <c r="D213" s="188" t="s">
        <v>142</v>
      </c>
      <c r="E213" s="38"/>
      <c r="F213" s="189" t="s">
        <v>692</v>
      </c>
      <c r="G213" s="38"/>
      <c r="H213" s="38"/>
      <c r="I213" s="190"/>
      <c r="J213" s="38"/>
      <c r="K213" s="38"/>
      <c r="L213" s="41"/>
      <c r="M213" s="191"/>
      <c r="N213" s="192"/>
      <c r="O213" s="66"/>
      <c r="P213" s="66"/>
      <c r="Q213" s="66"/>
      <c r="R213" s="66"/>
      <c r="S213" s="66"/>
      <c r="T213" s="67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9" t="s">
        <v>142</v>
      </c>
      <c r="AU213" s="19" t="s">
        <v>82</v>
      </c>
    </row>
    <row r="214" spans="1:65" s="2" customFormat="1" ht="21.75" customHeight="1">
      <c r="A214" s="36"/>
      <c r="B214" s="37"/>
      <c r="C214" s="175" t="s">
        <v>371</v>
      </c>
      <c r="D214" s="175" t="s">
        <v>135</v>
      </c>
      <c r="E214" s="176" t="s">
        <v>695</v>
      </c>
      <c r="F214" s="177" t="s">
        <v>696</v>
      </c>
      <c r="G214" s="178" t="s">
        <v>581</v>
      </c>
      <c r="H214" s="179">
        <v>1</v>
      </c>
      <c r="I214" s="180"/>
      <c r="J214" s="181">
        <f>ROUND(I214*H214,2)</f>
        <v>0</v>
      </c>
      <c r="K214" s="177" t="s">
        <v>226</v>
      </c>
      <c r="L214" s="41"/>
      <c r="M214" s="182" t="s">
        <v>19</v>
      </c>
      <c r="N214" s="183" t="s">
        <v>43</v>
      </c>
      <c r="O214" s="66"/>
      <c r="P214" s="184">
        <f>O214*H214</f>
        <v>0</v>
      </c>
      <c r="Q214" s="184">
        <v>0</v>
      </c>
      <c r="R214" s="184">
        <f>Q214*H214</f>
        <v>0</v>
      </c>
      <c r="S214" s="184">
        <v>0</v>
      </c>
      <c r="T214" s="185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86" t="s">
        <v>684</v>
      </c>
      <c r="AT214" s="186" t="s">
        <v>135</v>
      </c>
      <c r="AU214" s="186" t="s">
        <v>82</v>
      </c>
      <c r="AY214" s="19" t="s">
        <v>132</v>
      </c>
      <c r="BE214" s="187">
        <f>IF(N214="základní",J214,0)</f>
        <v>0</v>
      </c>
      <c r="BF214" s="187">
        <f>IF(N214="snížená",J214,0)</f>
        <v>0</v>
      </c>
      <c r="BG214" s="187">
        <f>IF(N214="zákl. přenesená",J214,0)</f>
        <v>0</v>
      </c>
      <c r="BH214" s="187">
        <f>IF(N214="sníž. přenesená",J214,0)</f>
        <v>0</v>
      </c>
      <c r="BI214" s="187">
        <f>IF(N214="nulová",J214,0)</f>
        <v>0</v>
      </c>
      <c r="BJ214" s="19" t="s">
        <v>80</v>
      </c>
      <c r="BK214" s="187">
        <f>ROUND(I214*H214,2)</f>
        <v>0</v>
      </c>
      <c r="BL214" s="19" t="s">
        <v>684</v>
      </c>
      <c r="BM214" s="186" t="s">
        <v>697</v>
      </c>
    </row>
    <row r="215" spans="1:65" s="2" customFormat="1" ht="11.25">
      <c r="A215" s="36"/>
      <c r="B215" s="37"/>
      <c r="C215" s="38"/>
      <c r="D215" s="188" t="s">
        <v>142</v>
      </c>
      <c r="E215" s="38"/>
      <c r="F215" s="189" t="s">
        <v>698</v>
      </c>
      <c r="G215" s="38"/>
      <c r="H215" s="38"/>
      <c r="I215" s="190"/>
      <c r="J215" s="38"/>
      <c r="K215" s="38"/>
      <c r="L215" s="41"/>
      <c r="M215" s="241"/>
      <c r="N215" s="242"/>
      <c r="O215" s="243"/>
      <c r="P215" s="243"/>
      <c r="Q215" s="243"/>
      <c r="R215" s="243"/>
      <c r="S215" s="243"/>
      <c r="T215" s="244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9" t="s">
        <v>142</v>
      </c>
      <c r="AU215" s="19" t="s">
        <v>82</v>
      </c>
    </row>
    <row r="216" spans="1:65" s="2" customFormat="1" ht="6.95" customHeight="1">
      <c r="A216" s="36"/>
      <c r="B216" s="49"/>
      <c r="C216" s="50"/>
      <c r="D216" s="50"/>
      <c r="E216" s="50"/>
      <c r="F216" s="50"/>
      <c r="G216" s="50"/>
      <c r="H216" s="50"/>
      <c r="I216" s="50"/>
      <c r="J216" s="50"/>
      <c r="K216" s="50"/>
      <c r="L216" s="41"/>
      <c r="M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</row>
  </sheetData>
  <sheetProtection algorithmName="SHA-512" hashValue="zytBWGAHWeP2YypChNkSPC+YoqkJV53dUETUSzBAZQ6BiZiEy6NTX93l2Ry1dILPNHRSwAn8Bd7V3LhVpz8QbQ==" saltValue="HsY6hyoPQS14i8RBWvxK8bUeP/MaRIu8DwmZkYTwQTXoXtRpCw+W1OXcijXMB0nE44R/0BrrdNXFkUxTXaduEQ==" spinCount="100000" sheet="1" objects="1" scenarios="1" formatColumns="0" formatRows="0" autoFilter="0"/>
  <autoFilter ref="C87:K215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3" r:id="rId1"/>
    <hyperlink ref="F96" r:id="rId2"/>
    <hyperlink ref="F99" r:id="rId3"/>
    <hyperlink ref="F103" r:id="rId4"/>
    <hyperlink ref="F108" r:id="rId5"/>
    <hyperlink ref="F111" r:id="rId6"/>
    <hyperlink ref="F124" r:id="rId7"/>
    <hyperlink ref="F128" r:id="rId8"/>
    <hyperlink ref="F131" r:id="rId9"/>
    <hyperlink ref="F134" r:id="rId10"/>
    <hyperlink ref="F137" r:id="rId11"/>
    <hyperlink ref="F140" r:id="rId12"/>
    <hyperlink ref="F144" r:id="rId13"/>
    <hyperlink ref="F147" r:id="rId14"/>
    <hyperlink ref="F152" r:id="rId15"/>
    <hyperlink ref="F157" r:id="rId16"/>
    <hyperlink ref="F162" r:id="rId17"/>
    <hyperlink ref="F167" r:id="rId18"/>
    <hyperlink ref="F176" r:id="rId19"/>
    <hyperlink ref="F180" r:id="rId20"/>
    <hyperlink ref="F183" r:id="rId21"/>
    <hyperlink ref="F186" r:id="rId22"/>
    <hyperlink ref="F189" r:id="rId23"/>
    <hyperlink ref="F192" r:id="rId24"/>
    <hyperlink ref="F195" r:id="rId25"/>
    <hyperlink ref="F198" r:id="rId26"/>
    <hyperlink ref="F201" r:id="rId27"/>
    <hyperlink ref="F204" r:id="rId28"/>
    <hyperlink ref="F209" r:id="rId29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AT2" s="19" t="s">
        <v>88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82</v>
      </c>
    </row>
    <row r="4" spans="1:46" s="1" customFormat="1" ht="24.95" customHeight="1">
      <c r="B4" s="22"/>
      <c r="D4" s="105" t="s">
        <v>95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5" t="str">
        <f>'Rekapitulace stavby'!K6</f>
        <v>Základní škola Ostrov - rekonstrukce tělocvičny</v>
      </c>
      <c r="F7" s="376"/>
      <c r="G7" s="376"/>
      <c r="H7" s="376"/>
      <c r="L7" s="22"/>
    </row>
    <row r="8" spans="1:46" s="2" customFormat="1" ht="12" customHeight="1">
      <c r="A8" s="36"/>
      <c r="B8" s="41"/>
      <c r="C8" s="36"/>
      <c r="D8" s="107" t="s">
        <v>96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7" t="s">
        <v>699</v>
      </c>
      <c r="F9" s="378"/>
      <c r="G9" s="378"/>
      <c r="H9" s="378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98</v>
      </c>
      <c r="G12" s="36"/>
      <c r="H12" s="36"/>
      <c r="I12" s="107" t="s">
        <v>23</v>
      </c>
      <c r="J12" s="110" t="str">
        <f>'Rekapitulace stavby'!AN8</f>
        <v>27. 6. 2024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19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27</v>
      </c>
      <c r="F15" s="36"/>
      <c r="G15" s="36"/>
      <c r="H15" s="36"/>
      <c r="I15" s="107" t="s">
        <v>28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29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9" t="str">
        <f>'Rekapitulace stavby'!E14</f>
        <v>Vyplň údaj</v>
      </c>
      <c r="F18" s="380"/>
      <c r="G18" s="380"/>
      <c r="H18" s="380"/>
      <c r="I18" s="107" t="s">
        <v>28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31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99</v>
      </c>
      <c r="F21" s="36"/>
      <c r="G21" s="36"/>
      <c r="H21" s="36"/>
      <c r="I21" s="107" t="s">
        <v>28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34</v>
      </c>
      <c r="E23" s="36"/>
      <c r="F23" s="36"/>
      <c r="G23" s="36"/>
      <c r="H23" s="36"/>
      <c r="I23" s="107" t="s">
        <v>26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35</v>
      </c>
      <c r="F24" s="36"/>
      <c r="G24" s="36"/>
      <c r="H24" s="36"/>
      <c r="I24" s="107" t="s">
        <v>28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36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1" t="s">
        <v>19</v>
      </c>
      <c r="F27" s="381"/>
      <c r="G27" s="381"/>
      <c r="H27" s="381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38</v>
      </c>
      <c r="E30" s="36"/>
      <c r="F30" s="36"/>
      <c r="G30" s="36"/>
      <c r="H30" s="36"/>
      <c r="I30" s="36"/>
      <c r="J30" s="116">
        <f>ROUND(J83,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40</v>
      </c>
      <c r="G32" s="36"/>
      <c r="H32" s="36"/>
      <c r="I32" s="117" t="s">
        <v>39</v>
      </c>
      <c r="J32" s="117" t="s">
        <v>41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42</v>
      </c>
      <c r="E33" s="107" t="s">
        <v>43</v>
      </c>
      <c r="F33" s="119">
        <f>ROUND((SUM(BE83:BE115)),  2)</f>
        <v>0</v>
      </c>
      <c r="G33" s="36"/>
      <c r="H33" s="36"/>
      <c r="I33" s="120">
        <v>0.21</v>
      </c>
      <c r="J33" s="119">
        <f>ROUND(((SUM(BE83:BE115))*I33),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44</v>
      </c>
      <c r="F34" s="119">
        <f>ROUND((SUM(BF83:BF115)),  2)</f>
        <v>0</v>
      </c>
      <c r="G34" s="36"/>
      <c r="H34" s="36"/>
      <c r="I34" s="120">
        <v>0.12</v>
      </c>
      <c r="J34" s="119">
        <f>ROUND(((SUM(BF83:BF115))*I34),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45</v>
      </c>
      <c r="F35" s="119">
        <f>ROUND((SUM(BG83:BG115)),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46</v>
      </c>
      <c r="F36" s="119">
        <f>ROUND((SUM(BH83:BH115)),  2)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47</v>
      </c>
      <c r="F37" s="119">
        <f>ROUND((SUM(BI83:BI115)),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48</v>
      </c>
      <c r="E39" s="123"/>
      <c r="F39" s="123"/>
      <c r="G39" s="124" t="s">
        <v>49</v>
      </c>
      <c r="H39" s="125" t="s">
        <v>50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100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2" t="str">
        <f>E7</f>
        <v>Základní škola Ostrov - rekonstrukce tělocvičny</v>
      </c>
      <c r="F48" s="383"/>
      <c r="G48" s="383"/>
      <c r="H48" s="383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96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5" t="str">
        <f>E9</f>
        <v>03 - Elektroinstalace</v>
      </c>
      <c r="F50" s="384"/>
      <c r="G50" s="384"/>
      <c r="H50" s="384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 xml:space="preserve"> </v>
      </c>
      <c r="G52" s="38"/>
      <c r="H52" s="38"/>
      <c r="I52" s="31" t="s">
        <v>23</v>
      </c>
      <c r="J52" s="61" t="str">
        <f>IF(J12="","",J12)</f>
        <v>27. 6. 2024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7" customHeight="1">
      <c r="A54" s="36"/>
      <c r="B54" s="37"/>
      <c r="C54" s="31" t="s">
        <v>25</v>
      </c>
      <c r="D54" s="38"/>
      <c r="E54" s="38"/>
      <c r="F54" s="29" t="str">
        <f>E15</f>
        <v>Základní škola Ostrov, p.o.</v>
      </c>
      <c r="G54" s="38"/>
      <c r="H54" s="38"/>
      <c r="I54" s="31" t="s">
        <v>31</v>
      </c>
      <c r="J54" s="34" t="str">
        <f>E21</f>
        <v>Ing. Karel Drahoukoupil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34</v>
      </c>
      <c r="J55" s="34" t="str">
        <f>E24</f>
        <v>Bc. Martin Frous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101</v>
      </c>
      <c r="D57" s="133"/>
      <c r="E57" s="133"/>
      <c r="F57" s="133"/>
      <c r="G57" s="133"/>
      <c r="H57" s="133"/>
      <c r="I57" s="133"/>
      <c r="J57" s="134" t="s">
        <v>102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70</v>
      </c>
      <c r="D59" s="38"/>
      <c r="E59" s="38"/>
      <c r="F59" s="38"/>
      <c r="G59" s="38"/>
      <c r="H59" s="38"/>
      <c r="I59" s="38"/>
      <c r="J59" s="79">
        <f>J83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103</v>
      </c>
    </row>
    <row r="60" spans="1:47" s="9" customFormat="1" ht="24.95" customHeight="1">
      <c r="B60" s="136"/>
      <c r="C60" s="137"/>
      <c r="D60" s="138" t="s">
        <v>104</v>
      </c>
      <c r="E60" s="139"/>
      <c r="F60" s="139"/>
      <c r="G60" s="139"/>
      <c r="H60" s="139"/>
      <c r="I60" s="139"/>
      <c r="J60" s="140">
        <f>J84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107</v>
      </c>
      <c r="E61" s="145"/>
      <c r="F61" s="145"/>
      <c r="G61" s="145"/>
      <c r="H61" s="145"/>
      <c r="I61" s="145"/>
      <c r="J61" s="146">
        <f>J85</f>
        <v>0</v>
      </c>
      <c r="K61" s="143"/>
      <c r="L61" s="147"/>
    </row>
    <row r="62" spans="1:47" s="9" customFormat="1" ht="24.95" customHeight="1">
      <c r="B62" s="136"/>
      <c r="C62" s="137"/>
      <c r="D62" s="138" t="s">
        <v>109</v>
      </c>
      <c r="E62" s="139"/>
      <c r="F62" s="139"/>
      <c r="G62" s="139"/>
      <c r="H62" s="139"/>
      <c r="I62" s="139"/>
      <c r="J62" s="140">
        <f>J99</f>
        <v>0</v>
      </c>
      <c r="K62" s="137"/>
      <c r="L62" s="141"/>
    </row>
    <row r="63" spans="1:47" s="10" customFormat="1" ht="19.899999999999999" customHeight="1">
      <c r="B63" s="142"/>
      <c r="C63" s="143"/>
      <c r="D63" s="144" t="s">
        <v>700</v>
      </c>
      <c r="E63" s="145"/>
      <c r="F63" s="145"/>
      <c r="G63" s="145"/>
      <c r="H63" s="145"/>
      <c r="I63" s="145"/>
      <c r="J63" s="146">
        <f>J100</f>
        <v>0</v>
      </c>
      <c r="K63" s="143"/>
      <c r="L63" s="147"/>
    </row>
    <row r="64" spans="1:47" s="2" customFormat="1" ht="21.7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31" s="2" customFormat="1" ht="6.95" customHeight="1">
      <c r="A65" s="36"/>
      <c r="B65" s="49"/>
      <c r="C65" s="50"/>
      <c r="D65" s="50"/>
      <c r="E65" s="50"/>
      <c r="F65" s="50"/>
      <c r="G65" s="50"/>
      <c r="H65" s="50"/>
      <c r="I65" s="50"/>
      <c r="J65" s="50"/>
      <c r="K65" s="50"/>
      <c r="L65" s="10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9" spans="1:31" s="2" customFormat="1" ht="6.95" customHeight="1">
      <c r="A69" s="36"/>
      <c r="B69" s="51"/>
      <c r="C69" s="52"/>
      <c r="D69" s="52"/>
      <c r="E69" s="52"/>
      <c r="F69" s="52"/>
      <c r="G69" s="52"/>
      <c r="H69" s="52"/>
      <c r="I69" s="52"/>
      <c r="J69" s="52"/>
      <c r="K69" s="52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24.95" customHeight="1">
      <c r="A70" s="36"/>
      <c r="B70" s="37"/>
      <c r="C70" s="25" t="s">
        <v>117</v>
      </c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>
      <c r="A72" s="36"/>
      <c r="B72" s="37"/>
      <c r="C72" s="31" t="s">
        <v>16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6.5" customHeight="1">
      <c r="A73" s="36"/>
      <c r="B73" s="37"/>
      <c r="C73" s="38"/>
      <c r="D73" s="38"/>
      <c r="E73" s="382" t="str">
        <f>E7</f>
        <v>Základní škola Ostrov - rekonstrukce tělocvičny</v>
      </c>
      <c r="F73" s="383"/>
      <c r="G73" s="383"/>
      <c r="H73" s="383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96</v>
      </c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335" t="str">
        <f>E9</f>
        <v>03 - Elektroinstalace</v>
      </c>
      <c r="F75" s="384"/>
      <c r="G75" s="384"/>
      <c r="H75" s="384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21</v>
      </c>
      <c r="D77" s="38"/>
      <c r="E77" s="38"/>
      <c r="F77" s="29" t="str">
        <f>F12</f>
        <v xml:space="preserve"> </v>
      </c>
      <c r="G77" s="38"/>
      <c r="H77" s="38"/>
      <c r="I77" s="31" t="s">
        <v>23</v>
      </c>
      <c r="J77" s="61" t="str">
        <f>IF(J12="","",J12)</f>
        <v>27. 6. 2024</v>
      </c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5.7" customHeight="1">
      <c r="A79" s="36"/>
      <c r="B79" s="37"/>
      <c r="C79" s="31" t="s">
        <v>25</v>
      </c>
      <c r="D79" s="38"/>
      <c r="E79" s="38"/>
      <c r="F79" s="29" t="str">
        <f>E15</f>
        <v>Základní škola Ostrov, p.o.</v>
      </c>
      <c r="G79" s="38"/>
      <c r="H79" s="38"/>
      <c r="I79" s="31" t="s">
        <v>31</v>
      </c>
      <c r="J79" s="34" t="str">
        <f>E21</f>
        <v>Ing. Karel Drahoukoupil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5.2" customHeight="1">
      <c r="A80" s="36"/>
      <c r="B80" s="37"/>
      <c r="C80" s="31" t="s">
        <v>29</v>
      </c>
      <c r="D80" s="38"/>
      <c r="E80" s="38"/>
      <c r="F80" s="29" t="str">
        <f>IF(E18="","",E18)</f>
        <v>Vyplň údaj</v>
      </c>
      <c r="G80" s="38"/>
      <c r="H80" s="38"/>
      <c r="I80" s="31" t="s">
        <v>34</v>
      </c>
      <c r="J80" s="34" t="str">
        <f>E24</f>
        <v>Bc. Martin Frous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0.3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1" customFormat="1" ht="29.25" customHeight="1">
      <c r="A82" s="148"/>
      <c r="B82" s="149"/>
      <c r="C82" s="150" t="s">
        <v>118</v>
      </c>
      <c r="D82" s="151" t="s">
        <v>57</v>
      </c>
      <c r="E82" s="151" t="s">
        <v>53</v>
      </c>
      <c r="F82" s="151" t="s">
        <v>54</v>
      </c>
      <c r="G82" s="151" t="s">
        <v>119</v>
      </c>
      <c r="H82" s="151" t="s">
        <v>120</v>
      </c>
      <c r="I82" s="151" t="s">
        <v>121</v>
      </c>
      <c r="J82" s="151" t="s">
        <v>102</v>
      </c>
      <c r="K82" s="152" t="s">
        <v>122</v>
      </c>
      <c r="L82" s="153"/>
      <c r="M82" s="70" t="s">
        <v>19</v>
      </c>
      <c r="N82" s="71" t="s">
        <v>42</v>
      </c>
      <c r="O82" s="71" t="s">
        <v>123</v>
      </c>
      <c r="P82" s="71" t="s">
        <v>124</v>
      </c>
      <c r="Q82" s="71" t="s">
        <v>125</v>
      </c>
      <c r="R82" s="71" t="s">
        <v>126</v>
      </c>
      <c r="S82" s="71" t="s">
        <v>127</v>
      </c>
      <c r="T82" s="72" t="s">
        <v>128</v>
      </c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</row>
    <row r="83" spans="1:65" s="2" customFormat="1" ht="22.9" customHeight="1">
      <c r="A83" s="36"/>
      <c r="B83" s="37"/>
      <c r="C83" s="77" t="s">
        <v>129</v>
      </c>
      <c r="D83" s="38"/>
      <c r="E83" s="38"/>
      <c r="F83" s="38"/>
      <c r="G83" s="38"/>
      <c r="H83" s="38"/>
      <c r="I83" s="38"/>
      <c r="J83" s="154">
        <f>BK83</f>
        <v>0</v>
      </c>
      <c r="K83" s="38"/>
      <c r="L83" s="41"/>
      <c r="M83" s="73"/>
      <c r="N83" s="155"/>
      <c r="O83" s="74"/>
      <c r="P83" s="156">
        <f>P84+P99</f>
        <v>0</v>
      </c>
      <c r="Q83" s="74"/>
      <c r="R83" s="156">
        <f>R84+R99</f>
        <v>2.3099999999999999E-2</v>
      </c>
      <c r="S83" s="74"/>
      <c r="T83" s="157">
        <f>T84+T99</f>
        <v>8.6300000000000002E-2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T83" s="19" t="s">
        <v>71</v>
      </c>
      <c r="AU83" s="19" t="s">
        <v>103</v>
      </c>
      <c r="BK83" s="158">
        <f>BK84+BK99</f>
        <v>0</v>
      </c>
    </row>
    <row r="84" spans="1:65" s="12" customFormat="1" ht="25.9" customHeight="1">
      <c r="B84" s="159"/>
      <c r="C84" s="160"/>
      <c r="D84" s="161" t="s">
        <v>71</v>
      </c>
      <c r="E84" s="162" t="s">
        <v>130</v>
      </c>
      <c r="F84" s="162" t="s">
        <v>131</v>
      </c>
      <c r="G84" s="160"/>
      <c r="H84" s="160"/>
      <c r="I84" s="163"/>
      <c r="J84" s="164">
        <f>BK84</f>
        <v>0</v>
      </c>
      <c r="K84" s="160"/>
      <c r="L84" s="165"/>
      <c r="M84" s="166"/>
      <c r="N84" s="167"/>
      <c r="O84" s="167"/>
      <c r="P84" s="168">
        <f>P85</f>
        <v>0</v>
      </c>
      <c r="Q84" s="167"/>
      <c r="R84" s="168">
        <f>R85</f>
        <v>0</v>
      </c>
      <c r="S84" s="167"/>
      <c r="T84" s="169">
        <f>T85</f>
        <v>0</v>
      </c>
      <c r="AR84" s="170" t="s">
        <v>80</v>
      </c>
      <c r="AT84" s="171" t="s">
        <v>71</v>
      </c>
      <c r="AU84" s="171" t="s">
        <v>72</v>
      </c>
      <c r="AY84" s="170" t="s">
        <v>132</v>
      </c>
      <c r="BK84" s="172">
        <f>BK85</f>
        <v>0</v>
      </c>
    </row>
    <row r="85" spans="1:65" s="12" customFormat="1" ht="22.9" customHeight="1">
      <c r="B85" s="159"/>
      <c r="C85" s="160"/>
      <c r="D85" s="161" t="s">
        <v>71</v>
      </c>
      <c r="E85" s="173" t="s">
        <v>256</v>
      </c>
      <c r="F85" s="173" t="s">
        <v>257</v>
      </c>
      <c r="G85" s="160"/>
      <c r="H85" s="160"/>
      <c r="I85" s="163"/>
      <c r="J85" s="174">
        <f>BK85</f>
        <v>0</v>
      </c>
      <c r="K85" s="160"/>
      <c r="L85" s="165"/>
      <c r="M85" s="166"/>
      <c r="N85" s="167"/>
      <c r="O85" s="167"/>
      <c r="P85" s="168">
        <f>SUM(P86:P98)</f>
        <v>0</v>
      </c>
      <c r="Q85" s="167"/>
      <c r="R85" s="168">
        <f>SUM(R86:R98)</f>
        <v>0</v>
      </c>
      <c r="S85" s="167"/>
      <c r="T85" s="169">
        <f>SUM(T86:T98)</f>
        <v>0</v>
      </c>
      <c r="AR85" s="170" t="s">
        <v>80</v>
      </c>
      <c r="AT85" s="171" t="s">
        <v>71</v>
      </c>
      <c r="AU85" s="171" t="s">
        <v>80</v>
      </c>
      <c r="AY85" s="170" t="s">
        <v>132</v>
      </c>
      <c r="BK85" s="172">
        <f>SUM(BK86:BK98)</f>
        <v>0</v>
      </c>
    </row>
    <row r="86" spans="1:65" s="2" customFormat="1" ht="24.2" customHeight="1">
      <c r="A86" s="36"/>
      <c r="B86" s="37"/>
      <c r="C86" s="175" t="s">
        <v>80</v>
      </c>
      <c r="D86" s="175" t="s">
        <v>135</v>
      </c>
      <c r="E86" s="176" t="s">
        <v>258</v>
      </c>
      <c r="F86" s="177" t="s">
        <v>259</v>
      </c>
      <c r="G86" s="178" t="s">
        <v>260</v>
      </c>
      <c r="H86" s="179">
        <v>8.5999999999999993E-2</v>
      </c>
      <c r="I86" s="180"/>
      <c r="J86" s="181">
        <f>ROUND(I86*H86,2)</f>
        <v>0</v>
      </c>
      <c r="K86" s="177" t="s">
        <v>139</v>
      </c>
      <c r="L86" s="41"/>
      <c r="M86" s="182" t="s">
        <v>19</v>
      </c>
      <c r="N86" s="183" t="s">
        <v>43</v>
      </c>
      <c r="O86" s="66"/>
      <c r="P86" s="184">
        <f>O86*H86</f>
        <v>0</v>
      </c>
      <c r="Q86" s="184">
        <v>0</v>
      </c>
      <c r="R86" s="184">
        <f>Q86*H86</f>
        <v>0</v>
      </c>
      <c r="S86" s="184">
        <v>0</v>
      </c>
      <c r="T86" s="185">
        <f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86" t="s">
        <v>140</v>
      </c>
      <c r="AT86" s="186" t="s">
        <v>135</v>
      </c>
      <c r="AU86" s="186" t="s">
        <v>82</v>
      </c>
      <c r="AY86" s="19" t="s">
        <v>132</v>
      </c>
      <c r="BE86" s="187">
        <f>IF(N86="základní",J86,0)</f>
        <v>0</v>
      </c>
      <c r="BF86" s="187">
        <f>IF(N86="snížená",J86,0)</f>
        <v>0</v>
      </c>
      <c r="BG86" s="187">
        <f>IF(N86="zákl. přenesená",J86,0)</f>
        <v>0</v>
      </c>
      <c r="BH86" s="187">
        <f>IF(N86="sníž. přenesená",J86,0)</f>
        <v>0</v>
      </c>
      <c r="BI86" s="187">
        <f>IF(N86="nulová",J86,0)</f>
        <v>0</v>
      </c>
      <c r="BJ86" s="19" t="s">
        <v>80</v>
      </c>
      <c r="BK86" s="187">
        <f>ROUND(I86*H86,2)</f>
        <v>0</v>
      </c>
      <c r="BL86" s="19" t="s">
        <v>140</v>
      </c>
      <c r="BM86" s="186" t="s">
        <v>701</v>
      </c>
    </row>
    <row r="87" spans="1:65" s="2" customFormat="1" ht="19.5">
      <c r="A87" s="36"/>
      <c r="B87" s="37"/>
      <c r="C87" s="38"/>
      <c r="D87" s="188" t="s">
        <v>142</v>
      </c>
      <c r="E87" s="38"/>
      <c r="F87" s="189" t="s">
        <v>262</v>
      </c>
      <c r="G87" s="38"/>
      <c r="H87" s="38"/>
      <c r="I87" s="190"/>
      <c r="J87" s="38"/>
      <c r="K87" s="38"/>
      <c r="L87" s="41"/>
      <c r="M87" s="191"/>
      <c r="N87" s="192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142</v>
      </c>
      <c r="AU87" s="19" t="s">
        <v>82</v>
      </c>
    </row>
    <row r="88" spans="1:65" s="2" customFormat="1" ht="11.25">
      <c r="A88" s="36"/>
      <c r="B88" s="37"/>
      <c r="C88" s="38"/>
      <c r="D88" s="193" t="s">
        <v>144</v>
      </c>
      <c r="E88" s="38"/>
      <c r="F88" s="194" t="s">
        <v>263</v>
      </c>
      <c r="G88" s="38"/>
      <c r="H88" s="38"/>
      <c r="I88" s="190"/>
      <c r="J88" s="38"/>
      <c r="K88" s="38"/>
      <c r="L88" s="41"/>
      <c r="M88" s="191"/>
      <c r="N88" s="192"/>
      <c r="O88" s="66"/>
      <c r="P88" s="66"/>
      <c r="Q88" s="66"/>
      <c r="R88" s="66"/>
      <c r="S88" s="66"/>
      <c r="T88" s="67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144</v>
      </c>
      <c r="AU88" s="19" t="s">
        <v>82</v>
      </c>
    </row>
    <row r="89" spans="1:65" s="2" customFormat="1" ht="24.2" customHeight="1">
      <c r="A89" s="36"/>
      <c r="B89" s="37"/>
      <c r="C89" s="175" t="s">
        <v>82</v>
      </c>
      <c r="D89" s="175" t="s">
        <v>135</v>
      </c>
      <c r="E89" s="176" t="s">
        <v>265</v>
      </c>
      <c r="F89" s="177" t="s">
        <v>266</v>
      </c>
      <c r="G89" s="178" t="s">
        <v>260</v>
      </c>
      <c r="H89" s="179">
        <v>8.5999999999999993E-2</v>
      </c>
      <c r="I89" s="180"/>
      <c r="J89" s="181">
        <f>ROUND(I89*H89,2)</f>
        <v>0</v>
      </c>
      <c r="K89" s="177" t="s">
        <v>139</v>
      </c>
      <c r="L89" s="41"/>
      <c r="M89" s="182" t="s">
        <v>19</v>
      </c>
      <c r="N89" s="183" t="s">
        <v>43</v>
      </c>
      <c r="O89" s="66"/>
      <c r="P89" s="184">
        <f>O89*H89</f>
        <v>0</v>
      </c>
      <c r="Q89" s="184">
        <v>0</v>
      </c>
      <c r="R89" s="184">
        <f>Q89*H89</f>
        <v>0</v>
      </c>
      <c r="S89" s="184">
        <v>0</v>
      </c>
      <c r="T89" s="185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6" t="s">
        <v>140</v>
      </c>
      <c r="AT89" s="186" t="s">
        <v>135</v>
      </c>
      <c r="AU89" s="186" t="s">
        <v>82</v>
      </c>
      <c r="AY89" s="19" t="s">
        <v>132</v>
      </c>
      <c r="BE89" s="187">
        <f>IF(N89="základní",J89,0)</f>
        <v>0</v>
      </c>
      <c r="BF89" s="187">
        <f>IF(N89="snížená",J89,0)</f>
        <v>0</v>
      </c>
      <c r="BG89" s="187">
        <f>IF(N89="zákl. přenesená",J89,0)</f>
        <v>0</v>
      </c>
      <c r="BH89" s="187">
        <f>IF(N89="sníž. přenesená",J89,0)</f>
        <v>0</v>
      </c>
      <c r="BI89" s="187">
        <f>IF(N89="nulová",J89,0)</f>
        <v>0</v>
      </c>
      <c r="BJ89" s="19" t="s">
        <v>80</v>
      </c>
      <c r="BK89" s="187">
        <f>ROUND(I89*H89,2)</f>
        <v>0</v>
      </c>
      <c r="BL89" s="19" t="s">
        <v>140</v>
      </c>
      <c r="BM89" s="186" t="s">
        <v>702</v>
      </c>
    </row>
    <row r="90" spans="1:65" s="2" customFormat="1" ht="19.5">
      <c r="A90" s="36"/>
      <c r="B90" s="37"/>
      <c r="C90" s="38"/>
      <c r="D90" s="188" t="s">
        <v>142</v>
      </c>
      <c r="E90" s="38"/>
      <c r="F90" s="189" t="s">
        <v>268</v>
      </c>
      <c r="G90" s="38"/>
      <c r="H90" s="38"/>
      <c r="I90" s="190"/>
      <c r="J90" s="38"/>
      <c r="K90" s="38"/>
      <c r="L90" s="41"/>
      <c r="M90" s="191"/>
      <c r="N90" s="192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142</v>
      </c>
      <c r="AU90" s="19" t="s">
        <v>82</v>
      </c>
    </row>
    <row r="91" spans="1:65" s="2" customFormat="1" ht="11.25">
      <c r="A91" s="36"/>
      <c r="B91" s="37"/>
      <c r="C91" s="38"/>
      <c r="D91" s="193" t="s">
        <v>144</v>
      </c>
      <c r="E91" s="38"/>
      <c r="F91" s="194" t="s">
        <v>269</v>
      </c>
      <c r="G91" s="38"/>
      <c r="H91" s="38"/>
      <c r="I91" s="190"/>
      <c r="J91" s="38"/>
      <c r="K91" s="38"/>
      <c r="L91" s="41"/>
      <c r="M91" s="191"/>
      <c r="N91" s="192"/>
      <c r="O91" s="66"/>
      <c r="P91" s="66"/>
      <c r="Q91" s="66"/>
      <c r="R91" s="66"/>
      <c r="S91" s="66"/>
      <c r="T91" s="67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144</v>
      </c>
      <c r="AU91" s="19" t="s">
        <v>82</v>
      </c>
    </row>
    <row r="92" spans="1:65" s="2" customFormat="1" ht="24.2" customHeight="1">
      <c r="A92" s="36"/>
      <c r="B92" s="37"/>
      <c r="C92" s="175" t="s">
        <v>151</v>
      </c>
      <c r="D92" s="175" t="s">
        <v>135</v>
      </c>
      <c r="E92" s="176" t="s">
        <v>271</v>
      </c>
      <c r="F92" s="177" t="s">
        <v>272</v>
      </c>
      <c r="G92" s="178" t="s">
        <v>260</v>
      </c>
      <c r="H92" s="179">
        <v>2.4940000000000002</v>
      </c>
      <c r="I92" s="180"/>
      <c r="J92" s="181">
        <f>ROUND(I92*H92,2)</f>
        <v>0</v>
      </c>
      <c r="K92" s="177" t="s">
        <v>139</v>
      </c>
      <c r="L92" s="41"/>
      <c r="M92" s="182" t="s">
        <v>19</v>
      </c>
      <c r="N92" s="183" t="s">
        <v>43</v>
      </c>
      <c r="O92" s="66"/>
      <c r="P92" s="184">
        <f>O92*H92</f>
        <v>0</v>
      </c>
      <c r="Q92" s="184">
        <v>0</v>
      </c>
      <c r="R92" s="184">
        <f>Q92*H92</f>
        <v>0</v>
      </c>
      <c r="S92" s="184">
        <v>0</v>
      </c>
      <c r="T92" s="185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140</v>
      </c>
      <c r="AT92" s="186" t="s">
        <v>135</v>
      </c>
      <c r="AU92" s="186" t="s">
        <v>82</v>
      </c>
      <c r="AY92" s="19" t="s">
        <v>132</v>
      </c>
      <c r="BE92" s="187">
        <f>IF(N92="základní",J92,0)</f>
        <v>0</v>
      </c>
      <c r="BF92" s="187">
        <f>IF(N92="snížená",J92,0)</f>
        <v>0</v>
      </c>
      <c r="BG92" s="187">
        <f>IF(N92="zákl. přenesená",J92,0)</f>
        <v>0</v>
      </c>
      <c r="BH92" s="187">
        <f>IF(N92="sníž. přenesená",J92,0)</f>
        <v>0</v>
      </c>
      <c r="BI92" s="187">
        <f>IF(N92="nulová",J92,0)</f>
        <v>0</v>
      </c>
      <c r="BJ92" s="19" t="s">
        <v>80</v>
      </c>
      <c r="BK92" s="187">
        <f>ROUND(I92*H92,2)</f>
        <v>0</v>
      </c>
      <c r="BL92" s="19" t="s">
        <v>140</v>
      </c>
      <c r="BM92" s="186" t="s">
        <v>703</v>
      </c>
    </row>
    <row r="93" spans="1:65" s="2" customFormat="1" ht="29.25">
      <c r="A93" s="36"/>
      <c r="B93" s="37"/>
      <c r="C93" s="38"/>
      <c r="D93" s="188" t="s">
        <v>142</v>
      </c>
      <c r="E93" s="38"/>
      <c r="F93" s="189" t="s">
        <v>274</v>
      </c>
      <c r="G93" s="38"/>
      <c r="H93" s="38"/>
      <c r="I93" s="190"/>
      <c r="J93" s="38"/>
      <c r="K93" s="38"/>
      <c r="L93" s="41"/>
      <c r="M93" s="191"/>
      <c r="N93" s="192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142</v>
      </c>
      <c r="AU93" s="19" t="s">
        <v>82</v>
      </c>
    </row>
    <row r="94" spans="1:65" s="2" customFormat="1" ht="11.25">
      <c r="A94" s="36"/>
      <c r="B94" s="37"/>
      <c r="C94" s="38"/>
      <c r="D94" s="193" t="s">
        <v>144</v>
      </c>
      <c r="E94" s="38"/>
      <c r="F94" s="194" t="s">
        <v>275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144</v>
      </c>
      <c r="AU94" s="19" t="s">
        <v>82</v>
      </c>
    </row>
    <row r="95" spans="1:65" s="13" customFormat="1" ht="11.25">
      <c r="B95" s="195"/>
      <c r="C95" s="196"/>
      <c r="D95" s="188" t="s">
        <v>161</v>
      </c>
      <c r="E95" s="197" t="s">
        <v>19</v>
      </c>
      <c r="F95" s="198" t="s">
        <v>704</v>
      </c>
      <c r="G95" s="196"/>
      <c r="H95" s="199">
        <v>2.4940000000000002</v>
      </c>
      <c r="I95" s="200"/>
      <c r="J95" s="196"/>
      <c r="K95" s="196"/>
      <c r="L95" s="201"/>
      <c r="M95" s="202"/>
      <c r="N95" s="203"/>
      <c r="O95" s="203"/>
      <c r="P95" s="203"/>
      <c r="Q95" s="203"/>
      <c r="R95" s="203"/>
      <c r="S95" s="203"/>
      <c r="T95" s="204"/>
      <c r="AT95" s="205" t="s">
        <v>161</v>
      </c>
      <c r="AU95" s="205" t="s">
        <v>82</v>
      </c>
      <c r="AV95" s="13" t="s">
        <v>82</v>
      </c>
      <c r="AW95" s="13" t="s">
        <v>33</v>
      </c>
      <c r="AX95" s="13" t="s">
        <v>80</v>
      </c>
      <c r="AY95" s="205" t="s">
        <v>132</v>
      </c>
    </row>
    <row r="96" spans="1:65" s="2" customFormat="1" ht="24.2" customHeight="1">
      <c r="A96" s="36"/>
      <c r="B96" s="37"/>
      <c r="C96" s="175" t="s">
        <v>140</v>
      </c>
      <c r="D96" s="175" t="s">
        <v>135</v>
      </c>
      <c r="E96" s="176" t="s">
        <v>518</v>
      </c>
      <c r="F96" s="177" t="s">
        <v>519</v>
      </c>
      <c r="G96" s="178" t="s">
        <v>260</v>
      </c>
      <c r="H96" s="179">
        <v>8.5999999999999993E-2</v>
      </c>
      <c r="I96" s="180"/>
      <c r="J96" s="181">
        <f>ROUND(I96*H96,2)</f>
        <v>0</v>
      </c>
      <c r="K96" s="177" t="s">
        <v>139</v>
      </c>
      <c r="L96" s="41"/>
      <c r="M96" s="182" t="s">
        <v>19</v>
      </c>
      <c r="N96" s="183" t="s">
        <v>43</v>
      </c>
      <c r="O96" s="66"/>
      <c r="P96" s="184">
        <f>O96*H96</f>
        <v>0</v>
      </c>
      <c r="Q96" s="184">
        <v>0</v>
      </c>
      <c r="R96" s="184">
        <f>Q96*H96</f>
        <v>0</v>
      </c>
      <c r="S96" s="184">
        <v>0</v>
      </c>
      <c r="T96" s="185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6" t="s">
        <v>140</v>
      </c>
      <c r="AT96" s="186" t="s">
        <v>135</v>
      </c>
      <c r="AU96" s="186" t="s">
        <v>82</v>
      </c>
      <c r="AY96" s="19" t="s">
        <v>132</v>
      </c>
      <c r="BE96" s="187">
        <f>IF(N96="základní",J96,0)</f>
        <v>0</v>
      </c>
      <c r="BF96" s="187">
        <f>IF(N96="snížená",J96,0)</f>
        <v>0</v>
      </c>
      <c r="BG96" s="187">
        <f>IF(N96="zákl. přenesená",J96,0)</f>
        <v>0</v>
      </c>
      <c r="BH96" s="187">
        <f>IF(N96="sníž. přenesená",J96,0)</f>
        <v>0</v>
      </c>
      <c r="BI96" s="187">
        <f>IF(N96="nulová",J96,0)</f>
        <v>0</v>
      </c>
      <c r="BJ96" s="19" t="s">
        <v>80</v>
      </c>
      <c r="BK96" s="187">
        <f>ROUND(I96*H96,2)</f>
        <v>0</v>
      </c>
      <c r="BL96" s="19" t="s">
        <v>140</v>
      </c>
      <c r="BM96" s="186" t="s">
        <v>705</v>
      </c>
    </row>
    <row r="97" spans="1:65" s="2" customFormat="1" ht="19.5">
      <c r="A97" s="36"/>
      <c r="B97" s="37"/>
      <c r="C97" s="38"/>
      <c r="D97" s="188" t="s">
        <v>142</v>
      </c>
      <c r="E97" s="38"/>
      <c r="F97" s="189" t="s">
        <v>521</v>
      </c>
      <c r="G97" s="38"/>
      <c r="H97" s="38"/>
      <c r="I97" s="190"/>
      <c r="J97" s="38"/>
      <c r="K97" s="38"/>
      <c r="L97" s="41"/>
      <c r="M97" s="191"/>
      <c r="N97" s="192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142</v>
      </c>
      <c r="AU97" s="19" t="s">
        <v>82</v>
      </c>
    </row>
    <row r="98" spans="1:65" s="2" customFormat="1" ht="11.25">
      <c r="A98" s="36"/>
      <c r="B98" s="37"/>
      <c r="C98" s="38"/>
      <c r="D98" s="193" t="s">
        <v>144</v>
      </c>
      <c r="E98" s="38"/>
      <c r="F98" s="194" t="s">
        <v>522</v>
      </c>
      <c r="G98" s="38"/>
      <c r="H98" s="38"/>
      <c r="I98" s="190"/>
      <c r="J98" s="38"/>
      <c r="K98" s="38"/>
      <c r="L98" s="41"/>
      <c r="M98" s="191"/>
      <c r="N98" s="19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144</v>
      </c>
      <c r="AU98" s="19" t="s">
        <v>82</v>
      </c>
    </row>
    <row r="99" spans="1:65" s="12" customFormat="1" ht="25.9" customHeight="1">
      <c r="B99" s="159"/>
      <c r="C99" s="160"/>
      <c r="D99" s="161" t="s">
        <v>71</v>
      </c>
      <c r="E99" s="162" t="s">
        <v>291</v>
      </c>
      <c r="F99" s="162" t="s">
        <v>292</v>
      </c>
      <c r="G99" s="160"/>
      <c r="H99" s="160"/>
      <c r="I99" s="163"/>
      <c r="J99" s="164">
        <f>BK99</f>
        <v>0</v>
      </c>
      <c r="K99" s="160"/>
      <c r="L99" s="165"/>
      <c r="M99" s="166"/>
      <c r="N99" s="167"/>
      <c r="O99" s="167"/>
      <c r="P99" s="168">
        <f>P100</f>
        <v>0</v>
      </c>
      <c r="Q99" s="167"/>
      <c r="R99" s="168">
        <f>R100</f>
        <v>2.3099999999999999E-2</v>
      </c>
      <c r="S99" s="167"/>
      <c r="T99" s="169">
        <f>T100</f>
        <v>8.6300000000000002E-2</v>
      </c>
      <c r="AR99" s="170" t="s">
        <v>82</v>
      </c>
      <c r="AT99" s="171" t="s">
        <v>71</v>
      </c>
      <c r="AU99" s="171" t="s">
        <v>72</v>
      </c>
      <c r="AY99" s="170" t="s">
        <v>132</v>
      </c>
      <c r="BK99" s="172">
        <f>BK100</f>
        <v>0</v>
      </c>
    </row>
    <row r="100" spans="1:65" s="12" customFormat="1" ht="22.9" customHeight="1">
      <c r="B100" s="159"/>
      <c r="C100" s="160"/>
      <c r="D100" s="161" t="s">
        <v>71</v>
      </c>
      <c r="E100" s="173" t="s">
        <v>706</v>
      </c>
      <c r="F100" s="173" t="s">
        <v>707</v>
      </c>
      <c r="G100" s="160"/>
      <c r="H100" s="160"/>
      <c r="I100" s="163"/>
      <c r="J100" s="174">
        <f>BK100</f>
        <v>0</v>
      </c>
      <c r="K100" s="160"/>
      <c r="L100" s="165"/>
      <c r="M100" s="166"/>
      <c r="N100" s="167"/>
      <c r="O100" s="167"/>
      <c r="P100" s="168">
        <f>SUM(P101:P115)</f>
        <v>0</v>
      </c>
      <c r="Q100" s="167"/>
      <c r="R100" s="168">
        <f>SUM(R101:R115)</f>
        <v>2.3099999999999999E-2</v>
      </c>
      <c r="S100" s="167"/>
      <c r="T100" s="169">
        <f>SUM(T101:T115)</f>
        <v>8.6300000000000002E-2</v>
      </c>
      <c r="AR100" s="170" t="s">
        <v>82</v>
      </c>
      <c r="AT100" s="171" t="s">
        <v>71</v>
      </c>
      <c r="AU100" s="171" t="s">
        <v>80</v>
      </c>
      <c r="AY100" s="170" t="s">
        <v>132</v>
      </c>
      <c r="BK100" s="172">
        <f>SUM(BK101:BK115)</f>
        <v>0</v>
      </c>
    </row>
    <row r="101" spans="1:65" s="2" customFormat="1" ht="21.75" customHeight="1">
      <c r="A101" s="36"/>
      <c r="B101" s="37"/>
      <c r="C101" s="175" t="s">
        <v>164</v>
      </c>
      <c r="D101" s="175" t="s">
        <v>135</v>
      </c>
      <c r="E101" s="176" t="s">
        <v>708</v>
      </c>
      <c r="F101" s="177" t="s">
        <v>709</v>
      </c>
      <c r="G101" s="178" t="s">
        <v>710</v>
      </c>
      <c r="H101" s="179">
        <v>1</v>
      </c>
      <c r="I101" s="180"/>
      <c r="J101" s="181">
        <f>ROUND(I101*H101,2)</f>
        <v>0</v>
      </c>
      <c r="K101" s="177" t="s">
        <v>226</v>
      </c>
      <c r="L101" s="41"/>
      <c r="M101" s="182" t="s">
        <v>19</v>
      </c>
      <c r="N101" s="183" t="s">
        <v>43</v>
      </c>
      <c r="O101" s="66"/>
      <c r="P101" s="184">
        <f>O101*H101</f>
        <v>0</v>
      </c>
      <c r="Q101" s="184">
        <v>0</v>
      </c>
      <c r="R101" s="184">
        <f>Q101*H101</f>
        <v>0</v>
      </c>
      <c r="S101" s="184">
        <v>0.05</v>
      </c>
      <c r="T101" s="185">
        <f>S101*H101</f>
        <v>0.05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6" t="s">
        <v>230</v>
      </c>
      <c r="AT101" s="186" t="s">
        <v>135</v>
      </c>
      <c r="AU101" s="186" t="s">
        <v>82</v>
      </c>
      <c r="AY101" s="19" t="s">
        <v>132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9" t="s">
        <v>80</v>
      </c>
      <c r="BK101" s="187">
        <f>ROUND(I101*H101,2)</f>
        <v>0</v>
      </c>
      <c r="BL101" s="19" t="s">
        <v>230</v>
      </c>
      <c r="BM101" s="186" t="s">
        <v>711</v>
      </c>
    </row>
    <row r="102" spans="1:65" s="2" customFormat="1" ht="11.25">
      <c r="A102" s="36"/>
      <c r="B102" s="37"/>
      <c r="C102" s="38"/>
      <c r="D102" s="188" t="s">
        <v>142</v>
      </c>
      <c r="E102" s="38"/>
      <c r="F102" s="189" t="s">
        <v>709</v>
      </c>
      <c r="G102" s="38"/>
      <c r="H102" s="38"/>
      <c r="I102" s="190"/>
      <c r="J102" s="38"/>
      <c r="K102" s="38"/>
      <c r="L102" s="41"/>
      <c r="M102" s="191"/>
      <c r="N102" s="19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142</v>
      </c>
      <c r="AU102" s="19" t="s">
        <v>82</v>
      </c>
    </row>
    <row r="103" spans="1:65" s="2" customFormat="1" ht="21.75" customHeight="1">
      <c r="A103" s="36"/>
      <c r="B103" s="37"/>
      <c r="C103" s="175" t="s">
        <v>133</v>
      </c>
      <c r="D103" s="175" t="s">
        <v>135</v>
      </c>
      <c r="E103" s="176" t="s">
        <v>712</v>
      </c>
      <c r="F103" s="177" t="s">
        <v>713</v>
      </c>
      <c r="G103" s="178" t="s">
        <v>581</v>
      </c>
      <c r="H103" s="179">
        <v>11</v>
      </c>
      <c r="I103" s="180"/>
      <c r="J103" s="181">
        <f>ROUND(I103*H103,2)</f>
        <v>0</v>
      </c>
      <c r="K103" s="177" t="s">
        <v>226</v>
      </c>
      <c r="L103" s="41"/>
      <c r="M103" s="182" t="s">
        <v>19</v>
      </c>
      <c r="N103" s="183" t="s">
        <v>43</v>
      </c>
      <c r="O103" s="66"/>
      <c r="P103" s="184">
        <f>O103*H103</f>
        <v>0</v>
      </c>
      <c r="Q103" s="184">
        <v>0</v>
      </c>
      <c r="R103" s="184">
        <f>Q103*H103</f>
        <v>0</v>
      </c>
      <c r="S103" s="184">
        <v>3.3E-3</v>
      </c>
      <c r="T103" s="185">
        <f>S103*H103</f>
        <v>3.6299999999999999E-2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6" t="s">
        <v>230</v>
      </c>
      <c r="AT103" s="186" t="s">
        <v>135</v>
      </c>
      <c r="AU103" s="186" t="s">
        <v>82</v>
      </c>
      <c r="AY103" s="19" t="s">
        <v>132</v>
      </c>
      <c r="BE103" s="187">
        <f>IF(N103="základní",J103,0)</f>
        <v>0</v>
      </c>
      <c r="BF103" s="187">
        <f>IF(N103="snížená",J103,0)</f>
        <v>0</v>
      </c>
      <c r="BG103" s="187">
        <f>IF(N103="zákl. přenesená",J103,0)</f>
        <v>0</v>
      </c>
      <c r="BH103" s="187">
        <f>IF(N103="sníž. přenesená",J103,0)</f>
        <v>0</v>
      </c>
      <c r="BI103" s="187">
        <f>IF(N103="nulová",J103,0)</f>
        <v>0</v>
      </c>
      <c r="BJ103" s="19" t="s">
        <v>80</v>
      </c>
      <c r="BK103" s="187">
        <f>ROUND(I103*H103,2)</f>
        <v>0</v>
      </c>
      <c r="BL103" s="19" t="s">
        <v>230</v>
      </c>
      <c r="BM103" s="186" t="s">
        <v>714</v>
      </c>
    </row>
    <row r="104" spans="1:65" s="2" customFormat="1" ht="11.25">
      <c r="A104" s="36"/>
      <c r="B104" s="37"/>
      <c r="C104" s="38"/>
      <c r="D104" s="188" t="s">
        <v>142</v>
      </c>
      <c r="E104" s="38"/>
      <c r="F104" s="189" t="s">
        <v>713</v>
      </c>
      <c r="G104" s="38"/>
      <c r="H104" s="38"/>
      <c r="I104" s="190"/>
      <c r="J104" s="38"/>
      <c r="K104" s="38"/>
      <c r="L104" s="41"/>
      <c r="M104" s="191"/>
      <c r="N104" s="192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142</v>
      </c>
      <c r="AU104" s="19" t="s">
        <v>82</v>
      </c>
    </row>
    <row r="105" spans="1:65" s="2" customFormat="1" ht="24.2" customHeight="1">
      <c r="A105" s="36"/>
      <c r="B105" s="37"/>
      <c r="C105" s="175" t="s">
        <v>174</v>
      </c>
      <c r="D105" s="175" t="s">
        <v>135</v>
      </c>
      <c r="E105" s="176" t="s">
        <v>715</v>
      </c>
      <c r="F105" s="177" t="s">
        <v>716</v>
      </c>
      <c r="G105" s="178" t="s">
        <v>581</v>
      </c>
      <c r="H105" s="179">
        <v>11</v>
      </c>
      <c r="I105" s="180"/>
      <c r="J105" s="181">
        <f>ROUND(I105*H105,2)</f>
        <v>0</v>
      </c>
      <c r="K105" s="177" t="s">
        <v>139</v>
      </c>
      <c r="L105" s="41"/>
      <c r="M105" s="182" t="s">
        <v>19</v>
      </c>
      <c r="N105" s="183" t="s">
        <v>43</v>
      </c>
      <c r="O105" s="66"/>
      <c r="P105" s="184">
        <f>O105*H105</f>
        <v>0</v>
      </c>
      <c r="Q105" s="184">
        <v>0</v>
      </c>
      <c r="R105" s="184">
        <f>Q105*H105</f>
        <v>0</v>
      </c>
      <c r="S105" s="184">
        <v>0</v>
      </c>
      <c r="T105" s="185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6" t="s">
        <v>230</v>
      </c>
      <c r="AT105" s="186" t="s">
        <v>135</v>
      </c>
      <c r="AU105" s="186" t="s">
        <v>82</v>
      </c>
      <c r="AY105" s="19" t="s">
        <v>132</v>
      </c>
      <c r="BE105" s="187">
        <f>IF(N105="základní",J105,0)</f>
        <v>0</v>
      </c>
      <c r="BF105" s="187">
        <f>IF(N105="snížená",J105,0)</f>
        <v>0</v>
      </c>
      <c r="BG105" s="187">
        <f>IF(N105="zákl. přenesená",J105,0)</f>
        <v>0</v>
      </c>
      <c r="BH105" s="187">
        <f>IF(N105="sníž. přenesená",J105,0)</f>
        <v>0</v>
      </c>
      <c r="BI105" s="187">
        <f>IF(N105="nulová",J105,0)</f>
        <v>0</v>
      </c>
      <c r="BJ105" s="19" t="s">
        <v>80</v>
      </c>
      <c r="BK105" s="187">
        <f>ROUND(I105*H105,2)</f>
        <v>0</v>
      </c>
      <c r="BL105" s="19" t="s">
        <v>230</v>
      </c>
      <c r="BM105" s="186" t="s">
        <v>717</v>
      </c>
    </row>
    <row r="106" spans="1:65" s="2" customFormat="1" ht="19.5">
      <c r="A106" s="36"/>
      <c r="B106" s="37"/>
      <c r="C106" s="38"/>
      <c r="D106" s="188" t="s">
        <v>142</v>
      </c>
      <c r="E106" s="38"/>
      <c r="F106" s="189" t="s">
        <v>718</v>
      </c>
      <c r="G106" s="38"/>
      <c r="H106" s="38"/>
      <c r="I106" s="190"/>
      <c r="J106" s="38"/>
      <c r="K106" s="38"/>
      <c r="L106" s="41"/>
      <c r="M106" s="191"/>
      <c r="N106" s="192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142</v>
      </c>
      <c r="AU106" s="19" t="s">
        <v>82</v>
      </c>
    </row>
    <row r="107" spans="1:65" s="2" customFormat="1" ht="11.25">
      <c r="A107" s="36"/>
      <c r="B107" s="37"/>
      <c r="C107" s="38"/>
      <c r="D107" s="193" t="s">
        <v>144</v>
      </c>
      <c r="E107" s="38"/>
      <c r="F107" s="194" t="s">
        <v>719</v>
      </c>
      <c r="G107" s="38"/>
      <c r="H107" s="38"/>
      <c r="I107" s="190"/>
      <c r="J107" s="38"/>
      <c r="K107" s="38"/>
      <c r="L107" s="41"/>
      <c r="M107" s="191"/>
      <c r="N107" s="192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144</v>
      </c>
      <c r="AU107" s="19" t="s">
        <v>82</v>
      </c>
    </row>
    <row r="108" spans="1:65" s="2" customFormat="1" ht="49.15" customHeight="1">
      <c r="A108" s="36"/>
      <c r="B108" s="37"/>
      <c r="C108" s="217" t="s">
        <v>171</v>
      </c>
      <c r="D108" s="217" t="s">
        <v>199</v>
      </c>
      <c r="E108" s="218" t="s">
        <v>720</v>
      </c>
      <c r="F108" s="219" t="s">
        <v>721</v>
      </c>
      <c r="G108" s="220" t="s">
        <v>581</v>
      </c>
      <c r="H108" s="221">
        <v>11</v>
      </c>
      <c r="I108" s="222"/>
      <c r="J108" s="223">
        <f>ROUND(I108*H108,2)</f>
        <v>0</v>
      </c>
      <c r="K108" s="219" t="s">
        <v>226</v>
      </c>
      <c r="L108" s="224"/>
      <c r="M108" s="225" t="s">
        <v>19</v>
      </c>
      <c r="N108" s="226" t="s">
        <v>43</v>
      </c>
      <c r="O108" s="66"/>
      <c r="P108" s="184">
        <f>O108*H108</f>
        <v>0</v>
      </c>
      <c r="Q108" s="184">
        <v>2.0999999999999999E-3</v>
      </c>
      <c r="R108" s="184">
        <f>Q108*H108</f>
        <v>2.3099999999999999E-2</v>
      </c>
      <c r="S108" s="184">
        <v>0</v>
      </c>
      <c r="T108" s="185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6" t="s">
        <v>332</v>
      </c>
      <c r="AT108" s="186" t="s">
        <v>199</v>
      </c>
      <c r="AU108" s="186" t="s">
        <v>82</v>
      </c>
      <c r="AY108" s="19" t="s">
        <v>132</v>
      </c>
      <c r="BE108" s="187">
        <f>IF(N108="základní",J108,0)</f>
        <v>0</v>
      </c>
      <c r="BF108" s="187">
        <f>IF(N108="snížená",J108,0)</f>
        <v>0</v>
      </c>
      <c r="BG108" s="187">
        <f>IF(N108="zákl. přenesená",J108,0)</f>
        <v>0</v>
      </c>
      <c r="BH108" s="187">
        <f>IF(N108="sníž. přenesená",J108,0)</f>
        <v>0</v>
      </c>
      <c r="BI108" s="187">
        <f>IF(N108="nulová",J108,0)</f>
        <v>0</v>
      </c>
      <c r="BJ108" s="19" t="s">
        <v>80</v>
      </c>
      <c r="BK108" s="187">
        <f>ROUND(I108*H108,2)</f>
        <v>0</v>
      </c>
      <c r="BL108" s="19" t="s">
        <v>230</v>
      </c>
      <c r="BM108" s="186" t="s">
        <v>722</v>
      </c>
    </row>
    <row r="109" spans="1:65" s="2" customFormat="1" ht="29.25">
      <c r="A109" s="36"/>
      <c r="B109" s="37"/>
      <c r="C109" s="38"/>
      <c r="D109" s="188" t="s">
        <v>142</v>
      </c>
      <c r="E109" s="38"/>
      <c r="F109" s="189" t="s">
        <v>721</v>
      </c>
      <c r="G109" s="38"/>
      <c r="H109" s="38"/>
      <c r="I109" s="190"/>
      <c r="J109" s="38"/>
      <c r="K109" s="38"/>
      <c r="L109" s="41"/>
      <c r="M109" s="191"/>
      <c r="N109" s="192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142</v>
      </c>
      <c r="AU109" s="19" t="s">
        <v>82</v>
      </c>
    </row>
    <row r="110" spans="1:65" s="2" customFormat="1" ht="24.2" customHeight="1">
      <c r="A110" s="36"/>
      <c r="B110" s="37"/>
      <c r="C110" s="175" t="s">
        <v>185</v>
      </c>
      <c r="D110" s="175" t="s">
        <v>135</v>
      </c>
      <c r="E110" s="176" t="s">
        <v>723</v>
      </c>
      <c r="F110" s="177" t="s">
        <v>724</v>
      </c>
      <c r="G110" s="178" t="s">
        <v>581</v>
      </c>
      <c r="H110" s="179">
        <v>1</v>
      </c>
      <c r="I110" s="180"/>
      <c r="J110" s="181">
        <f>ROUND(I110*H110,2)</f>
        <v>0</v>
      </c>
      <c r="K110" s="177" t="s">
        <v>139</v>
      </c>
      <c r="L110" s="41"/>
      <c r="M110" s="182" t="s">
        <v>19</v>
      </c>
      <c r="N110" s="183" t="s">
        <v>43</v>
      </c>
      <c r="O110" s="66"/>
      <c r="P110" s="184">
        <f>O110*H110</f>
        <v>0</v>
      </c>
      <c r="Q110" s="184">
        <v>0</v>
      </c>
      <c r="R110" s="184">
        <f>Q110*H110</f>
        <v>0</v>
      </c>
      <c r="S110" s="184">
        <v>0</v>
      </c>
      <c r="T110" s="185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6" t="s">
        <v>230</v>
      </c>
      <c r="AT110" s="186" t="s">
        <v>135</v>
      </c>
      <c r="AU110" s="186" t="s">
        <v>82</v>
      </c>
      <c r="AY110" s="19" t="s">
        <v>132</v>
      </c>
      <c r="BE110" s="187">
        <f>IF(N110="základní",J110,0)</f>
        <v>0</v>
      </c>
      <c r="BF110" s="187">
        <f>IF(N110="snížená",J110,0)</f>
        <v>0</v>
      </c>
      <c r="BG110" s="187">
        <f>IF(N110="zákl. přenesená",J110,0)</f>
        <v>0</v>
      </c>
      <c r="BH110" s="187">
        <f>IF(N110="sníž. přenesená",J110,0)</f>
        <v>0</v>
      </c>
      <c r="BI110" s="187">
        <f>IF(N110="nulová",J110,0)</f>
        <v>0</v>
      </c>
      <c r="BJ110" s="19" t="s">
        <v>80</v>
      </c>
      <c r="BK110" s="187">
        <f>ROUND(I110*H110,2)</f>
        <v>0</v>
      </c>
      <c r="BL110" s="19" t="s">
        <v>230</v>
      </c>
      <c r="BM110" s="186" t="s">
        <v>725</v>
      </c>
    </row>
    <row r="111" spans="1:65" s="2" customFormat="1" ht="29.25">
      <c r="A111" s="36"/>
      <c r="B111" s="37"/>
      <c r="C111" s="38"/>
      <c r="D111" s="188" t="s">
        <v>142</v>
      </c>
      <c r="E111" s="38"/>
      <c r="F111" s="189" t="s">
        <v>726</v>
      </c>
      <c r="G111" s="38"/>
      <c r="H111" s="38"/>
      <c r="I111" s="190"/>
      <c r="J111" s="38"/>
      <c r="K111" s="38"/>
      <c r="L111" s="41"/>
      <c r="M111" s="191"/>
      <c r="N111" s="192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142</v>
      </c>
      <c r="AU111" s="19" t="s">
        <v>82</v>
      </c>
    </row>
    <row r="112" spans="1:65" s="2" customFormat="1" ht="11.25">
      <c r="A112" s="36"/>
      <c r="B112" s="37"/>
      <c r="C112" s="38"/>
      <c r="D112" s="193" t="s">
        <v>144</v>
      </c>
      <c r="E112" s="38"/>
      <c r="F112" s="194" t="s">
        <v>727</v>
      </c>
      <c r="G112" s="38"/>
      <c r="H112" s="38"/>
      <c r="I112" s="190"/>
      <c r="J112" s="38"/>
      <c r="K112" s="38"/>
      <c r="L112" s="41"/>
      <c r="M112" s="191"/>
      <c r="N112" s="192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144</v>
      </c>
      <c r="AU112" s="19" t="s">
        <v>82</v>
      </c>
    </row>
    <row r="113" spans="1:65" s="2" customFormat="1" ht="24.2" customHeight="1">
      <c r="A113" s="36"/>
      <c r="B113" s="37"/>
      <c r="C113" s="175" t="s">
        <v>192</v>
      </c>
      <c r="D113" s="175" t="s">
        <v>135</v>
      </c>
      <c r="E113" s="176" t="s">
        <v>728</v>
      </c>
      <c r="F113" s="177" t="s">
        <v>729</v>
      </c>
      <c r="G113" s="178" t="s">
        <v>343</v>
      </c>
      <c r="H113" s="237"/>
      <c r="I113" s="180"/>
      <c r="J113" s="181">
        <f>ROUND(I113*H113,2)</f>
        <v>0</v>
      </c>
      <c r="K113" s="177" t="s">
        <v>139</v>
      </c>
      <c r="L113" s="41"/>
      <c r="M113" s="182" t="s">
        <v>19</v>
      </c>
      <c r="N113" s="183" t="s">
        <v>43</v>
      </c>
      <c r="O113" s="66"/>
      <c r="P113" s="184">
        <f>O113*H113</f>
        <v>0</v>
      </c>
      <c r="Q113" s="184">
        <v>0</v>
      </c>
      <c r="R113" s="184">
        <f>Q113*H113</f>
        <v>0</v>
      </c>
      <c r="S113" s="184">
        <v>0</v>
      </c>
      <c r="T113" s="185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86" t="s">
        <v>230</v>
      </c>
      <c r="AT113" s="186" t="s">
        <v>135</v>
      </c>
      <c r="AU113" s="186" t="s">
        <v>82</v>
      </c>
      <c r="AY113" s="19" t="s">
        <v>132</v>
      </c>
      <c r="BE113" s="187">
        <f>IF(N113="základní",J113,0)</f>
        <v>0</v>
      </c>
      <c r="BF113" s="187">
        <f>IF(N113="snížená",J113,0)</f>
        <v>0</v>
      </c>
      <c r="BG113" s="187">
        <f>IF(N113="zákl. přenesená",J113,0)</f>
        <v>0</v>
      </c>
      <c r="BH113" s="187">
        <f>IF(N113="sníž. přenesená",J113,0)</f>
        <v>0</v>
      </c>
      <c r="BI113" s="187">
        <f>IF(N113="nulová",J113,0)</f>
        <v>0</v>
      </c>
      <c r="BJ113" s="19" t="s">
        <v>80</v>
      </c>
      <c r="BK113" s="187">
        <f>ROUND(I113*H113,2)</f>
        <v>0</v>
      </c>
      <c r="BL113" s="19" t="s">
        <v>230</v>
      </c>
      <c r="BM113" s="186" t="s">
        <v>730</v>
      </c>
    </row>
    <row r="114" spans="1:65" s="2" customFormat="1" ht="29.25">
      <c r="A114" s="36"/>
      <c r="B114" s="37"/>
      <c r="C114" s="38"/>
      <c r="D114" s="188" t="s">
        <v>142</v>
      </c>
      <c r="E114" s="38"/>
      <c r="F114" s="189" t="s">
        <v>731</v>
      </c>
      <c r="G114" s="38"/>
      <c r="H114" s="38"/>
      <c r="I114" s="190"/>
      <c r="J114" s="38"/>
      <c r="K114" s="38"/>
      <c r="L114" s="41"/>
      <c r="M114" s="191"/>
      <c r="N114" s="192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142</v>
      </c>
      <c r="AU114" s="19" t="s">
        <v>82</v>
      </c>
    </row>
    <row r="115" spans="1:65" s="2" customFormat="1" ht="11.25">
      <c r="A115" s="36"/>
      <c r="B115" s="37"/>
      <c r="C115" s="38"/>
      <c r="D115" s="193" t="s">
        <v>144</v>
      </c>
      <c r="E115" s="38"/>
      <c r="F115" s="194" t="s">
        <v>732</v>
      </c>
      <c r="G115" s="38"/>
      <c r="H115" s="38"/>
      <c r="I115" s="190"/>
      <c r="J115" s="38"/>
      <c r="K115" s="38"/>
      <c r="L115" s="41"/>
      <c r="M115" s="241"/>
      <c r="N115" s="242"/>
      <c r="O115" s="243"/>
      <c r="P115" s="243"/>
      <c r="Q115" s="243"/>
      <c r="R115" s="243"/>
      <c r="S115" s="243"/>
      <c r="T115" s="244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144</v>
      </c>
      <c r="AU115" s="19" t="s">
        <v>82</v>
      </c>
    </row>
    <row r="116" spans="1:65" s="2" customFormat="1" ht="6.95" customHeight="1">
      <c r="A116" s="36"/>
      <c r="B116" s="49"/>
      <c r="C116" s="50"/>
      <c r="D116" s="50"/>
      <c r="E116" s="50"/>
      <c r="F116" s="50"/>
      <c r="G116" s="50"/>
      <c r="H116" s="50"/>
      <c r="I116" s="50"/>
      <c r="J116" s="50"/>
      <c r="K116" s="50"/>
      <c r="L116" s="41"/>
      <c r="M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</sheetData>
  <sheetProtection algorithmName="SHA-512" hashValue="3ePsiiaYmWF+qGeyNVRRdrGXCfMKglmkCWdjAYLqXKd83ypChIvzcBAkmYn3DODAno5cPc7YV9tt+HtFeH0DHg==" saltValue="r+9+15pW9GFsLby0/Y8svNmMOng6VYIEjbmKgZv9ZnQ+Lxl0EaBLT0a3nj8yp55UNlvKDqO5TUVFfQ3t1EtcxQ==" spinCount="100000" sheet="1" objects="1" scenarios="1" formatColumns="0" formatRows="0" autoFilter="0"/>
  <autoFilter ref="C82:K115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/>
    <hyperlink ref="F91" r:id="rId2"/>
    <hyperlink ref="F94" r:id="rId3"/>
    <hyperlink ref="F98" r:id="rId4"/>
    <hyperlink ref="F107" r:id="rId5"/>
    <hyperlink ref="F112" r:id="rId6"/>
    <hyperlink ref="F115" r:id="rId7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AT2" s="19" t="s">
        <v>91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82</v>
      </c>
    </row>
    <row r="4" spans="1:46" s="1" customFormat="1" ht="24.95" customHeight="1">
      <c r="B4" s="22"/>
      <c r="D4" s="105" t="s">
        <v>95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5" t="str">
        <f>'Rekapitulace stavby'!K6</f>
        <v>Základní škola Ostrov - rekonstrukce tělocvičny</v>
      </c>
      <c r="F7" s="376"/>
      <c r="G7" s="376"/>
      <c r="H7" s="376"/>
      <c r="L7" s="22"/>
    </row>
    <row r="8" spans="1:46" s="2" customFormat="1" ht="12" customHeight="1">
      <c r="A8" s="36"/>
      <c r="B8" s="41"/>
      <c r="C8" s="36"/>
      <c r="D8" s="107" t="s">
        <v>96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7" t="s">
        <v>733</v>
      </c>
      <c r="F9" s="378"/>
      <c r="G9" s="378"/>
      <c r="H9" s="378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98</v>
      </c>
      <c r="G12" s="36"/>
      <c r="H12" s="36"/>
      <c r="I12" s="107" t="s">
        <v>23</v>
      </c>
      <c r="J12" s="110" t="str">
        <f>'Rekapitulace stavby'!AN8</f>
        <v>27. 6. 2024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19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27</v>
      </c>
      <c r="F15" s="36"/>
      <c r="G15" s="36"/>
      <c r="H15" s="36"/>
      <c r="I15" s="107" t="s">
        <v>28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29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9" t="str">
        <f>'Rekapitulace stavby'!E14</f>
        <v>Vyplň údaj</v>
      </c>
      <c r="F18" s="380"/>
      <c r="G18" s="380"/>
      <c r="H18" s="380"/>
      <c r="I18" s="107" t="s">
        <v>28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31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32</v>
      </c>
      <c r="F21" s="36"/>
      <c r="G21" s="36"/>
      <c r="H21" s="36"/>
      <c r="I21" s="107" t="s">
        <v>28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34</v>
      </c>
      <c r="E23" s="36"/>
      <c r="F23" s="36"/>
      <c r="G23" s="36"/>
      <c r="H23" s="36"/>
      <c r="I23" s="107" t="s">
        <v>26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35</v>
      </c>
      <c r="F24" s="36"/>
      <c r="G24" s="36"/>
      <c r="H24" s="36"/>
      <c r="I24" s="107" t="s">
        <v>28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36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1" t="s">
        <v>19</v>
      </c>
      <c r="F27" s="381"/>
      <c r="G27" s="381"/>
      <c r="H27" s="381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38</v>
      </c>
      <c r="E30" s="36"/>
      <c r="F30" s="36"/>
      <c r="G30" s="36"/>
      <c r="H30" s="36"/>
      <c r="I30" s="36"/>
      <c r="J30" s="116">
        <f>ROUND(J80,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40</v>
      </c>
      <c r="G32" s="36"/>
      <c r="H32" s="36"/>
      <c r="I32" s="117" t="s">
        <v>39</v>
      </c>
      <c r="J32" s="117" t="s">
        <v>41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42</v>
      </c>
      <c r="E33" s="107" t="s">
        <v>43</v>
      </c>
      <c r="F33" s="119">
        <f>ROUND((SUM(BE80:BE179)),  2)</f>
        <v>0</v>
      </c>
      <c r="G33" s="36"/>
      <c r="H33" s="36"/>
      <c r="I33" s="120">
        <v>0.21</v>
      </c>
      <c r="J33" s="119">
        <f>ROUND(((SUM(BE80:BE179))*I33),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44</v>
      </c>
      <c r="F34" s="119">
        <f>ROUND((SUM(BF80:BF179)),  2)</f>
        <v>0</v>
      </c>
      <c r="G34" s="36"/>
      <c r="H34" s="36"/>
      <c r="I34" s="120">
        <v>0.12</v>
      </c>
      <c r="J34" s="119">
        <f>ROUND(((SUM(BF80:BF179))*I34),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45</v>
      </c>
      <c r="F35" s="119">
        <f>ROUND((SUM(BG80:BG179)),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46</v>
      </c>
      <c r="F36" s="119">
        <f>ROUND((SUM(BH80:BH179)),  2)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47</v>
      </c>
      <c r="F37" s="119">
        <f>ROUND((SUM(BI80:BI179)),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48</v>
      </c>
      <c r="E39" s="123"/>
      <c r="F39" s="123"/>
      <c r="G39" s="124" t="s">
        <v>49</v>
      </c>
      <c r="H39" s="125" t="s">
        <v>50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100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2" t="str">
        <f>E7</f>
        <v>Základní škola Ostrov - rekonstrukce tělocvičny</v>
      </c>
      <c r="F48" s="383"/>
      <c r="G48" s="383"/>
      <c r="H48" s="383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96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5" t="str">
        <f>E9</f>
        <v>04 - Vybavení tělocvičny</v>
      </c>
      <c r="F50" s="384"/>
      <c r="G50" s="384"/>
      <c r="H50" s="384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 xml:space="preserve"> </v>
      </c>
      <c r="G52" s="38"/>
      <c r="H52" s="38"/>
      <c r="I52" s="31" t="s">
        <v>23</v>
      </c>
      <c r="J52" s="61" t="str">
        <f>IF(J12="","",J12)</f>
        <v>27. 6. 2024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Základní škola Ostrov, p.o.</v>
      </c>
      <c r="G54" s="38"/>
      <c r="H54" s="38"/>
      <c r="I54" s="31" t="s">
        <v>31</v>
      </c>
      <c r="J54" s="34" t="str">
        <f>E21</f>
        <v>Ing. Karel Drahokoupil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34</v>
      </c>
      <c r="J55" s="34" t="str">
        <f>E24</f>
        <v>Bc. Martin Frous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101</v>
      </c>
      <c r="D57" s="133"/>
      <c r="E57" s="133"/>
      <c r="F57" s="133"/>
      <c r="G57" s="133"/>
      <c r="H57" s="133"/>
      <c r="I57" s="133"/>
      <c r="J57" s="134" t="s">
        <v>102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70</v>
      </c>
      <c r="D59" s="38"/>
      <c r="E59" s="38"/>
      <c r="F59" s="38"/>
      <c r="G59" s="38"/>
      <c r="H59" s="38"/>
      <c r="I59" s="38"/>
      <c r="J59" s="79">
        <f>J80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103</v>
      </c>
    </row>
    <row r="60" spans="1:47" s="9" customFormat="1" ht="24.95" customHeight="1">
      <c r="B60" s="136"/>
      <c r="C60" s="137"/>
      <c r="D60" s="138" t="s">
        <v>734</v>
      </c>
      <c r="E60" s="139"/>
      <c r="F60" s="139"/>
      <c r="G60" s="139"/>
      <c r="H60" s="139"/>
      <c r="I60" s="139"/>
      <c r="J60" s="140">
        <f>J81</f>
        <v>0</v>
      </c>
      <c r="K60" s="137"/>
      <c r="L60" s="141"/>
    </row>
    <row r="61" spans="1:47" s="2" customFormat="1" ht="21.7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08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6.95" customHeight="1">
      <c r="A62" s="36"/>
      <c r="B62" s="49"/>
      <c r="C62" s="50"/>
      <c r="D62" s="50"/>
      <c r="E62" s="50"/>
      <c r="F62" s="50"/>
      <c r="G62" s="50"/>
      <c r="H62" s="50"/>
      <c r="I62" s="50"/>
      <c r="J62" s="50"/>
      <c r="K62" s="50"/>
      <c r="L62" s="108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6" spans="1:63" s="2" customFormat="1" ht="6.95" customHeight="1">
      <c r="A66" s="36"/>
      <c r="B66" s="51"/>
      <c r="C66" s="52"/>
      <c r="D66" s="52"/>
      <c r="E66" s="52"/>
      <c r="F66" s="52"/>
      <c r="G66" s="52"/>
      <c r="H66" s="52"/>
      <c r="I66" s="52"/>
      <c r="J66" s="52"/>
      <c r="K66" s="52"/>
      <c r="L66" s="10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63" s="2" customFormat="1" ht="24.95" customHeight="1">
      <c r="A67" s="36"/>
      <c r="B67" s="37"/>
      <c r="C67" s="25" t="s">
        <v>117</v>
      </c>
      <c r="D67" s="38"/>
      <c r="E67" s="38"/>
      <c r="F67" s="38"/>
      <c r="G67" s="38"/>
      <c r="H67" s="38"/>
      <c r="I67" s="38"/>
      <c r="J67" s="38"/>
      <c r="K67" s="38"/>
      <c r="L67" s="10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63" s="2" customFormat="1" ht="6.95" customHeight="1">
      <c r="A68" s="36"/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63" s="2" customFormat="1" ht="12" customHeight="1">
      <c r="A69" s="36"/>
      <c r="B69" s="37"/>
      <c r="C69" s="31" t="s">
        <v>16</v>
      </c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63" s="2" customFormat="1" ht="16.5" customHeight="1">
      <c r="A70" s="36"/>
      <c r="B70" s="37"/>
      <c r="C70" s="38"/>
      <c r="D70" s="38"/>
      <c r="E70" s="382" t="str">
        <f>E7</f>
        <v>Základní škola Ostrov - rekonstrukce tělocvičny</v>
      </c>
      <c r="F70" s="383"/>
      <c r="G70" s="383"/>
      <c r="H70" s="383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63" s="2" customFormat="1" ht="12" customHeight="1">
      <c r="A71" s="36"/>
      <c r="B71" s="37"/>
      <c r="C71" s="31" t="s">
        <v>96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63" s="2" customFormat="1" ht="16.5" customHeight="1">
      <c r="A72" s="36"/>
      <c r="B72" s="37"/>
      <c r="C72" s="38"/>
      <c r="D72" s="38"/>
      <c r="E72" s="335" t="str">
        <f>E9</f>
        <v>04 - Vybavení tělocvičny</v>
      </c>
      <c r="F72" s="384"/>
      <c r="G72" s="384"/>
      <c r="H72" s="384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63" s="2" customFormat="1" ht="6.9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63" s="2" customFormat="1" ht="12" customHeight="1">
      <c r="A74" s="36"/>
      <c r="B74" s="37"/>
      <c r="C74" s="31" t="s">
        <v>21</v>
      </c>
      <c r="D74" s="38"/>
      <c r="E74" s="38"/>
      <c r="F74" s="29" t="str">
        <f>F12</f>
        <v xml:space="preserve"> </v>
      </c>
      <c r="G74" s="38"/>
      <c r="H74" s="38"/>
      <c r="I74" s="31" t="s">
        <v>23</v>
      </c>
      <c r="J74" s="61" t="str">
        <f>IF(J12="","",J12)</f>
        <v>27. 6. 2024</v>
      </c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63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63" s="2" customFormat="1" ht="15.2" customHeight="1">
      <c r="A76" s="36"/>
      <c r="B76" s="37"/>
      <c r="C76" s="31" t="s">
        <v>25</v>
      </c>
      <c r="D76" s="38"/>
      <c r="E76" s="38"/>
      <c r="F76" s="29" t="str">
        <f>E15</f>
        <v>Základní škola Ostrov, p.o.</v>
      </c>
      <c r="G76" s="38"/>
      <c r="H76" s="38"/>
      <c r="I76" s="31" t="s">
        <v>31</v>
      </c>
      <c r="J76" s="34" t="str">
        <f>E21</f>
        <v>Ing. Karel Drahokoupil</v>
      </c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63" s="2" customFormat="1" ht="15.2" customHeight="1">
      <c r="A77" s="36"/>
      <c r="B77" s="37"/>
      <c r="C77" s="31" t="s">
        <v>29</v>
      </c>
      <c r="D77" s="38"/>
      <c r="E77" s="38"/>
      <c r="F77" s="29" t="str">
        <f>IF(E18="","",E18)</f>
        <v>Vyplň údaj</v>
      </c>
      <c r="G77" s="38"/>
      <c r="H77" s="38"/>
      <c r="I77" s="31" t="s">
        <v>34</v>
      </c>
      <c r="J77" s="34" t="str">
        <f>E24</f>
        <v>Bc. Martin Frous</v>
      </c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63" s="2" customFormat="1" ht="10.3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63" s="11" customFormat="1" ht="29.25" customHeight="1">
      <c r="A79" s="148"/>
      <c r="B79" s="149"/>
      <c r="C79" s="150" t="s">
        <v>118</v>
      </c>
      <c r="D79" s="151" t="s">
        <v>57</v>
      </c>
      <c r="E79" s="151" t="s">
        <v>53</v>
      </c>
      <c r="F79" s="151" t="s">
        <v>54</v>
      </c>
      <c r="G79" s="151" t="s">
        <v>119</v>
      </c>
      <c r="H79" s="151" t="s">
        <v>120</v>
      </c>
      <c r="I79" s="151" t="s">
        <v>121</v>
      </c>
      <c r="J79" s="151" t="s">
        <v>102</v>
      </c>
      <c r="K79" s="152" t="s">
        <v>122</v>
      </c>
      <c r="L79" s="153"/>
      <c r="M79" s="70" t="s">
        <v>19</v>
      </c>
      <c r="N79" s="71" t="s">
        <v>42</v>
      </c>
      <c r="O79" s="71" t="s">
        <v>123</v>
      </c>
      <c r="P79" s="71" t="s">
        <v>124</v>
      </c>
      <c r="Q79" s="71" t="s">
        <v>125</v>
      </c>
      <c r="R79" s="71" t="s">
        <v>126</v>
      </c>
      <c r="S79" s="71" t="s">
        <v>127</v>
      </c>
      <c r="T79" s="72" t="s">
        <v>128</v>
      </c>
      <c r="U79" s="148"/>
      <c r="V79" s="148"/>
      <c r="W79" s="148"/>
      <c r="X79" s="148"/>
      <c r="Y79" s="148"/>
      <c r="Z79" s="148"/>
      <c r="AA79" s="148"/>
      <c r="AB79" s="148"/>
      <c r="AC79" s="148"/>
      <c r="AD79" s="148"/>
      <c r="AE79" s="148"/>
    </row>
    <row r="80" spans="1:63" s="2" customFormat="1" ht="22.9" customHeight="1">
      <c r="A80" s="36"/>
      <c r="B80" s="37"/>
      <c r="C80" s="77" t="s">
        <v>129</v>
      </c>
      <c r="D80" s="38"/>
      <c r="E80" s="38"/>
      <c r="F80" s="38"/>
      <c r="G80" s="38"/>
      <c r="H80" s="38"/>
      <c r="I80" s="38"/>
      <c r="J80" s="154">
        <f>BK80</f>
        <v>0</v>
      </c>
      <c r="K80" s="38"/>
      <c r="L80" s="41"/>
      <c r="M80" s="73"/>
      <c r="N80" s="155"/>
      <c r="O80" s="74"/>
      <c r="P80" s="156">
        <f>P81</f>
        <v>0</v>
      </c>
      <c r="Q80" s="74"/>
      <c r="R80" s="156">
        <f>R81</f>
        <v>0</v>
      </c>
      <c r="S80" s="74"/>
      <c r="T80" s="157">
        <f>T81</f>
        <v>0</v>
      </c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T80" s="19" t="s">
        <v>71</v>
      </c>
      <c r="AU80" s="19" t="s">
        <v>103</v>
      </c>
      <c r="BK80" s="158">
        <f>BK81</f>
        <v>0</v>
      </c>
    </row>
    <row r="81" spans="1:65" s="12" customFormat="1" ht="25.9" customHeight="1">
      <c r="B81" s="159"/>
      <c r="C81" s="160"/>
      <c r="D81" s="161" t="s">
        <v>71</v>
      </c>
      <c r="E81" s="162" t="s">
        <v>735</v>
      </c>
      <c r="F81" s="162" t="s">
        <v>736</v>
      </c>
      <c r="G81" s="160"/>
      <c r="H81" s="160"/>
      <c r="I81" s="163"/>
      <c r="J81" s="164">
        <f>BK81</f>
        <v>0</v>
      </c>
      <c r="K81" s="160"/>
      <c r="L81" s="165"/>
      <c r="M81" s="166"/>
      <c r="N81" s="167"/>
      <c r="O81" s="167"/>
      <c r="P81" s="168">
        <f>SUM(P82:P179)</f>
        <v>0</v>
      </c>
      <c r="Q81" s="167"/>
      <c r="R81" s="168">
        <f>SUM(R82:R179)</f>
        <v>0</v>
      </c>
      <c r="S81" s="167"/>
      <c r="T81" s="169">
        <f>SUM(T82:T179)</f>
        <v>0</v>
      </c>
      <c r="AR81" s="170" t="s">
        <v>140</v>
      </c>
      <c r="AT81" s="171" t="s">
        <v>71</v>
      </c>
      <c r="AU81" s="171" t="s">
        <v>72</v>
      </c>
      <c r="AY81" s="170" t="s">
        <v>132</v>
      </c>
      <c r="BK81" s="172">
        <f>SUM(BK82:BK179)</f>
        <v>0</v>
      </c>
    </row>
    <row r="82" spans="1:65" s="2" customFormat="1" ht="21.75" customHeight="1">
      <c r="A82" s="36"/>
      <c r="B82" s="37"/>
      <c r="C82" s="217" t="s">
        <v>80</v>
      </c>
      <c r="D82" s="217" t="s">
        <v>199</v>
      </c>
      <c r="E82" s="218" t="s">
        <v>737</v>
      </c>
      <c r="F82" s="219" t="s">
        <v>738</v>
      </c>
      <c r="G82" s="220" t="s">
        <v>238</v>
      </c>
      <c r="H82" s="221">
        <v>1</v>
      </c>
      <c r="I82" s="222"/>
      <c r="J82" s="223">
        <f>ROUND(I82*H82,2)</f>
        <v>0</v>
      </c>
      <c r="K82" s="219" t="s">
        <v>226</v>
      </c>
      <c r="L82" s="224"/>
      <c r="M82" s="225" t="s">
        <v>19</v>
      </c>
      <c r="N82" s="226" t="s">
        <v>43</v>
      </c>
      <c r="O82" s="66"/>
      <c r="P82" s="184">
        <f>O82*H82</f>
        <v>0</v>
      </c>
      <c r="Q82" s="184">
        <v>0</v>
      </c>
      <c r="R82" s="184">
        <f>Q82*H82</f>
        <v>0</v>
      </c>
      <c r="S82" s="184">
        <v>0</v>
      </c>
      <c r="T82" s="185">
        <f>S82*H82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R82" s="186" t="s">
        <v>739</v>
      </c>
      <c r="AT82" s="186" t="s">
        <v>199</v>
      </c>
      <c r="AU82" s="186" t="s">
        <v>80</v>
      </c>
      <c r="AY82" s="19" t="s">
        <v>132</v>
      </c>
      <c r="BE82" s="187">
        <f>IF(N82="základní",J82,0)</f>
        <v>0</v>
      </c>
      <c r="BF82" s="187">
        <f>IF(N82="snížená",J82,0)</f>
        <v>0</v>
      </c>
      <c r="BG82" s="187">
        <f>IF(N82="zákl. přenesená",J82,0)</f>
        <v>0</v>
      </c>
      <c r="BH82" s="187">
        <f>IF(N82="sníž. přenesená",J82,0)</f>
        <v>0</v>
      </c>
      <c r="BI82" s="187">
        <f>IF(N82="nulová",J82,0)</f>
        <v>0</v>
      </c>
      <c r="BJ82" s="19" t="s">
        <v>80</v>
      </c>
      <c r="BK82" s="187">
        <f>ROUND(I82*H82,2)</f>
        <v>0</v>
      </c>
      <c r="BL82" s="19" t="s">
        <v>739</v>
      </c>
      <c r="BM82" s="186" t="s">
        <v>740</v>
      </c>
    </row>
    <row r="83" spans="1:65" s="2" customFormat="1" ht="11.25">
      <c r="A83" s="36"/>
      <c r="B83" s="37"/>
      <c r="C83" s="38"/>
      <c r="D83" s="188" t="s">
        <v>142</v>
      </c>
      <c r="E83" s="38"/>
      <c r="F83" s="189" t="s">
        <v>738</v>
      </c>
      <c r="G83" s="38"/>
      <c r="H83" s="38"/>
      <c r="I83" s="190"/>
      <c r="J83" s="38"/>
      <c r="K83" s="38"/>
      <c r="L83" s="41"/>
      <c r="M83" s="191"/>
      <c r="N83" s="192"/>
      <c r="O83" s="66"/>
      <c r="P83" s="66"/>
      <c r="Q83" s="66"/>
      <c r="R83" s="66"/>
      <c r="S83" s="66"/>
      <c r="T83" s="67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T83" s="19" t="s">
        <v>142</v>
      </c>
      <c r="AU83" s="19" t="s">
        <v>80</v>
      </c>
    </row>
    <row r="84" spans="1:65" s="15" customFormat="1" ht="11.25">
      <c r="B84" s="227"/>
      <c r="C84" s="228"/>
      <c r="D84" s="188" t="s">
        <v>161</v>
      </c>
      <c r="E84" s="229" t="s">
        <v>19</v>
      </c>
      <c r="F84" s="230" t="s">
        <v>741</v>
      </c>
      <c r="G84" s="228"/>
      <c r="H84" s="229" t="s">
        <v>19</v>
      </c>
      <c r="I84" s="231"/>
      <c r="J84" s="228"/>
      <c r="K84" s="228"/>
      <c r="L84" s="232"/>
      <c r="M84" s="233"/>
      <c r="N84" s="234"/>
      <c r="O84" s="234"/>
      <c r="P84" s="234"/>
      <c r="Q84" s="234"/>
      <c r="R84" s="234"/>
      <c r="S84" s="234"/>
      <c r="T84" s="235"/>
      <c r="AT84" s="236" t="s">
        <v>161</v>
      </c>
      <c r="AU84" s="236" t="s">
        <v>80</v>
      </c>
      <c r="AV84" s="15" t="s">
        <v>80</v>
      </c>
      <c r="AW84" s="15" t="s">
        <v>33</v>
      </c>
      <c r="AX84" s="15" t="s">
        <v>72</v>
      </c>
      <c r="AY84" s="236" t="s">
        <v>132</v>
      </c>
    </row>
    <row r="85" spans="1:65" s="15" customFormat="1" ht="22.5">
      <c r="B85" s="227"/>
      <c r="C85" s="228"/>
      <c r="D85" s="188" t="s">
        <v>161</v>
      </c>
      <c r="E85" s="229" t="s">
        <v>19</v>
      </c>
      <c r="F85" s="230" t="s">
        <v>742</v>
      </c>
      <c r="G85" s="228"/>
      <c r="H85" s="229" t="s">
        <v>19</v>
      </c>
      <c r="I85" s="231"/>
      <c r="J85" s="228"/>
      <c r="K85" s="228"/>
      <c r="L85" s="232"/>
      <c r="M85" s="233"/>
      <c r="N85" s="234"/>
      <c r="O85" s="234"/>
      <c r="P85" s="234"/>
      <c r="Q85" s="234"/>
      <c r="R85" s="234"/>
      <c r="S85" s="234"/>
      <c r="T85" s="235"/>
      <c r="AT85" s="236" t="s">
        <v>161</v>
      </c>
      <c r="AU85" s="236" t="s">
        <v>80</v>
      </c>
      <c r="AV85" s="15" t="s">
        <v>80</v>
      </c>
      <c r="AW85" s="15" t="s">
        <v>33</v>
      </c>
      <c r="AX85" s="15" t="s">
        <v>72</v>
      </c>
      <c r="AY85" s="236" t="s">
        <v>132</v>
      </c>
    </row>
    <row r="86" spans="1:65" s="13" customFormat="1" ht="11.25">
      <c r="B86" s="195"/>
      <c r="C86" s="196"/>
      <c r="D86" s="188" t="s">
        <v>161</v>
      </c>
      <c r="E86" s="197" t="s">
        <v>19</v>
      </c>
      <c r="F86" s="198" t="s">
        <v>80</v>
      </c>
      <c r="G86" s="196"/>
      <c r="H86" s="199">
        <v>1</v>
      </c>
      <c r="I86" s="200"/>
      <c r="J86" s="196"/>
      <c r="K86" s="196"/>
      <c r="L86" s="201"/>
      <c r="M86" s="202"/>
      <c r="N86" s="203"/>
      <c r="O86" s="203"/>
      <c r="P86" s="203"/>
      <c r="Q86" s="203"/>
      <c r="R86" s="203"/>
      <c r="S86" s="203"/>
      <c r="T86" s="204"/>
      <c r="AT86" s="205" t="s">
        <v>161</v>
      </c>
      <c r="AU86" s="205" t="s">
        <v>80</v>
      </c>
      <c r="AV86" s="13" t="s">
        <v>82</v>
      </c>
      <c r="AW86" s="13" t="s">
        <v>33</v>
      </c>
      <c r="AX86" s="13" t="s">
        <v>80</v>
      </c>
      <c r="AY86" s="205" t="s">
        <v>132</v>
      </c>
    </row>
    <row r="87" spans="1:65" s="2" customFormat="1" ht="16.5" customHeight="1">
      <c r="A87" s="36"/>
      <c r="B87" s="37"/>
      <c r="C87" s="217" t="s">
        <v>82</v>
      </c>
      <c r="D87" s="217" t="s">
        <v>199</v>
      </c>
      <c r="E87" s="218" t="s">
        <v>743</v>
      </c>
      <c r="F87" s="219" t="s">
        <v>744</v>
      </c>
      <c r="G87" s="220" t="s">
        <v>238</v>
      </c>
      <c r="H87" s="221">
        <v>1</v>
      </c>
      <c r="I87" s="222"/>
      <c r="J87" s="223">
        <f>ROUND(I87*H87,2)</f>
        <v>0</v>
      </c>
      <c r="K87" s="219" t="s">
        <v>226</v>
      </c>
      <c r="L87" s="224"/>
      <c r="M87" s="225" t="s">
        <v>19</v>
      </c>
      <c r="N87" s="226" t="s">
        <v>43</v>
      </c>
      <c r="O87" s="66"/>
      <c r="P87" s="184">
        <f>O87*H87</f>
        <v>0</v>
      </c>
      <c r="Q87" s="184">
        <v>0</v>
      </c>
      <c r="R87" s="184">
        <f>Q87*H87</f>
        <v>0</v>
      </c>
      <c r="S87" s="184">
        <v>0</v>
      </c>
      <c r="T87" s="185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86" t="s">
        <v>739</v>
      </c>
      <c r="AT87" s="186" t="s">
        <v>199</v>
      </c>
      <c r="AU87" s="186" t="s">
        <v>80</v>
      </c>
      <c r="AY87" s="19" t="s">
        <v>132</v>
      </c>
      <c r="BE87" s="187">
        <f>IF(N87="základní",J87,0)</f>
        <v>0</v>
      </c>
      <c r="BF87" s="187">
        <f>IF(N87="snížená",J87,0)</f>
        <v>0</v>
      </c>
      <c r="BG87" s="187">
        <f>IF(N87="zákl. přenesená",J87,0)</f>
        <v>0</v>
      </c>
      <c r="BH87" s="187">
        <f>IF(N87="sníž. přenesená",J87,0)</f>
        <v>0</v>
      </c>
      <c r="BI87" s="187">
        <f>IF(N87="nulová",J87,0)</f>
        <v>0</v>
      </c>
      <c r="BJ87" s="19" t="s">
        <v>80</v>
      </c>
      <c r="BK87" s="187">
        <f>ROUND(I87*H87,2)</f>
        <v>0</v>
      </c>
      <c r="BL87" s="19" t="s">
        <v>739</v>
      </c>
      <c r="BM87" s="186" t="s">
        <v>745</v>
      </c>
    </row>
    <row r="88" spans="1:65" s="2" customFormat="1" ht="11.25">
      <c r="A88" s="36"/>
      <c r="B88" s="37"/>
      <c r="C88" s="38"/>
      <c r="D88" s="188" t="s">
        <v>142</v>
      </c>
      <c r="E88" s="38"/>
      <c r="F88" s="189" t="s">
        <v>744</v>
      </c>
      <c r="G88" s="38"/>
      <c r="H88" s="38"/>
      <c r="I88" s="190"/>
      <c r="J88" s="38"/>
      <c r="K88" s="38"/>
      <c r="L88" s="41"/>
      <c r="M88" s="191"/>
      <c r="N88" s="192"/>
      <c r="O88" s="66"/>
      <c r="P88" s="66"/>
      <c r="Q88" s="66"/>
      <c r="R88" s="66"/>
      <c r="S88" s="66"/>
      <c r="T88" s="67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142</v>
      </c>
      <c r="AU88" s="19" t="s">
        <v>80</v>
      </c>
    </row>
    <row r="89" spans="1:65" s="15" customFormat="1" ht="22.5">
      <c r="B89" s="227"/>
      <c r="C89" s="228"/>
      <c r="D89" s="188" t="s">
        <v>161</v>
      </c>
      <c r="E89" s="229" t="s">
        <v>19</v>
      </c>
      <c r="F89" s="230" t="s">
        <v>746</v>
      </c>
      <c r="G89" s="228"/>
      <c r="H89" s="229" t="s">
        <v>19</v>
      </c>
      <c r="I89" s="231"/>
      <c r="J89" s="228"/>
      <c r="K89" s="228"/>
      <c r="L89" s="232"/>
      <c r="M89" s="233"/>
      <c r="N89" s="234"/>
      <c r="O89" s="234"/>
      <c r="P89" s="234"/>
      <c r="Q89" s="234"/>
      <c r="R89" s="234"/>
      <c r="S89" s="234"/>
      <c r="T89" s="235"/>
      <c r="AT89" s="236" t="s">
        <v>161</v>
      </c>
      <c r="AU89" s="236" t="s">
        <v>80</v>
      </c>
      <c r="AV89" s="15" t="s">
        <v>80</v>
      </c>
      <c r="AW89" s="15" t="s">
        <v>33</v>
      </c>
      <c r="AX89" s="15" t="s">
        <v>72</v>
      </c>
      <c r="AY89" s="236" t="s">
        <v>132</v>
      </c>
    </row>
    <row r="90" spans="1:65" s="15" customFormat="1" ht="11.25">
      <c r="B90" s="227"/>
      <c r="C90" s="228"/>
      <c r="D90" s="188" t="s">
        <v>161</v>
      </c>
      <c r="E90" s="229" t="s">
        <v>19</v>
      </c>
      <c r="F90" s="230" t="s">
        <v>747</v>
      </c>
      <c r="G90" s="228"/>
      <c r="H90" s="229" t="s">
        <v>19</v>
      </c>
      <c r="I90" s="231"/>
      <c r="J90" s="228"/>
      <c r="K90" s="228"/>
      <c r="L90" s="232"/>
      <c r="M90" s="233"/>
      <c r="N90" s="234"/>
      <c r="O90" s="234"/>
      <c r="P90" s="234"/>
      <c r="Q90" s="234"/>
      <c r="R90" s="234"/>
      <c r="S90" s="234"/>
      <c r="T90" s="235"/>
      <c r="AT90" s="236" t="s">
        <v>161</v>
      </c>
      <c r="AU90" s="236" t="s">
        <v>80</v>
      </c>
      <c r="AV90" s="15" t="s">
        <v>80</v>
      </c>
      <c r="AW90" s="15" t="s">
        <v>33</v>
      </c>
      <c r="AX90" s="15" t="s">
        <v>72</v>
      </c>
      <c r="AY90" s="236" t="s">
        <v>132</v>
      </c>
    </row>
    <row r="91" spans="1:65" s="15" customFormat="1" ht="11.25">
      <c r="B91" s="227"/>
      <c r="C91" s="228"/>
      <c r="D91" s="188" t="s">
        <v>161</v>
      </c>
      <c r="E91" s="229" t="s">
        <v>19</v>
      </c>
      <c r="F91" s="230" t="s">
        <v>748</v>
      </c>
      <c r="G91" s="228"/>
      <c r="H91" s="229" t="s">
        <v>19</v>
      </c>
      <c r="I91" s="231"/>
      <c r="J91" s="228"/>
      <c r="K91" s="228"/>
      <c r="L91" s="232"/>
      <c r="M91" s="233"/>
      <c r="N91" s="234"/>
      <c r="O91" s="234"/>
      <c r="P91" s="234"/>
      <c r="Q91" s="234"/>
      <c r="R91" s="234"/>
      <c r="S91" s="234"/>
      <c r="T91" s="235"/>
      <c r="AT91" s="236" t="s">
        <v>161</v>
      </c>
      <c r="AU91" s="236" t="s">
        <v>80</v>
      </c>
      <c r="AV91" s="15" t="s">
        <v>80</v>
      </c>
      <c r="AW91" s="15" t="s">
        <v>33</v>
      </c>
      <c r="AX91" s="15" t="s">
        <v>72</v>
      </c>
      <c r="AY91" s="236" t="s">
        <v>132</v>
      </c>
    </row>
    <row r="92" spans="1:65" s="15" customFormat="1" ht="11.25">
      <c r="B92" s="227"/>
      <c r="C92" s="228"/>
      <c r="D92" s="188" t="s">
        <v>161</v>
      </c>
      <c r="E92" s="229" t="s">
        <v>19</v>
      </c>
      <c r="F92" s="230" t="s">
        <v>749</v>
      </c>
      <c r="G92" s="228"/>
      <c r="H92" s="229" t="s">
        <v>19</v>
      </c>
      <c r="I92" s="231"/>
      <c r="J92" s="228"/>
      <c r="K92" s="228"/>
      <c r="L92" s="232"/>
      <c r="M92" s="233"/>
      <c r="N92" s="234"/>
      <c r="O92" s="234"/>
      <c r="P92" s="234"/>
      <c r="Q92" s="234"/>
      <c r="R92" s="234"/>
      <c r="S92" s="234"/>
      <c r="T92" s="235"/>
      <c r="AT92" s="236" t="s">
        <v>161</v>
      </c>
      <c r="AU92" s="236" t="s">
        <v>80</v>
      </c>
      <c r="AV92" s="15" t="s">
        <v>80</v>
      </c>
      <c r="AW92" s="15" t="s">
        <v>33</v>
      </c>
      <c r="AX92" s="15" t="s">
        <v>72</v>
      </c>
      <c r="AY92" s="236" t="s">
        <v>132</v>
      </c>
    </row>
    <row r="93" spans="1:65" s="15" customFormat="1" ht="22.5">
      <c r="B93" s="227"/>
      <c r="C93" s="228"/>
      <c r="D93" s="188" t="s">
        <v>161</v>
      </c>
      <c r="E93" s="229" t="s">
        <v>19</v>
      </c>
      <c r="F93" s="230" t="s">
        <v>750</v>
      </c>
      <c r="G93" s="228"/>
      <c r="H93" s="229" t="s">
        <v>19</v>
      </c>
      <c r="I93" s="231"/>
      <c r="J93" s="228"/>
      <c r="K93" s="228"/>
      <c r="L93" s="232"/>
      <c r="M93" s="233"/>
      <c r="N93" s="234"/>
      <c r="O93" s="234"/>
      <c r="P93" s="234"/>
      <c r="Q93" s="234"/>
      <c r="R93" s="234"/>
      <c r="S93" s="234"/>
      <c r="T93" s="235"/>
      <c r="AT93" s="236" t="s">
        <v>161</v>
      </c>
      <c r="AU93" s="236" t="s">
        <v>80</v>
      </c>
      <c r="AV93" s="15" t="s">
        <v>80</v>
      </c>
      <c r="AW93" s="15" t="s">
        <v>33</v>
      </c>
      <c r="AX93" s="15" t="s">
        <v>72</v>
      </c>
      <c r="AY93" s="236" t="s">
        <v>132</v>
      </c>
    </row>
    <row r="94" spans="1:65" s="15" customFormat="1" ht="22.5">
      <c r="B94" s="227"/>
      <c r="C94" s="228"/>
      <c r="D94" s="188" t="s">
        <v>161</v>
      </c>
      <c r="E94" s="229" t="s">
        <v>19</v>
      </c>
      <c r="F94" s="230" t="s">
        <v>751</v>
      </c>
      <c r="G94" s="228"/>
      <c r="H94" s="229" t="s">
        <v>19</v>
      </c>
      <c r="I94" s="231"/>
      <c r="J94" s="228"/>
      <c r="K94" s="228"/>
      <c r="L94" s="232"/>
      <c r="M94" s="233"/>
      <c r="N94" s="234"/>
      <c r="O94" s="234"/>
      <c r="P94" s="234"/>
      <c r="Q94" s="234"/>
      <c r="R94" s="234"/>
      <c r="S94" s="234"/>
      <c r="T94" s="235"/>
      <c r="AT94" s="236" t="s">
        <v>161</v>
      </c>
      <c r="AU94" s="236" t="s">
        <v>80</v>
      </c>
      <c r="AV94" s="15" t="s">
        <v>80</v>
      </c>
      <c r="AW94" s="15" t="s">
        <v>33</v>
      </c>
      <c r="AX94" s="15" t="s">
        <v>72</v>
      </c>
      <c r="AY94" s="236" t="s">
        <v>132</v>
      </c>
    </row>
    <row r="95" spans="1:65" s="15" customFormat="1" ht="22.5">
      <c r="B95" s="227"/>
      <c r="C95" s="228"/>
      <c r="D95" s="188" t="s">
        <v>161</v>
      </c>
      <c r="E95" s="229" t="s">
        <v>19</v>
      </c>
      <c r="F95" s="230" t="s">
        <v>752</v>
      </c>
      <c r="G95" s="228"/>
      <c r="H95" s="229" t="s">
        <v>19</v>
      </c>
      <c r="I95" s="231"/>
      <c r="J95" s="228"/>
      <c r="K95" s="228"/>
      <c r="L95" s="232"/>
      <c r="M95" s="233"/>
      <c r="N95" s="234"/>
      <c r="O95" s="234"/>
      <c r="P95" s="234"/>
      <c r="Q95" s="234"/>
      <c r="R95" s="234"/>
      <c r="S95" s="234"/>
      <c r="T95" s="235"/>
      <c r="AT95" s="236" t="s">
        <v>161</v>
      </c>
      <c r="AU95" s="236" t="s">
        <v>80</v>
      </c>
      <c r="AV95" s="15" t="s">
        <v>80</v>
      </c>
      <c r="AW95" s="15" t="s">
        <v>33</v>
      </c>
      <c r="AX95" s="15" t="s">
        <v>72</v>
      </c>
      <c r="AY95" s="236" t="s">
        <v>132</v>
      </c>
    </row>
    <row r="96" spans="1:65" s="15" customFormat="1" ht="11.25">
      <c r="B96" s="227"/>
      <c r="C96" s="228"/>
      <c r="D96" s="188" t="s">
        <v>161</v>
      </c>
      <c r="E96" s="229" t="s">
        <v>19</v>
      </c>
      <c r="F96" s="230" t="s">
        <v>753</v>
      </c>
      <c r="G96" s="228"/>
      <c r="H96" s="229" t="s">
        <v>19</v>
      </c>
      <c r="I96" s="231"/>
      <c r="J96" s="228"/>
      <c r="K96" s="228"/>
      <c r="L96" s="232"/>
      <c r="M96" s="233"/>
      <c r="N96" s="234"/>
      <c r="O96" s="234"/>
      <c r="P96" s="234"/>
      <c r="Q96" s="234"/>
      <c r="R96" s="234"/>
      <c r="S96" s="234"/>
      <c r="T96" s="235"/>
      <c r="AT96" s="236" t="s">
        <v>161</v>
      </c>
      <c r="AU96" s="236" t="s">
        <v>80</v>
      </c>
      <c r="AV96" s="15" t="s">
        <v>80</v>
      </c>
      <c r="AW96" s="15" t="s">
        <v>33</v>
      </c>
      <c r="AX96" s="15" t="s">
        <v>72</v>
      </c>
      <c r="AY96" s="236" t="s">
        <v>132</v>
      </c>
    </row>
    <row r="97" spans="1:65" s="13" customFormat="1" ht="11.25">
      <c r="B97" s="195"/>
      <c r="C97" s="196"/>
      <c r="D97" s="188" t="s">
        <v>161</v>
      </c>
      <c r="E97" s="197" t="s">
        <v>19</v>
      </c>
      <c r="F97" s="198" t="s">
        <v>80</v>
      </c>
      <c r="G97" s="196"/>
      <c r="H97" s="199">
        <v>1</v>
      </c>
      <c r="I97" s="200"/>
      <c r="J97" s="196"/>
      <c r="K97" s="196"/>
      <c r="L97" s="201"/>
      <c r="M97" s="202"/>
      <c r="N97" s="203"/>
      <c r="O97" s="203"/>
      <c r="P97" s="203"/>
      <c r="Q97" s="203"/>
      <c r="R97" s="203"/>
      <c r="S97" s="203"/>
      <c r="T97" s="204"/>
      <c r="AT97" s="205" t="s">
        <v>161</v>
      </c>
      <c r="AU97" s="205" t="s">
        <v>80</v>
      </c>
      <c r="AV97" s="13" t="s">
        <v>82</v>
      </c>
      <c r="AW97" s="13" t="s">
        <v>33</v>
      </c>
      <c r="AX97" s="13" t="s">
        <v>80</v>
      </c>
      <c r="AY97" s="205" t="s">
        <v>132</v>
      </c>
    </row>
    <row r="98" spans="1:65" s="2" customFormat="1" ht="16.5" customHeight="1">
      <c r="A98" s="36"/>
      <c r="B98" s="37"/>
      <c r="C98" s="217" t="s">
        <v>151</v>
      </c>
      <c r="D98" s="217" t="s">
        <v>199</v>
      </c>
      <c r="E98" s="218" t="s">
        <v>754</v>
      </c>
      <c r="F98" s="219" t="s">
        <v>755</v>
      </c>
      <c r="G98" s="220" t="s">
        <v>581</v>
      </c>
      <c r="H98" s="221">
        <v>1</v>
      </c>
      <c r="I98" s="222"/>
      <c r="J98" s="223">
        <f>ROUND(I98*H98,2)</f>
        <v>0</v>
      </c>
      <c r="K98" s="219" t="s">
        <v>226</v>
      </c>
      <c r="L98" s="224"/>
      <c r="M98" s="225" t="s">
        <v>19</v>
      </c>
      <c r="N98" s="226" t="s">
        <v>43</v>
      </c>
      <c r="O98" s="66"/>
      <c r="P98" s="184">
        <f>O98*H98</f>
        <v>0</v>
      </c>
      <c r="Q98" s="184">
        <v>0</v>
      </c>
      <c r="R98" s="184">
        <f>Q98*H98</f>
        <v>0</v>
      </c>
      <c r="S98" s="184">
        <v>0</v>
      </c>
      <c r="T98" s="185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6" t="s">
        <v>739</v>
      </c>
      <c r="AT98" s="186" t="s">
        <v>199</v>
      </c>
      <c r="AU98" s="186" t="s">
        <v>80</v>
      </c>
      <c r="AY98" s="19" t="s">
        <v>132</v>
      </c>
      <c r="BE98" s="187">
        <f>IF(N98="základní",J98,0)</f>
        <v>0</v>
      </c>
      <c r="BF98" s="187">
        <f>IF(N98="snížená",J98,0)</f>
        <v>0</v>
      </c>
      <c r="BG98" s="187">
        <f>IF(N98="zákl. přenesená",J98,0)</f>
        <v>0</v>
      </c>
      <c r="BH98" s="187">
        <f>IF(N98="sníž. přenesená",J98,0)</f>
        <v>0</v>
      </c>
      <c r="BI98" s="187">
        <f>IF(N98="nulová",J98,0)</f>
        <v>0</v>
      </c>
      <c r="BJ98" s="19" t="s">
        <v>80</v>
      </c>
      <c r="BK98" s="187">
        <f>ROUND(I98*H98,2)</f>
        <v>0</v>
      </c>
      <c r="BL98" s="19" t="s">
        <v>739</v>
      </c>
      <c r="BM98" s="186" t="s">
        <v>756</v>
      </c>
    </row>
    <row r="99" spans="1:65" s="2" customFormat="1" ht="11.25">
      <c r="A99" s="36"/>
      <c r="B99" s="37"/>
      <c r="C99" s="38"/>
      <c r="D99" s="188" t="s">
        <v>142</v>
      </c>
      <c r="E99" s="38"/>
      <c r="F99" s="189" t="s">
        <v>755</v>
      </c>
      <c r="G99" s="38"/>
      <c r="H99" s="38"/>
      <c r="I99" s="190"/>
      <c r="J99" s="38"/>
      <c r="K99" s="38"/>
      <c r="L99" s="41"/>
      <c r="M99" s="191"/>
      <c r="N99" s="192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142</v>
      </c>
      <c r="AU99" s="19" t="s">
        <v>80</v>
      </c>
    </row>
    <row r="100" spans="1:65" s="15" customFormat="1" ht="11.25">
      <c r="B100" s="227"/>
      <c r="C100" s="228"/>
      <c r="D100" s="188" t="s">
        <v>161</v>
      </c>
      <c r="E100" s="229" t="s">
        <v>19</v>
      </c>
      <c r="F100" s="230" t="s">
        <v>757</v>
      </c>
      <c r="G100" s="228"/>
      <c r="H100" s="229" t="s">
        <v>19</v>
      </c>
      <c r="I100" s="231"/>
      <c r="J100" s="228"/>
      <c r="K100" s="228"/>
      <c r="L100" s="232"/>
      <c r="M100" s="233"/>
      <c r="N100" s="234"/>
      <c r="O100" s="234"/>
      <c r="P100" s="234"/>
      <c r="Q100" s="234"/>
      <c r="R100" s="234"/>
      <c r="S100" s="234"/>
      <c r="T100" s="235"/>
      <c r="AT100" s="236" t="s">
        <v>161</v>
      </c>
      <c r="AU100" s="236" t="s">
        <v>80</v>
      </c>
      <c r="AV100" s="15" t="s">
        <v>80</v>
      </c>
      <c r="AW100" s="15" t="s">
        <v>33</v>
      </c>
      <c r="AX100" s="15" t="s">
        <v>72</v>
      </c>
      <c r="AY100" s="236" t="s">
        <v>132</v>
      </c>
    </row>
    <row r="101" spans="1:65" s="15" customFormat="1" ht="11.25">
      <c r="B101" s="227"/>
      <c r="C101" s="228"/>
      <c r="D101" s="188" t="s">
        <v>161</v>
      </c>
      <c r="E101" s="229" t="s">
        <v>19</v>
      </c>
      <c r="F101" s="230" t="s">
        <v>758</v>
      </c>
      <c r="G101" s="228"/>
      <c r="H101" s="229" t="s">
        <v>19</v>
      </c>
      <c r="I101" s="231"/>
      <c r="J101" s="228"/>
      <c r="K101" s="228"/>
      <c r="L101" s="232"/>
      <c r="M101" s="233"/>
      <c r="N101" s="234"/>
      <c r="O101" s="234"/>
      <c r="P101" s="234"/>
      <c r="Q101" s="234"/>
      <c r="R101" s="234"/>
      <c r="S101" s="234"/>
      <c r="T101" s="235"/>
      <c r="AT101" s="236" t="s">
        <v>161</v>
      </c>
      <c r="AU101" s="236" t="s">
        <v>80</v>
      </c>
      <c r="AV101" s="15" t="s">
        <v>80</v>
      </c>
      <c r="AW101" s="15" t="s">
        <v>33</v>
      </c>
      <c r="AX101" s="15" t="s">
        <v>72</v>
      </c>
      <c r="AY101" s="236" t="s">
        <v>132</v>
      </c>
    </row>
    <row r="102" spans="1:65" s="15" customFormat="1" ht="22.5">
      <c r="B102" s="227"/>
      <c r="C102" s="228"/>
      <c r="D102" s="188" t="s">
        <v>161</v>
      </c>
      <c r="E102" s="229" t="s">
        <v>19</v>
      </c>
      <c r="F102" s="230" t="s">
        <v>759</v>
      </c>
      <c r="G102" s="228"/>
      <c r="H102" s="229" t="s">
        <v>19</v>
      </c>
      <c r="I102" s="231"/>
      <c r="J102" s="228"/>
      <c r="K102" s="228"/>
      <c r="L102" s="232"/>
      <c r="M102" s="233"/>
      <c r="N102" s="234"/>
      <c r="O102" s="234"/>
      <c r="P102" s="234"/>
      <c r="Q102" s="234"/>
      <c r="R102" s="234"/>
      <c r="S102" s="234"/>
      <c r="T102" s="235"/>
      <c r="AT102" s="236" t="s">
        <v>161</v>
      </c>
      <c r="AU102" s="236" t="s">
        <v>80</v>
      </c>
      <c r="AV102" s="15" t="s">
        <v>80</v>
      </c>
      <c r="AW102" s="15" t="s">
        <v>33</v>
      </c>
      <c r="AX102" s="15" t="s">
        <v>72</v>
      </c>
      <c r="AY102" s="236" t="s">
        <v>132</v>
      </c>
    </row>
    <row r="103" spans="1:65" s="13" customFormat="1" ht="11.25">
      <c r="B103" s="195"/>
      <c r="C103" s="196"/>
      <c r="D103" s="188" t="s">
        <v>161</v>
      </c>
      <c r="E103" s="197" t="s">
        <v>19</v>
      </c>
      <c r="F103" s="198" t="s">
        <v>80</v>
      </c>
      <c r="G103" s="196"/>
      <c r="H103" s="199">
        <v>1</v>
      </c>
      <c r="I103" s="200"/>
      <c r="J103" s="196"/>
      <c r="K103" s="196"/>
      <c r="L103" s="201"/>
      <c r="M103" s="202"/>
      <c r="N103" s="203"/>
      <c r="O103" s="203"/>
      <c r="P103" s="203"/>
      <c r="Q103" s="203"/>
      <c r="R103" s="203"/>
      <c r="S103" s="203"/>
      <c r="T103" s="204"/>
      <c r="AT103" s="205" t="s">
        <v>161</v>
      </c>
      <c r="AU103" s="205" t="s">
        <v>80</v>
      </c>
      <c r="AV103" s="13" t="s">
        <v>82</v>
      </c>
      <c r="AW103" s="13" t="s">
        <v>33</v>
      </c>
      <c r="AX103" s="13" t="s">
        <v>80</v>
      </c>
      <c r="AY103" s="205" t="s">
        <v>132</v>
      </c>
    </row>
    <row r="104" spans="1:65" s="2" customFormat="1" ht="33" customHeight="1">
      <c r="A104" s="36"/>
      <c r="B104" s="37"/>
      <c r="C104" s="217" t="s">
        <v>140</v>
      </c>
      <c r="D104" s="217" t="s">
        <v>199</v>
      </c>
      <c r="E104" s="218" t="s">
        <v>760</v>
      </c>
      <c r="F104" s="219" t="s">
        <v>761</v>
      </c>
      <c r="G104" s="220" t="s">
        <v>581</v>
      </c>
      <c r="H104" s="221">
        <v>2</v>
      </c>
      <c r="I104" s="222"/>
      <c r="J104" s="223">
        <f>ROUND(I104*H104,2)</f>
        <v>0</v>
      </c>
      <c r="K104" s="219" t="s">
        <v>226</v>
      </c>
      <c r="L104" s="224"/>
      <c r="M104" s="225" t="s">
        <v>19</v>
      </c>
      <c r="N104" s="226" t="s">
        <v>43</v>
      </c>
      <c r="O104" s="66"/>
      <c r="P104" s="184">
        <f>O104*H104</f>
        <v>0</v>
      </c>
      <c r="Q104" s="184">
        <v>0</v>
      </c>
      <c r="R104" s="184">
        <f>Q104*H104</f>
        <v>0</v>
      </c>
      <c r="S104" s="184">
        <v>0</v>
      </c>
      <c r="T104" s="185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6" t="s">
        <v>739</v>
      </c>
      <c r="AT104" s="186" t="s">
        <v>199</v>
      </c>
      <c r="AU104" s="186" t="s">
        <v>80</v>
      </c>
      <c r="AY104" s="19" t="s">
        <v>132</v>
      </c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9" t="s">
        <v>80</v>
      </c>
      <c r="BK104" s="187">
        <f>ROUND(I104*H104,2)</f>
        <v>0</v>
      </c>
      <c r="BL104" s="19" t="s">
        <v>739</v>
      </c>
      <c r="BM104" s="186" t="s">
        <v>762</v>
      </c>
    </row>
    <row r="105" spans="1:65" s="2" customFormat="1" ht="19.5">
      <c r="A105" s="36"/>
      <c r="B105" s="37"/>
      <c r="C105" s="38"/>
      <c r="D105" s="188" t="s">
        <v>142</v>
      </c>
      <c r="E105" s="38"/>
      <c r="F105" s="189" t="s">
        <v>761</v>
      </c>
      <c r="G105" s="38"/>
      <c r="H105" s="38"/>
      <c r="I105" s="190"/>
      <c r="J105" s="38"/>
      <c r="K105" s="38"/>
      <c r="L105" s="41"/>
      <c r="M105" s="191"/>
      <c r="N105" s="192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142</v>
      </c>
      <c r="AU105" s="19" t="s">
        <v>80</v>
      </c>
    </row>
    <row r="106" spans="1:65" s="15" customFormat="1" ht="22.5">
      <c r="B106" s="227"/>
      <c r="C106" s="228"/>
      <c r="D106" s="188" t="s">
        <v>161</v>
      </c>
      <c r="E106" s="229" t="s">
        <v>19</v>
      </c>
      <c r="F106" s="230" t="s">
        <v>763</v>
      </c>
      <c r="G106" s="228"/>
      <c r="H106" s="229" t="s">
        <v>19</v>
      </c>
      <c r="I106" s="231"/>
      <c r="J106" s="228"/>
      <c r="K106" s="228"/>
      <c r="L106" s="232"/>
      <c r="M106" s="233"/>
      <c r="N106" s="234"/>
      <c r="O106" s="234"/>
      <c r="P106" s="234"/>
      <c r="Q106" s="234"/>
      <c r="R106" s="234"/>
      <c r="S106" s="234"/>
      <c r="T106" s="235"/>
      <c r="AT106" s="236" t="s">
        <v>161</v>
      </c>
      <c r="AU106" s="236" t="s">
        <v>80</v>
      </c>
      <c r="AV106" s="15" t="s">
        <v>80</v>
      </c>
      <c r="AW106" s="15" t="s">
        <v>33</v>
      </c>
      <c r="AX106" s="15" t="s">
        <v>72</v>
      </c>
      <c r="AY106" s="236" t="s">
        <v>132</v>
      </c>
    </row>
    <row r="107" spans="1:65" s="15" customFormat="1" ht="11.25">
      <c r="B107" s="227"/>
      <c r="C107" s="228"/>
      <c r="D107" s="188" t="s">
        <v>161</v>
      </c>
      <c r="E107" s="229" t="s">
        <v>19</v>
      </c>
      <c r="F107" s="230" t="s">
        <v>764</v>
      </c>
      <c r="G107" s="228"/>
      <c r="H107" s="229" t="s">
        <v>19</v>
      </c>
      <c r="I107" s="231"/>
      <c r="J107" s="228"/>
      <c r="K107" s="228"/>
      <c r="L107" s="232"/>
      <c r="M107" s="233"/>
      <c r="N107" s="234"/>
      <c r="O107" s="234"/>
      <c r="P107" s="234"/>
      <c r="Q107" s="234"/>
      <c r="R107" s="234"/>
      <c r="S107" s="234"/>
      <c r="T107" s="235"/>
      <c r="AT107" s="236" t="s">
        <v>161</v>
      </c>
      <c r="AU107" s="236" t="s">
        <v>80</v>
      </c>
      <c r="AV107" s="15" t="s">
        <v>80</v>
      </c>
      <c r="AW107" s="15" t="s">
        <v>33</v>
      </c>
      <c r="AX107" s="15" t="s">
        <v>72</v>
      </c>
      <c r="AY107" s="236" t="s">
        <v>132</v>
      </c>
    </row>
    <row r="108" spans="1:65" s="15" customFormat="1" ht="11.25">
      <c r="B108" s="227"/>
      <c r="C108" s="228"/>
      <c r="D108" s="188" t="s">
        <v>161</v>
      </c>
      <c r="E108" s="229" t="s">
        <v>19</v>
      </c>
      <c r="F108" s="230" t="s">
        <v>765</v>
      </c>
      <c r="G108" s="228"/>
      <c r="H108" s="229" t="s">
        <v>19</v>
      </c>
      <c r="I108" s="231"/>
      <c r="J108" s="228"/>
      <c r="K108" s="228"/>
      <c r="L108" s="232"/>
      <c r="M108" s="233"/>
      <c r="N108" s="234"/>
      <c r="O108" s="234"/>
      <c r="P108" s="234"/>
      <c r="Q108" s="234"/>
      <c r="R108" s="234"/>
      <c r="S108" s="234"/>
      <c r="T108" s="235"/>
      <c r="AT108" s="236" t="s">
        <v>161</v>
      </c>
      <c r="AU108" s="236" t="s">
        <v>80</v>
      </c>
      <c r="AV108" s="15" t="s">
        <v>80</v>
      </c>
      <c r="AW108" s="15" t="s">
        <v>33</v>
      </c>
      <c r="AX108" s="15" t="s">
        <v>72</v>
      </c>
      <c r="AY108" s="236" t="s">
        <v>132</v>
      </c>
    </row>
    <row r="109" spans="1:65" s="15" customFormat="1" ht="22.5">
      <c r="B109" s="227"/>
      <c r="C109" s="228"/>
      <c r="D109" s="188" t="s">
        <v>161</v>
      </c>
      <c r="E109" s="229" t="s">
        <v>19</v>
      </c>
      <c r="F109" s="230" t="s">
        <v>766</v>
      </c>
      <c r="G109" s="228"/>
      <c r="H109" s="229" t="s">
        <v>19</v>
      </c>
      <c r="I109" s="231"/>
      <c r="J109" s="228"/>
      <c r="K109" s="228"/>
      <c r="L109" s="232"/>
      <c r="M109" s="233"/>
      <c r="N109" s="234"/>
      <c r="O109" s="234"/>
      <c r="P109" s="234"/>
      <c r="Q109" s="234"/>
      <c r="R109" s="234"/>
      <c r="S109" s="234"/>
      <c r="T109" s="235"/>
      <c r="AT109" s="236" t="s">
        <v>161</v>
      </c>
      <c r="AU109" s="236" t="s">
        <v>80</v>
      </c>
      <c r="AV109" s="15" t="s">
        <v>80</v>
      </c>
      <c r="AW109" s="15" t="s">
        <v>33</v>
      </c>
      <c r="AX109" s="15" t="s">
        <v>72</v>
      </c>
      <c r="AY109" s="236" t="s">
        <v>132</v>
      </c>
    </row>
    <row r="110" spans="1:65" s="15" customFormat="1" ht="22.5">
      <c r="B110" s="227"/>
      <c r="C110" s="228"/>
      <c r="D110" s="188" t="s">
        <v>161</v>
      </c>
      <c r="E110" s="229" t="s">
        <v>19</v>
      </c>
      <c r="F110" s="230" t="s">
        <v>767</v>
      </c>
      <c r="G110" s="228"/>
      <c r="H110" s="229" t="s">
        <v>19</v>
      </c>
      <c r="I110" s="231"/>
      <c r="J110" s="228"/>
      <c r="K110" s="228"/>
      <c r="L110" s="232"/>
      <c r="M110" s="233"/>
      <c r="N110" s="234"/>
      <c r="O110" s="234"/>
      <c r="P110" s="234"/>
      <c r="Q110" s="234"/>
      <c r="R110" s="234"/>
      <c r="S110" s="234"/>
      <c r="T110" s="235"/>
      <c r="AT110" s="236" t="s">
        <v>161</v>
      </c>
      <c r="AU110" s="236" t="s">
        <v>80</v>
      </c>
      <c r="AV110" s="15" t="s">
        <v>80</v>
      </c>
      <c r="AW110" s="15" t="s">
        <v>33</v>
      </c>
      <c r="AX110" s="15" t="s">
        <v>72</v>
      </c>
      <c r="AY110" s="236" t="s">
        <v>132</v>
      </c>
    </row>
    <row r="111" spans="1:65" s="15" customFormat="1" ht="22.5">
      <c r="B111" s="227"/>
      <c r="C111" s="228"/>
      <c r="D111" s="188" t="s">
        <v>161</v>
      </c>
      <c r="E111" s="229" t="s">
        <v>19</v>
      </c>
      <c r="F111" s="230" t="s">
        <v>768</v>
      </c>
      <c r="G111" s="228"/>
      <c r="H111" s="229" t="s">
        <v>19</v>
      </c>
      <c r="I111" s="231"/>
      <c r="J111" s="228"/>
      <c r="K111" s="228"/>
      <c r="L111" s="232"/>
      <c r="M111" s="233"/>
      <c r="N111" s="234"/>
      <c r="O111" s="234"/>
      <c r="P111" s="234"/>
      <c r="Q111" s="234"/>
      <c r="R111" s="234"/>
      <c r="S111" s="234"/>
      <c r="T111" s="235"/>
      <c r="AT111" s="236" t="s">
        <v>161</v>
      </c>
      <c r="AU111" s="236" t="s">
        <v>80</v>
      </c>
      <c r="AV111" s="15" t="s">
        <v>80</v>
      </c>
      <c r="AW111" s="15" t="s">
        <v>33</v>
      </c>
      <c r="AX111" s="15" t="s">
        <v>72</v>
      </c>
      <c r="AY111" s="236" t="s">
        <v>132</v>
      </c>
    </row>
    <row r="112" spans="1:65" s="15" customFormat="1" ht="11.25">
      <c r="B112" s="227"/>
      <c r="C112" s="228"/>
      <c r="D112" s="188" t="s">
        <v>161</v>
      </c>
      <c r="E112" s="229" t="s">
        <v>19</v>
      </c>
      <c r="F112" s="230" t="s">
        <v>769</v>
      </c>
      <c r="G112" s="228"/>
      <c r="H112" s="229" t="s">
        <v>19</v>
      </c>
      <c r="I112" s="231"/>
      <c r="J112" s="228"/>
      <c r="K112" s="228"/>
      <c r="L112" s="232"/>
      <c r="M112" s="233"/>
      <c r="N112" s="234"/>
      <c r="O112" s="234"/>
      <c r="P112" s="234"/>
      <c r="Q112" s="234"/>
      <c r="R112" s="234"/>
      <c r="S112" s="234"/>
      <c r="T112" s="235"/>
      <c r="AT112" s="236" t="s">
        <v>161</v>
      </c>
      <c r="AU112" s="236" t="s">
        <v>80</v>
      </c>
      <c r="AV112" s="15" t="s">
        <v>80</v>
      </c>
      <c r="AW112" s="15" t="s">
        <v>33</v>
      </c>
      <c r="AX112" s="15" t="s">
        <v>72</v>
      </c>
      <c r="AY112" s="236" t="s">
        <v>132</v>
      </c>
    </row>
    <row r="113" spans="1:65" s="13" customFormat="1" ht="11.25">
      <c r="B113" s="195"/>
      <c r="C113" s="196"/>
      <c r="D113" s="188" t="s">
        <v>161</v>
      </c>
      <c r="E113" s="197" t="s">
        <v>19</v>
      </c>
      <c r="F113" s="198" t="s">
        <v>82</v>
      </c>
      <c r="G113" s="196"/>
      <c r="H113" s="199">
        <v>2</v>
      </c>
      <c r="I113" s="200"/>
      <c r="J113" s="196"/>
      <c r="K113" s="196"/>
      <c r="L113" s="201"/>
      <c r="M113" s="202"/>
      <c r="N113" s="203"/>
      <c r="O113" s="203"/>
      <c r="P113" s="203"/>
      <c r="Q113" s="203"/>
      <c r="R113" s="203"/>
      <c r="S113" s="203"/>
      <c r="T113" s="204"/>
      <c r="AT113" s="205" t="s">
        <v>161</v>
      </c>
      <c r="AU113" s="205" t="s">
        <v>80</v>
      </c>
      <c r="AV113" s="13" t="s">
        <v>82</v>
      </c>
      <c r="AW113" s="13" t="s">
        <v>33</v>
      </c>
      <c r="AX113" s="13" t="s">
        <v>80</v>
      </c>
      <c r="AY113" s="205" t="s">
        <v>132</v>
      </c>
    </row>
    <row r="114" spans="1:65" s="2" customFormat="1" ht="16.5" customHeight="1">
      <c r="A114" s="36"/>
      <c r="B114" s="37"/>
      <c r="C114" s="217" t="s">
        <v>164</v>
      </c>
      <c r="D114" s="217" t="s">
        <v>199</v>
      </c>
      <c r="E114" s="218" t="s">
        <v>770</v>
      </c>
      <c r="F114" s="219" t="s">
        <v>771</v>
      </c>
      <c r="G114" s="220" t="s">
        <v>581</v>
      </c>
      <c r="H114" s="221">
        <v>4</v>
      </c>
      <c r="I114" s="222"/>
      <c r="J114" s="223">
        <f>ROUND(I114*H114,2)</f>
        <v>0</v>
      </c>
      <c r="K114" s="219" t="s">
        <v>226</v>
      </c>
      <c r="L114" s="224"/>
      <c r="M114" s="225" t="s">
        <v>19</v>
      </c>
      <c r="N114" s="226" t="s">
        <v>43</v>
      </c>
      <c r="O114" s="66"/>
      <c r="P114" s="184">
        <f>O114*H114</f>
        <v>0</v>
      </c>
      <c r="Q114" s="184">
        <v>0</v>
      </c>
      <c r="R114" s="184">
        <f>Q114*H114</f>
        <v>0</v>
      </c>
      <c r="S114" s="184">
        <v>0</v>
      </c>
      <c r="T114" s="185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739</v>
      </c>
      <c r="AT114" s="186" t="s">
        <v>199</v>
      </c>
      <c r="AU114" s="186" t="s">
        <v>80</v>
      </c>
      <c r="AY114" s="19" t="s">
        <v>132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9" t="s">
        <v>80</v>
      </c>
      <c r="BK114" s="187">
        <f>ROUND(I114*H114,2)</f>
        <v>0</v>
      </c>
      <c r="BL114" s="19" t="s">
        <v>739</v>
      </c>
      <c r="BM114" s="186" t="s">
        <v>772</v>
      </c>
    </row>
    <row r="115" spans="1:65" s="2" customFormat="1" ht="11.25">
      <c r="A115" s="36"/>
      <c r="B115" s="37"/>
      <c r="C115" s="38"/>
      <c r="D115" s="188" t="s">
        <v>142</v>
      </c>
      <c r="E115" s="38"/>
      <c r="F115" s="189" t="s">
        <v>771</v>
      </c>
      <c r="G115" s="38"/>
      <c r="H115" s="38"/>
      <c r="I115" s="190"/>
      <c r="J115" s="38"/>
      <c r="K115" s="38"/>
      <c r="L115" s="41"/>
      <c r="M115" s="191"/>
      <c r="N115" s="192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142</v>
      </c>
      <c r="AU115" s="19" t="s">
        <v>80</v>
      </c>
    </row>
    <row r="116" spans="1:65" s="15" customFormat="1" ht="22.5">
      <c r="B116" s="227"/>
      <c r="C116" s="228"/>
      <c r="D116" s="188" t="s">
        <v>161</v>
      </c>
      <c r="E116" s="229" t="s">
        <v>19</v>
      </c>
      <c r="F116" s="230" t="s">
        <v>773</v>
      </c>
      <c r="G116" s="228"/>
      <c r="H116" s="229" t="s">
        <v>19</v>
      </c>
      <c r="I116" s="231"/>
      <c r="J116" s="228"/>
      <c r="K116" s="228"/>
      <c r="L116" s="232"/>
      <c r="M116" s="233"/>
      <c r="N116" s="234"/>
      <c r="O116" s="234"/>
      <c r="P116" s="234"/>
      <c r="Q116" s="234"/>
      <c r="R116" s="234"/>
      <c r="S116" s="234"/>
      <c r="T116" s="235"/>
      <c r="AT116" s="236" t="s">
        <v>161</v>
      </c>
      <c r="AU116" s="236" t="s">
        <v>80</v>
      </c>
      <c r="AV116" s="15" t="s">
        <v>80</v>
      </c>
      <c r="AW116" s="15" t="s">
        <v>33</v>
      </c>
      <c r="AX116" s="15" t="s">
        <v>72</v>
      </c>
      <c r="AY116" s="236" t="s">
        <v>132</v>
      </c>
    </row>
    <row r="117" spans="1:65" s="15" customFormat="1" ht="22.5">
      <c r="B117" s="227"/>
      <c r="C117" s="228"/>
      <c r="D117" s="188" t="s">
        <v>161</v>
      </c>
      <c r="E117" s="229" t="s">
        <v>19</v>
      </c>
      <c r="F117" s="230" t="s">
        <v>774</v>
      </c>
      <c r="G117" s="228"/>
      <c r="H117" s="229" t="s">
        <v>19</v>
      </c>
      <c r="I117" s="231"/>
      <c r="J117" s="228"/>
      <c r="K117" s="228"/>
      <c r="L117" s="232"/>
      <c r="M117" s="233"/>
      <c r="N117" s="234"/>
      <c r="O117" s="234"/>
      <c r="P117" s="234"/>
      <c r="Q117" s="234"/>
      <c r="R117" s="234"/>
      <c r="S117" s="234"/>
      <c r="T117" s="235"/>
      <c r="AT117" s="236" t="s">
        <v>161</v>
      </c>
      <c r="AU117" s="236" t="s">
        <v>80</v>
      </c>
      <c r="AV117" s="15" t="s">
        <v>80</v>
      </c>
      <c r="AW117" s="15" t="s">
        <v>33</v>
      </c>
      <c r="AX117" s="15" t="s">
        <v>72</v>
      </c>
      <c r="AY117" s="236" t="s">
        <v>132</v>
      </c>
    </row>
    <row r="118" spans="1:65" s="15" customFormat="1" ht="11.25">
      <c r="B118" s="227"/>
      <c r="C118" s="228"/>
      <c r="D118" s="188" t="s">
        <v>161</v>
      </c>
      <c r="E118" s="229" t="s">
        <v>19</v>
      </c>
      <c r="F118" s="230" t="s">
        <v>775</v>
      </c>
      <c r="G118" s="228"/>
      <c r="H118" s="229" t="s">
        <v>19</v>
      </c>
      <c r="I118" s="231"/>
      <c r="J118" s="228"/>
      <c r="K118" s="228"/>
      <c r="L118" s="232"/>
      <c r="M118" s="233"/>
      <c r="N118" s="234"/>
      <c r="O118" s="234"/>
      <c r="P118" s="234"/>
      <c r="Q118" s="234"/>
      <c r="R118" s="234"/>
      <c r="S118" s="234"/>
      <c r="T118" s="235"/>
      <c r="AT118" s="236" t="s">
        <v>161</v>
      </c>
      <c r="AU118" s="236" t="s">
        <v>80</v>
      </c>
      <c r="AV118" s="15" t="s">
        <v>80</v>
      </c>
      <c r="AW118" s="15" t="s">
        <v>33</v>
      </c>
      <c r="AX118" s="15" t="s">
        <v>72</v>
      </c>
      <c r="AY118" s="236" t="s">
        <v>132</v>
      </c>
    </row>
    <row r="119" spans="1:65" s="15" customFormat="1" ht="11.25">
      <c r="B119" s="227"/>
      <c r="C119" s="228"/>
      <c r="D119" s="188" t="s">
        <v>161</v>
      </c>
      <c r="E119" s="229" t="s">
        <v>19</v>
      </c>
      <c r="F119" s="230" t="s">
        <v>776</v>
      </c>
      <c r="G119" s="228"/>
      <c r="H119" s="229" t="s">
        <v>19</v>
      </c>
      <c r="I119" s="231"/>
      <c r="J119" s="228"/>
      <c r="K119" s="228"/>
      <c r="L119" s="232"/>
      <c r="M119" s="233"/>
      <c r="N119" s="234"/>
      <c r="O119" s="234"/>
      <c r="P119" s="234"/>
      <c r="Q119" s="234"/>
      <c r="R119" s="234"/>
      <c r="S119" s="234"/>
      <c r="T119" s="235"/>
      <c r="AT119" s="236" t="s">
        <v>161</v>
      </c>
      <c r="AU119" s="236" t="s">
        <v>80</v>
      </c>
      <c r="AV119" s="15" t="s">
        <v>80</v>
      </c>
      <c r="AW119" s="15" t="s">
        <v>33</v>
      </c>
      <c r="AX119" s="15" t="s">
        <v>72</v>
      </c>
      <c r="AY119" s="236" t="s">
        <v>132</v>
      </c>
    </row>
    <row r="120" spans="1:65" s="13" customFormat="1" ht="11.25">
      <c r="B120" s="195"/>
      <c r="C120" s="196"/>
      <c r="D120" s="188" t="s">
        <v>161</v>
      </c>
      <c r="E120" s="197" t="s">
        <v>19</v>
      </c>
      <c r="F120" s="198" t="s">
        <v>140</v>
      </c>
      <c r="G120" s="196"/>
      <c r="H120" s="199">
        <v>4</v>
      </c>
      <c r="I120" s="200"/>
      <c r="J120" s="196"/>
      <c r="K120" s="196"/>
      <c r="L120" s="201"/>
      <c r="M120" s="202"/>
      <c r="N120" s="203"/>
      <c r="O120" s="203"/>
      <c r="P120" s="203"/>
      <c r="Q120" s="203"/>
      <c r="R120" s="203"/>
      <c r="S120" s="203"/>
      <c r="T120" s="204"/>
      <c r="AT120" s="205" t="s">
        <v>161</v>
      </c>
      <c r="AU120" s="205" t="s">
        <v>80</v>
      </c>
      <c r="AV120" s="13" t="s">
        <v>82</v>
      </c>
      <c r="AW120" s="13" t="s">
        <v>33</v>
      </c>
      <c r="AX120" s="13" t="s">
        <v>80</v>
      </c>
      <c r="AY120" s="205" t="s">
        <v>132</v>
      </c>
    </row>
    <row r="121" spans="1:65" s="2" customFormat="1" ht="24.2" customHeight="1">
      <c r="A121" s="36"/>
      <c r="B121" s="37"/>
      <c r="C121" s="217" t="s">
        <v>133</v>
      </c>
      <c r="D121" s="217" t="s">
        <v>199</v>
      </c>
      <c r="E121" s="218" t="s">
        <v>777</v>
      </c>
      <c r="F121" s="219" t="s">
        <v>778</v>
      </c>
      <c r="G121" s="220" t="s">
        <v>238</v>
      </c>
      <c r="H121" s="221">
        <v>1</v>
      </c>
      <c r="I121" s="222"/>
      <c r="J121" s="223">
        <f>ROUND(I121*H121,2)</f>
        <v>0</v>
      </c>
      <c r="K121" s="219" t="s">
        <v>226</v>
      </c>
      <c r="L121" s="224"/>
      <c r="M121" s="225" t="s">
        <v>19</v>
      </c>
      <c r="N121" s="226" t="s">
        <v>43</v>
      </c>
      <c r="O121" s="66"/>
      <c r="P121" s="184">
        <f>O121*H121</f>
        <v>0</v>
      </c>
      <c r="Q121" s="184">
        <v>0</v>
      </c>
      <c r="R121" s="184">
        <f>Q121*H121</f>
        <v>0</v>
      </c>
      <c r="S121" s="184">
        <v>0</v>
      </c>
      <c r="T121" s="185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6" t="s">
        <v>739</v>
      </c>
      <c r="AT121" s="186" t="s">
        <v>199</v>
      </c>
      <c r="AU121" s="186" t="s">
        <v>80</v>
      </c>
      <c r="AY121" s="19" t="s">
        <v>132</v>
      </c>
      <c r="BE121" s="187">
        <f>IF(N121="základní",J121,0)</f>
        <v>0</v>
      </c>
      <c r="BF121" s="187">
        <f>IF(N121="snížená",J121,0)</f>
        <v>0</v>
      </c>
      <c r="BG121" s="187">
        <f>IF(N121="zákl. přenesená",J121,0)</f>
        <v>0</v>
      </c>
      <c r="BH121" s="187">
        <f>IF(N121="sníž. přenesená",J121,0)</f>
        <v>0</v>
      </c>
      <c r="BI121" s="187">
        <f>IF(N121="nulová",J121,0)</f>
        <v>0</v>
      </c>
      <c r="BJ121" s="19" t="s">
        <v>80</v>
      </c>
      <c r="BK121" s="187">
        <f>ROUND(I121*H121,2)</f>
        <v>0</v>
      </c>
      <c r="BL121" s="19" t="s">
        <v>739</v>
      </c>
      <c r="BM121" s="186" t="s">
        <v>779</v>
      </c>
    </row>
    <row r="122" spans="1:65" s="2" customFormat="1" ht="11.25">
      <c r="A122" s="36"/>
      <c r="B122" s="37"/>
      <c r="C122" s="38"/>
      <c r="D122" s="188" t="s">
        <v>142</v>
      </c>
      <c r="E122" s="38"/>
      <c r="F122" s="189" t="s">
        <v>778</v>
      </c>
      <c r="G122" s="38"/>
      <c r="H122" s="38"/>
      <c r="I122" s="190"/>
      <c r="J122" s="38"/>
      <c r="K122" s="38"/>
      <c r="L122" s="41"/>
      <c r="M122" s="191"/>
      <c r="N122" s="192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142</v>
      </c>
      <c r="AU122" s="19" t="s">
        <v>80</v>
      </c>
    </row>
    <row r="123" spans="1:65" s="15" customFormat="1" ht="11.25">
      <c r="B123" s="227"/>
      <c r="C123" s="228"/>
      <c r="D123" s="188" t="s">
        <v>161</v>
      </c>
      <c r="E123" s="229" t="s">
        <v>19</v>
      </c>
      <c r="F123" s="230" t="s">
        <v>780</v>
      </c>
      <c r="G123" s="228"/>
      <c r="H123" s="229" t="s">
        <v>19</v>
      </c>
      <c r="I123" s="231"/>
      <c r="J123" s="228"/>
      <c r="K123" s="228"/>
      <c r="L123" s="232"/>
      <c r="M123" s="233"/>
      <c r="N123" s="234"/>
      <c r="O123" s="234"/>
      <c r="P123" s="234"/>
      <c r="Q123" s="234"/>
      <c r="R123" s="234"/>
      <c r="S123" s="234"/>
      <c r="T123" s="235"/>
      <c r="AT123" s="236" t="s">
        <v>161</v>
      </c>
      <c r="AU123" s="236" t="s">
        <v>80</v>
      </c>
      <c r="AV123" s="15" t="s">
        <v>80</v>
      </c>
      <c r="AW123" s="15" t="s">
        <v>33</v>
      </c>
      <c r="AX123" s="15" t="s">
        <v>72</v>
      </c>
      <c r="AY123" s="236" t="s">
        <v>132</v>
      </c>
    </row>
    <row r="124" spans="1:65" s="15" customFormat="1" ht="11.25">
      <c r="B124" s="227"/>
      <c r="C124" s="228"/>
      <c r="D124" s="188" t="s">
        <v>161</v>
      </c>
      <c r="E124" s="229" t="s">
        <v>19</v>
      </c>
      <c r="F124" s="230" t="s">
        <v>781</v>
      </c>
      <c r="G124" s="228"/>
      <c r="H124" s="229" t="s">
        <v>19</v>
      </c>
      <c r="I124" s="231"/>
      <c r="J124" s="228"/>
      <c r="K124" s="228"/>
      <c r="L124" s="232"/>
      <c r="M124" s="233"/>
      <c r="N124" s="234"/>
      <c r="O124" s="234"/>
      <c r="P124" s="234"/>
      <c r="Q124" s="234"/>
      <c r="R124" s="234"/>
      <c r="S124" s="234"/>
      <c r="T124" s="235"/>
      <c r="AT124" s="236" t="s">
        <v>161</v>
      </c>
      <c r="AU124" s="236" t="s">
        <v>80</v>
      </c>
      <c r="AV124" s="15" t="s">
        <v>80</v>
      </c>
      <c r="AW124" s="15" t="s">
        <v>33</v>
      </c>
      <c r="AX124" s="15" t="s">
        <v>72</v>
      </c>
      <c r="AY124" s="236" t="s">
        <v>132</v>
      </c>
    </row>
    <row r="125" spans="1:65" s="15" customFormat="1" ht="22.5">
      <c r="B125" s="227"/>
      <c r="C125" s="228"/>
      <c r="D125" s="188" t="s">
        <v>161</v>
      </c>
      <c r="E125" s="229" t="s">
        <v>19</v>
      </c>
      <c r="F125" s="230" t="s">
        <v>782</v>
      </c>
      <c r="G125" s="228"/>
      <c r="H125" s="229" t="s">
        <v>19</v>
      </c>
      <c r="I125" s="231"/>
      <c r="J125" s="228"/>
      <c r="K125" s="228"/>
      <c r="L125" s="232"/>
      <c r="M125" s="233"/>
      <c r="N125" s="234"/>
      <c r="O125" s="234"/>
      <c r="P125" s="234"/>
      <c r="Q125" s="234"/>
      <c r="R125" s="234"/>
      <c r="S125" s="234"/>
      <c r="T125" s="235"/>
      <c r="AT125" s="236" t="s">
        <v>161</v>
      </c>
      <c r="AU125" s="236" t="s">
        <v>80</v>
      </c>
      <c r="AV125" s="15" t="s">
        <v>80</v>
      </c>
      <c r="AW125" s="15" t="s">
        <v>33</v>
      </c>
      <c r="AX125" s="15" t="s">
        <v>72</v>
      </c>
      <c r="AY125" s="236" t="s">
        <v>132</v>
      </c>
    </row>
    <row r="126" spans="1:65" s="15" customFormat="1" ht="11.25">
      <c r="B126" s="227"/>
      <c r="C126" s="228"/>
      <c r="D126" s="188" t="s">
        <v>161</v>
      </c>
      <c r="E126" s="229" t="s">
        <v>19</v>
      </c>
      <c r="F126" s="230" t="s">
        <v>783</v>
      </c>
      <c r="G126" s="228"/>
      <c r="H126" s="229" t="s">
        <v>19</v>
      </c>
      <c r="I126" s="231"/>
      <c r="J126" s="228"/>
      <c r="K126" s="228"/>
      <c r="L126" s="232"/>
      <c r="M126" s="233"/>
      <c r="N126" s="234"/>
      <c r="O126" s="234"/>
      <c r="P126" s="234"/>
      <c r="Q126" s="234"/>
      <c r="R126" s="234"/>
      <c r="S126" s="234"/>
      <c r="T126" s="235"/>
      <c r="AT126" s="236" t="s">
        <v>161</v>
      </c>
      <c r="AU126" s="236" t="s">
        <v>80</v>
      </c>
      <c r="AV126" s="15" t="s">
        <v>80</v>
      </c>
      <c r="AW126" s="15" t="s">
        <v>33</v>
      </c>
      <c r="AX126" s="15" t="s">
        <v>72</v>
      </c>
      <c r="AY126" s="236" t="s">
        <v>132</v>
      </c>
    </row>
    <row r="127" spans="1:65" s="15" customFormat="1" ht="11.25">
      <c r="B127" s="227"/>
      <c r="C127" s="228"/>
      <c r="D127" s="188" t="s">
        <v>161</v>
      </c>
      <c r="E127" s="229" t="s">
        <v>19</v>
      </c>
      <c r="F127" s="230" t="s">
        <v>784</v>
      </c>
      <c r="G127" s="228"/>
      <c r="H127" s="229" t="s">
        <v>19</v>
      </c>
      <c r="I127" s="231"/>
      <c r="J127" s="228"/>
      <c r="K127" s="228"/>
      <c r="L127" s="232"/>
      <c r="M127" s="233"/>
      <c r="N127" s="234"/>
      <c r="O127" s="234"/>
      <c r="P127" s="234"/>
      <c r="Q127" s="234"/>
      <c r="R127" s="234"/>
      <c r="S127" s="234"/>
      <c r="T127" s="235"/>
      <c r="AT127" s="236" t="s">
        <v>161</v>
      </c>
      <c r="AU127" s="236" t="s">
        <v>80</v>
      </c>
      <c r="AV127" s="15" t="s">
        <v>80</v>
      </c>
      <c r="AW127" s="15" t="s">
        <v>33</v>
      </c>
      <c r="AX127" s="15" t="s">
        <v>72</v>
      </c>
      <c r="AY127" s="236" t="s">
        <v>132</v>
      </c>
    </row>
    <row r="128" spans="1:65" s="13" customFormat="1" ht="11.25">
      <c r="B128" s="195"/>
      <c r="C128" s="196"/>
      <c r="D128" s="188" t="s">
        <v>161</v>
      </c>
      <c r="E128" s="197" t="s">
        <v>19</v>
      </c>
      <c r="F128" s="198" t="s">
        <v>80</v>
      </c>
      <c r="G128" s="196"/>
      <c r="H128" s="199">
        <v>1</v>
      </c>
      <c r="I128" s="200"/>
      <c r="J128" s="196"/>
      <c r="K128" s="196"/>
      <c r="L128" s="201"/>
      <c r="M128" s="202"/>
      <c r="N128" s="203"/>
      <c r="O128" s="203"/>
      <c r="P128" s="203"/>
      <c r="Q128" s="203"/>
      <c r="R128" s="203"/>
      <c r="S128" s="203"/>
      <c r="T128" s="204"/>
      <c r="AT128" s="205" t="s">
        <v>161</v>
      </c>
      <c r="AU128" s="205" t="s">
        <v>80</v>
      </c>
      <c r="AV128" s="13" t="s">
        <v>82</v>
      </c>
      <c r="AW128" s="13" t="s">
        <v>33</v>
      </c>
      <c r="AX128" s="13" t="s">
        <v>80</v>
      </c>
      <c r="AY128" s="205" t="s">
        <v>132</v>
      </c>
    </row>
    <row r="129" spans="1:65" s="2" customFormat="1" ht="24.2" customHeight="1">
      <c r="A129" s="36"/>
      <c r="B129" s="37"/>
      <c r="C129" s="217" t="s">
        <v>174</v>
      </c>
      <c r="D129" s="217" t="s">
        <v>199</v>
      </c>
      <c r="E129" s="218" t="s">
        <v>785</v>
      </c>
      <c r="F129" s="219" t="s">
        <v>786</v>
      </c>
      <c r="G129" s="220" t="s">
        <v>238</v>
      </c>
      <c r="H129" s="221">
        <v>1</v>
      </c>
      <c r="I129" s="222"/>
      <c r="J129" s="223">
        <f>ROUND(I129*H129,2)</f>
        <v>0</v>
      </c>
      <c r="K129" s="219" t="s">
        <v>226</v>
      </c>
      <c r="L129" s="224"/>
      <c r="M129" s="225" t="s">
        <v>19</v>
      </c>
      <c r="N129" s="226" t="s">
        <v>43</v>
      </c>
      <c r="O129" s="66"/>
      <c r="P129" s="184">
        <f>O129*H129</f>
        <v>0</v>
      </c>
      <c r="Q129" s="184">
        <v>0</v>
      </c>
      <c r="R129" s="184">
        <f>Q129*H129</f>
        <v>0</v>
      </c>
      <c r="S129" s="184">
        <v>0</v>
      </c>
      <c r="T129" s="185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6" t="s">
        <v>739</v>
      </c>
      <c r="AT129" s="186" t="s">
        <v>199</v>
      </c>
      <c r="AU129" s="186" t="s">
        <v>80</v>
      </c>
      <c r="AY129" s="19" t="s">
        <v>132</v>
      </c>
      <c r="BE129" s="187">
        <f>IF(N129="základní",J129,0)</f>
        <v>0</v>
      </c>
      <c r="BF129" s="187">
        <f>IF(N129="snížená",J129,0)</f>
        <v>0</v>
      </c>
      <c r="BG129" s="187">
        <f>IF(N129="zákl. přenesená",J129,0)</f>
        <v>0</v>
      </c>
      <c r="BH129" s="187">
        <f>IF(N129="sníž. přenesená",J129,0)</f>
        <v>0</v>
      </c>
      <c r="BI129" s="187">
        <f>IF(N129="nulová",J129,0)</f>
        <v>0</v>
      </c>
      <c r="BJ129" s="19" t="s">
        <v>80</v>
      </c>
      <c r="BK129" s="187">
        <f>ROUND(I129*H129,2)</f>
        <v>0</v>
      </c>
      <c r="BL129" s="19" t="s">
        <v>739</v>
      </c>
      <c r="BM129" s="186" t="s">
        <v>787</v>
      </c>
    </row>
    <row r="130" spans="1:65" s="2" customFormat="1" ht="11.25">
      <c r="A130" s="36"/>
      <c r="B130" s="37"/>
      <c r="C130" s="38"/>
      <c r="D130" s="188" t="s">
        <v>142</v>
      </c>
      <c r="E130" s="38"/>
      <c r="F130" s="189" t="s">
        <v>786</v>
      </c>
      <c r="G130" s="38"/>
      <c r="H130" s="38"/>
      <c r="I130" s="190"/>
      <c r="J130" s="38"/>
      <c r="K130" s="38"/>
      <c r="L130" s="41"/>
      <c r="M130" s="191"/>
      <c r="N130" s="192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142</v>
      </c>
      <c r="AU130" s="19" t="s">
        <v>80</v>
      </c>
    </row>
    <row r="131" spans="1:65" s="15" customFormat="1" ht="22.5">
      <c r="B131" s="227"/>
      <c r="C131" s="228"/>
      <c r="D131" s="188" t="s">
        <v>161</v>
      </c>
      <c r="E131" s="229" t="s">
        <v>19</v>
      </c>
      <c r="F131" s="230" t="s">
        <v>788</v>
      </c>
      <c r="G131" s="228"/>
      <c r="H131" s="229" t="s">
        <v>19</v>
      </c>
      <c r="I131" s="231"/>
      <c r="J131" s="228"/>
      <c r="K131" s="228"/>
      <c r="L131" s="232"/>
      <c r="M131" s="233"/>
      <c r="N131" s="234"/>
      <c r="O131" s="234"/>
      <c r="P131" s="234"/>
      <c r="Q131" s="234"/>
      <c r="R131" s="234"/>
      <c r="S131" s="234"/>
      <c r="T131" s="235"/>
      <c r="AT131" s="236" t="s">
        <v>161</v>
      </c>
      <c r="AU131" s="236" t="s">
        <v>80</v>
      </c>
      <c r="AV131" s="15" t="s">
        <v>80</v>
      </c>
      <c r="AW131" s="15" t="s">
        <v>33</v>
      </c>
      <c r="AX131" s="15" t="s">
        <v>72</v>
      </c>
      <c r="AY131" s="236" t="s">
        <v>132</v>
      </c>
    </row>
    <row r="132" spans="1:65" s="15" customFormat="1" ht="11.25">
      <c r="B132" s="227"/>
      <c r="C132" s="228"/>
      <c r="D132" s="188" t="s">
        <v>161</v>
      </c>
      <c r="E132" s="229" t="s">
        <v>19</v>
      </c>
      <c r="F132" s="230" t="s">
        <v>789</v>
      </c>
      <c r="G132" s="228"/>
      <c r="H132" s="229" t="s">
        <v>19</v>
      </c>
      <c r="I132" s="231"/>
      <c r="J132" s="228"/>
      <c r="K132" s="228"/>
      <c r="L132" s="232"/>
      <c r="M132" s="233"/>
      <c r="N132" s="234"/>
      <c r="O132" s="234"/>
      <c r="P132" s="234"/>
      <c r="Q132" s="234"/>
      <c r="R132" s="234"/>
      <c r="S132" s="234"/>
      <c r="T132" s="235"/>
      <c r="AT132" s="236" t="s">
        <v>161</v>
      </c>
      <c r="AU132" s="236" t="s">
        <v>80</v>
      </c>
      <c r="AV132" s="15" t="s">
        <v>80</v>
      </c>
      <c r="AW132" s="15" t="s">
        <v>33</v>
      </c>
      <c r="AX132" s="15" t="s">
        <v>72</v>
      </c>
      <c r="AY132" s="236" t="s">
        <v>132</v>
      </c>
    </row>
    <row r="133" spans="1:65" s="15" customFormat="1" ht="11.25">
      <c r="B133" s="227"/>
      <c r="C133" s="228"/>
      <c r="D133" s="188" t="s">
        <v>161</v>
      </c>
      <c r="E133" s="229" t="s">
        <v>19</v>
      </c>
      <c r="F133" s="230" t="s">
        <v>790</v>
      </c>
      <c r="G133" s="228"/>
      <c r="H133" s="229" t="s">
        <v>19</v>
      </c>
      <c r="I133" s="231"/>
      <c r="J133" s="228"/>
      <c r="K133" s="228"/>
      <c r="L133" s="232"/>
      <c r="M133" s="233"/>
      <c r="N133" s="234"/>
      <c r="O133" s="234"/>
      <c r="P133" s="234"/>
      <c r="Q133" s="234"/>
      <c r="R133" s="234"/>
      <c r="S133" s="234"/>
      <c r="T133" s="235"/>
      <c r="AT133" s="236" t="s">
        <v>161</v>
      </c>
      <c r="AU133" s="236" t="s">
        <v>80</v>
      </c>
      <c r="AV133" s="15" t="s">
        <v>80</v>
      </c>
      <c r="AW133" s="15" t="s">
        <v>33</v>
      </c>
      <c r="AX133" s="15" t="s">
        <v>72</v>
      </c>
      <c r="AY133" s="236" t="s">
        <v>132</v>
      </c>
    </row>
    <row r="134" spans="1:65" s="15" customFormat="1" ht="22.5">
      <c r="B134" s="227"/>
      <c r="C134" s="228"/>
      <c r="D134" s="188" t="s">
        <v>161</v>
      </c>
      <c r="E134" s="229" t="s">
        <v>19</v>
      </c>
      <c r="F134" s="230" t="s">
        <v>791</v>
      </c>
      <c r="G134" s="228"/>
      <c r="H134" s="229" t="s">
        <v>19</v>
      </c>
      <c r="I134" s="231"/>
      <c r="J134" s="228"/>
      <c r="K134" s="228"/>
      <c r="L134" s="232"/>
      <c r="M134" s="233"/>
      <c r="N134" s="234"/>
      <c r="O134" s="234"/>
      <c r="P134" s="234"/>
      <c r="Q134" s="234"/>
      <c r="R134" s="234"/>
      <c r="S134" s="234"/>
      <c r="T134" s="235"/>
      <c r="AT134" s="236" t="s">
        <v>161</v>
      </c>
      <c r="AU134" s="236" t="s">
        <v>80</v>
      </c>
      <c r="AV134" s="15" t="s">
        <v>80</v>
      </c>
      <c r="AW134" s="15" t="s">
        <v>33</v>
      </c>
      <c r="AX134" s="15" t="s">
        <v>72</v>
      </c>
      <c r="AY134" s="236" t="s">
        <v>132</v>
      </c>
    </row>
    <row r="135" spans="1:65" s="13" customFormat="1" ht="11.25">
      <c r="B135" s="195"/>
      <c r="C135" s="196"/>
      <c r="D135" s="188" t="s">
        <v>161</v>
      </c>
      <c r="E135" s="197" t="s">
        <v>19</v>
      </c>
      <c r="F135" s="198" t="s">
        <v>80</v>
      </c>
      <c r="G135" s="196"/>
      <c r="H135" s="199">
        <v>1</v>
      </c>
      <c r="I135" s="200"/>
      <c r="J135" s="196"/>
      <c r="K135" s="196"/>
      <c r="L135" s="201"/>
      <c r="M135" s="202"/>
      <c r="N135" s="203"/>
      <c r="O135" s="203"/>
      <c r="P135" s="203"/>
      <c r="Q135" s="203"/>
      <c r="R135" s="203"/>
      <c r="S135" s="203"/>
      <c r="T135" s="204"/>
      <c r="AT135" s="205" t="s">
        <v>161</v>
      </c>
      <c r="AU135" s="205" t="s">
        <v>80</v>
      </c>
      <c r="AV135" s="13" t="s">
        <v>82</v>
      </c>
      <c r="AW135" s="13" t="s">
        <v>33</v>
      </c>
      <c r="AX135" s="13" t="s">
        <v>80</v>
      </c>
      <c r="AY135" s="205" t="s">
        <v>132</v>
      </c>
    </row>
    <row r="136" spans="1:65" s="2" customFormat="1" ht="24.2" customHeight="1">
      <c r="A136" s="36"/>
      <c r="B136" s="37"/>
      <c r="C136" s="217" t="s">
        <v>171</v>
      </c>
      <c r="D136" s="217" t="s">
        <v>199</v>
      </c>
      <c r="E136" s="218" t="s">
        <v>792</v>
      </c>
      <c r="F136" s="219" t="s">
        <v>793</v>
      </c>
      <c r="G136" s="220" t="s">
        <v>581</v>
      </c>
      <c r="H136" s="221">
        <v>2</v>
      </c>
      <c r="I136" s="222"/>
      <c r="J136" s="223">
        <f>ROUND(I136*H136,2)</f>
        <v>0</v>
      </c>
      <c r="K136" s="219" t="s">
        <v>226</v>
      </c>
      <c r="L136" s="224"/>
      <c r="M136" s="225" t="s">
        <v>19</v>
      </c>
      <c r="N136" s="226" t="s">
        <v>43</v>
      </c>
      <c r="O136" s="66"/>
      <c r="P136" s="184">
        <f>O136*H136</f>
        <v>0</v>
      </c>
      <c r="Q136" s="184">
        <v>0</v>
      </c>
      <c r="R136" s="184">
        <f>Q136*H136</f>
        <v>0</v>
      </c>
      <c r="S136" s="184">
        <v>0</v>
      </c>
      <c r="T136" s="185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6" t="s">
        <v>739</v>
      </c>
      <c r="AT136" s="186" t="s">
        <v>199</v>
      </c>
      <c r="AU136" s="186" t="s">
        <v>80</v>
      </c>
      <c r="AY136" s="19" t="s">
        <v>132</v>
      </c>
      <c r="BE136" s="187">
        <f>IF(N136="základní",J136,0)</f>
        <v>0</v>
      </c>
      <c r="BF136" s="187">
        <f>IF(N136="snížená",J136,0)</f>
        <v>0</v>
      </c>
      <c r="BG136" s="187">
        <f>IF(N136="zákl. přenesená",J136,0)</f>
        <v>0</v>
      </c>
      <c r="BH136" s="187">
        <f>IF(N136="sníž. přenesená",J136,0)</f>
        <v>0</v>
      </c>
      <c r="BI136" s="187">
        <f>IF(N136="nulová",J136,0)</f>
        <v>0</v>
      </c>
      <c r="BJ136" s="19" t="s">
        <v>80</v>
      </c>
      <c r="BK136" s="187">
        <f>ROUND(I136*H136,2)</f>
        <v>0</v>
      </c>
      <c r="BL136" s="19" t="s">
        <v>739</v>
      </c>
      <c r="BM136" s="186" t="s">
        <v>794</v>
      </c>
    </row>
    <row r="137" spans="1:65" s="2" customFormat="1" ht="11.25">
      <c r="A137" s="36"/>
      <c r="B137" s="37"/>
      <c r="C137" s="38"/>
      <c r="D137" s="188" t="s">
        <v>142</v>
      </c>
      <c r="E137" s="38"/>
      <c r="F137" s="189" t="s">
        <v>793</v>
      </c>
      <c r="G137" s="38"/>
      <c r="H137" s="38"/>
      <c r="I137" s="190"/>
      <c r="J137" s="38"/>
      <c r="K137" s="38"/>
      <c r="L137" s="41"/>
      <c r="M137" s="191"/>
      <c r="N137" s="192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142</v>
      </c>
      <c r="AU137" s="19" t="s">
        <v>80</v>
      </c>
    </row>
    <row r="138" spans="1:65" s="15" customFormat="1" ht="11.25">
      <c r="B138" s="227"/>
      <c r="C138" s="228"/>
      <c r="D138" s="188" t="s">
        <v>161</v>
      </c>
      <c r="E138" s="229" t="s">
        <v>19</v>
      </c>
      <c r="F138" s="230" t="s">
        <v>795</v>
      </c>
      <c r="G138" s="228"/>
      <c r="H138" s="229" t="s">
        <v>19</v>
      </c>
      <c r="I138" s="231"/>
      <c r="J138" s="228"/>
      <c r="K138" s="228"/>
      <c r="L138" s="232"/>
      <c r="M138" s="233"/>
      <c r="N138" s="234"/>
      <c r="O138" s="234"/>
      <c r="P138" s="234"/>
      <c r="Q138" s="234"/>
      <c r="R138" s="234"/>
      <c r="S138" s="234"/>
      <c r="T138" s="235"/>
      <c r="AT138" s="236" t="s">
        <v>161</v>
      </c>
      <c r="AU138" s="236" t="s">
        <v>80</v>
      </c>
      <c r="AV138" s="15" t="s">
        <v>80</v>
      </c>
      <c r="AW138" s="15" t="s">
        <v>33</v>
      </c>
      <c r="AX138" s="15" t="s">
        <v>72</v>
      </c>
      <c r="AY138" s="236" t="s">
        <v>132</v>
      </c>
    </row>
    <row r="139" spans="1:65" s="15" customFormat="1" ht="11.25">
      <c r="B139" s="227"/>
      <c r="C139" s="228"/>
      <c r="D139" s="188" t="s">
        <v>161</v>
      </c>
      <c r="E139" s="229" t="s">
        <v>19</v>
      </c>
      <c r="F139" s="230" t="s">
        <v>796</v>
      </c>
      <c r="G139" s="228"/>
      <c r="H139" s="229" t="s">
        <v>19</v>
      </c>
      <c r="I139" s="231"/>
      <c r="J139" s="228"/>
      <c r="K139" s="228"/>
      <c r="L139" s="232"/>
      <c r="M139" s="233"/>
      <c r="N139" s="234"/>
      <c r="O139" s="234"/>
      <c r="P139" s="234"/>
      <c r="Q139" s="234"/>
      <c r="R139" s="234"/>
      <c r="S139" s="234"/>
      <c r="T139" s="235"/>
      <c r="AT139" s="236" t="s">
        <v>161</v>
      </c>
      <c r="AU139" s="236" t="s">
        <v>80</v>
      </c>
      <c r="AV139" s="15" t="s">
        <v>80</v>
      </c>
      <c r="AW139" s="15" t="s">
        <v>33</v>
      </c>
      <c r="AX139" s="15" t="s">
        <v>72</v>
      </c>
      <c r="AY139" s="236" t="s">
        <v>132</v>
      </c>
    </row>
    <row r="140" spans="1:65" s="15" customFormat="1" ht="22.5">
      <c r="B140" s="227"/>
      <c r="C140" s="228"/>
      <c r="D140" s="188" t="s">
        <v>161</v>
      </c>
      <c r="E140" s="229" t="s">
        <v>19</v>
      </c>
      <c r="F140" s="230" t="s">
        <v>797</v>
      </c>
      <c r="G140" s="228"/>
      <c r="H140" s="229" t="s">
        <v>19</v>
      </c>
      <c r="I140" s="231"/>
      <c r="J140" s="228"/>
      <c r="K140" s="228"/>
      <c r="L140" s="232"/>
      <c r="M140" s="233"/>
      <c r="N140" s="234"/>
      <c r="O140" s="234"/>
      <c r="P140" s="234"/>
      <c r="Q140" s="234"/>
      <c r="R140" s="234"/>
      <c r="S140" s="234"/>
      <c r="T140" s="235"/>
      <c r="AT140" s="236" t="s">
        <v>161</v>
      </c>
      <c r="AU140" s="236" t="s">
        <v>80</v>
      </c>
      <c r="AV140" s="15" t="s">
        <v>80</v>
      </c>
      <c r="AW140" s="15" t="s">
        <v>33</v>
      </c>
      <c r="AX140" s="15" t="s">
        <v>72</v>
      </c>
      <c r="AY140" s="236" t="s">
        <v>132</v>
      </c>
    </row>
    <row r="141" spans="1:65" s="15" customFormat="1" ht="11.25">
      <c r="B141" s="227"/>
      <c r="C141" s="228"/>
      <c r="D141" s="188" t="s">
        <v>161</v>
      </c>
      <c r="E141" s="229" t="s">
        <v>19</v>
      </c>
      <c r="F141" s="230" t="s">
        <v>798</v>
      </c>
      <c r="G141" s="228"/>
      <c r="H141" s="229" t="s">
        <v>19</v>
      </c>
      <c r="I141" s="231"/>
      <c r="J141" s="228"/>
      <c r="K141" s="228"/>
      <c r="L141" s="232"/>
      <c r="M141" s="233"/>
      <c r="N141" s="234"/>
      <c r="O141" s="234"/>
      <c r="P141" s="234"/>
      <c r="Q141" s="234"/>
      <c r="R141" s="234"/>
      <c r="S141" s="234"/>
      <c r="T141" s="235"/>
      <c r="AT141" s="236" t="s">
        <v>161</v>
      </c>
      <c r="AU141" s="236" t="s">
        <v>80</v>
      </c>
      <c r="AV141" s="15" t="s">
        <v>80</v>
      </c>
      <c r="AW141" s="15" t="s">
        <v>33</v>
      </c>
      <c r="AX141" s="15" t="s">
        <v>72</v>
      </c>
      <c r="AY141" s="236" t="s">
        <v>132</v>
      </c>
    </row>
    <row r="142" spans="1:65" s="15" customFormat="1" ht="11.25">
      <c r="B142" s="227"/>
      <c r="C142" s="228"/>
      <c r="D142" s="188" t="s">
        <v>161</v>
      </c>
      <c r="E142" s="229" t="s">
        <v>19</v>
      </c>
      <c r="F142" s="230" t="s">
        <v>799</v>
      </c>
      <c r="G142" s="228"/>
      <c r="H142" s="229" t="s">
        <v>19</v>
      </c>
      <c r="I142" s="231"/>
      <c r="J142" s="228"/>
      <c r="K142" s="228"/>
      <c r="L142" s="232"/>
      <c r="M142" s="233"/>
      <c r="N142" s="234"/>
      <c r="O142" s="234"/>
      <c r="P142" s="234"/>
      <c r="Q142" s="234"/>
      <c r="R142" s="234"/>
      <c r="S142" s="234"/>
      <c r="T142" s="235"/>
      <c r="AT142" s="236" t="s">
        <v>161</v>
      </c>
      <c r="AU142" s="236" t="s">
        <v>80</v>
      </c>
      <c r="AV142" s="15" t="s">
        <v>80</v>
      </c>
      <c r="AW142" s="15" t="s">
        <v>33</v>
      </c>
      <c r="AX142" s="15" t="s">
        <v>72</v>
      </c>
      <c r="AY142" s="236" t="s">
        <v>132</v>
      </c>
    </row>
    <row r="143" spans="1:65" s="15" customFormat="1" ht="11.25">
      <c r="B143" s="227"/>
      <c r="C143" s="228"/>
      <c r="D143" s="188" t="s">
        <v>161</v>
      </c>
      <c r="E143" s="229" t="s">
        <v>19</v>
      </c>
      <c r="F143" s="230" t="s">
        <v>800</v>
      </c>
      <c r="G143" s="228"/>
      <c r="H143" s="229" t="s">
        <v>19</v>
      </c>
      <c r="I143" s="231"/>
      <c r="J143" s="228"/>
      <c r="K143" s="228"/>
      <c r="L143" s="232"/>
      <c r="M143" s="233"/>
      <c r="N143" s="234"/>
      <c r="O143" s="234"/>
      <c r="P143" s="234"/>
      <c r="Q143" s="234"/>
      <c r="R143" s="234"/>
      <c r="S143" s="234"/>
      <c r="T143" s="235"/>
      <c r="AT143" s="236" t="s">
        <v>161</v>
      </c>
      <c r="AU143" s="236" t="s">
        <v>80</v>
      </c>
      <c r="AV143" s="15" t="s">
        <v>80</v>
      </c>
      <c r="AW143" s="15" t="s">
        <v>33</v>
      </c>
      <c r="AX143" s="15" t="s">
        <v>72</v>
      </c>
      <c r="AY143" s="236" t="s">
        <v>132</v>
      </c>
    </row>
    <row r="144" spans="1:65" s="15" customFormat="1" ht="11.25">
      <c r="B144" s="227"/>
      <c r="C144" s="228"/>
      <c r="D144" s="188" t="s">
        <v>161</v>
      </c>
      <c r="E144" s="229" t="s">
        <v>19</v>
      </c>
      <c r="F144" s="230" t="s">
        <v>801</v>
      </c>
      <c r="G144" s="228"/>
      <c r="H144" s="229" t="s">
        <v>19</v>
      </c>
      <c r="I144" s="231"/>
      <c r="J144" s="228"/>
      <c r="K144" s="228"/>
      <c r="L144" s="232"/>
      <c r="M144" s="233"/>
      <c r="N144" s="234"/>
      <c r="O144" s="234"/>
      <c r="P144" s="234"/>
      <c r="Q144" s="234"/>
      <c r="R144" s="234"/>
      <c r="S144" s="234"/>
      <c r="T144" s="235"/>
      <c r="AT144" s="236" t="s">
        <v>161</v>
      </c>
      <c r="AU144" s="236" t="s">
        <v>80</v>
      </c>
      <c r="AV144" s="15" t="s">
        <v>80</v>
      </c>
      <c r="AW144" s="15" t="s">
        <v>33</v>
      </c>
      <c r="AX144" s="15" t="s">
        <v>72</v>
      </c>
      <c r="AY144" s="236" t="s">
        <v>132</v>
      </c>
    </row>
    <row r="145" spans="1:65" s="13" customFormat="1" ht="11.25">
      <c r="B145" s="195"/>
      <c r="C145" s="196"/>
      <c r="D145" s="188" t="s">
        <v>161</v>
      </c>
      <c r="E145" s="197" t="s">
        <v>19</v>
      </c>
      <c r="F145" s="198" t="s">
        <v>82</v>
      </c>
      <c r="G145" s="196"/>
      <c r="H145" s="199">
        <v>2</v>
      </c>
      <c r="I145" s="200"/>
      <c r="J145" s="196"/>
      <c r="K145" s="196"/>
      <c r="L145" s="201"/>
      <c r="M145" s="202"/>
      <c r="N145" s="203"/>
      <c r="O145" s="203"/>
      <c r="P145" s="203"/>
      <c r="Q145" s="203"/>
      <c r="R145" s="203"/>
      <c r="S145" s="203"/>
      <c r="T145" s="204"/>
      <c r="AT145" s="205" t="s">
        <v>161</v>
      </c>
      <c r="AU145" s="205" t="s">
        <v>80</v>
      </c>
      <c r="AV145" s="13" t="s">
        <v>82</v>
      </c>
      <c r="AW145" s="13" t="s">
        <v>33</v>
      </c>
      <c r="AX145" s="13" t="s">
        <v>80</v>
      </c>
      <c r="AY145" s="205" t="s">
        <v>132</v>
      </c>
    </row>
    <row r="146" spans="1:65" s="2" customFormat="1" ht="16.5" customHeight="1">
      <c r="A146" s="36"/>
      <c r="B146" s="37"/>
      <c r="C146" s="217" t="s">
        <v>185</v>
      </c>
      <c r="D146" s="217" t="s">
        <v>199</v>
      </c>
      <c r="E146" s="218" t="s">
        <v>802</v>
      </c>
      <c r="F146" s="219" t="s">
        <v>19</v>
      </c>
      <c r="G146" s="220" t="s">
        <v>238</v>
      </c>
      <c r="H146" s="221">
        <v>2</v>
      </c>
      <c r="I146" s="222"/>
      <c r="J146" s="223">
        <f>ROUND(I146*H146,2)</f>
        <v>0</v>
      </c>
      <c r="K146" s="219" t="s">
        <v>226</v>
      </c>
      <c r="L146" s="224"/>
      <c r="M146" s="225" t="s">
        <v>19</v>
      </c>
      <c r="N146" s="226" t="s">
        <v>43</v>
      </c>
      <c r="O146" s="66"/>
      <c r="P146" s="184">
        <f>O146*H146</f>
        <v>0</v>
      </c>
      <c r="Q146" s="184">
        <v>0</v>
      </c>
      <c r="R146" s="184">
        <f>Q146*H146</f>
        <v>0</v>
      </c>
      <c r="S146" s="184">
        <v>0</v>
      </c>
      <c r="T146" s="185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86" t="s">
        <v>739</v>
      </c>
      <c r="AT146" s="186" t="s">
        <v>199</v>
      </c>
      <c r="AU146" s="186" t="s">
        <v>80</v>
      </c>
      <c r="AY146" s="19" t="s">
        <v>132</v>
      </c>
      <c r="BE146" s="187">
        <f>IF(N146="základní",J146,0)</f>
        <v>0</v>
      </c>
      <c r="BF146" s="187">
        <f>IF(N146="snížená",J146,0)</f>
        <v>0</v>
      </c>
      <c r="BG146" s="187">
        <f>IF(N146="zákl. přenesená",J146,0)</f>
        <v>0</v>
      </c>
      <c r="BH146" s="187">
        <f>IF(N146="sníž. přenesená",J146,0)</f>
        <v>0</v>
      </c>
      <c r="BI146" s="187">
        <f>IF(N146="nulová",J146,0)</f>
        <v>0</v>
      </c>
      <c r="BJ146" s="19" t="s">
        <v>80</v>
      </c>
      <c r="BK146" s="187">
        <f>ROUND(I146*H146,2)</f>
        <v>0</v>
      </c>
      <c r="BL146" s="19" t="s">
        <v>739</v>
      </c>
      <c r="BM146" s="186" t="s">
        <v>803</v>
      </c>
    </row>
    <row r="147" spans="1:65" s="2" customFormat="1" ht="11.25">
      <c r="A147" s="36"/>
      <c r="B147" s="37"/>
      <c r="C147" s="38"/>
      <c r="D147" s="188" t="s">
        <v>142</v>
      </c>
      <c r="E147" s="38"/>
      <c r="F147" s="189" t="s">
        <v>804</v>
      </c>
      <c r="G147" s="38"/>
      <c r="H147" s="38"/>
      <c r="I147" s="190"/>
      <c r="J147" s="38"/>
      <c r="K147" s="38"/>
      <c r="L147" s="41"/>
      <c r="M147" s="191"/>
      <c r="N147" s="192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142</v>
      </c>
      <c r="AU147" s="19" t="s">
        <v>80</v>
      </c>
    </row>
    <row r="148" spans="1:65" s="2" customFormat="1" ht="16.5" customHeight="1">
      <c r="A148" s="36"/>
      <c r="B148" s="37"/>
      <c r="C148" s="217" t="s">
        <v>192</v>
      </c>
      <c r="D148" s="217" t="s">
        <v>199</v>
      </c>
      <c r="E148" s="218" t="s">
        <v>805</v>
      </c>
      <c r="F148" s="219" t="s">
        <v>19</v>
      </c>
      <c r="G148" s="220" t="s">
        <v>238</v>
      </c>
      <c r="H148" s="221">
        <v>1</v>
      </c>
      <c r="I148" s="222"/>
      <c r="J148" s="223">
        <f>ROUND(I148*H148,2)</f>
        <v>0</v>
      </c>
      <c r="K148" s="219" t="s">
        <v>226</v>
      </c>
      <c r="L148" s="224"/>
      <c r="M148" s="225" t="s">
        <v>19</v>
      </c>
      <c r="N148" s="226" t="s">
        <v>43</v>
      </c>
      <c r="O148" s="66"/>
      <c r="P148" s="184">
        <f>O148*H148</f>
        <v>0</v>
      </c>
      <c r="Q148" s="184">
        <v>0</v>
      </c>
      <c r="R148" s="184">
        <f>Q148*H148</f>
        <v>0</v>
      </c>
      <c r="S148" s="184">
        <v>0</v>
      </c>
      <c r="T148" s="185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6" t="s">
        <v>739</v>
      </c>
      <c r="AT148" s="186" t="s">
        <v>199</v>
      </c>
      <c r="AU148" s="186" t="s">
        <v>80</v>
      </c>
      <c r="AY148" s="19" t="s">
        <v>132</v>
      </c>
      <c r="BE148" s="187">
        <f>IF(N148="základní",J148,0)</f>
        <v>0</v>
      </c>
      <c r="BF148" s="187">
        <f>IF(N148="snížená",J148,0)</f>
        <v>0</v>
      </c>
      <c r="BG148" s="187">
        <f>IF(N148="zákl. přenesená",J148,0)</f>
        <v>0</v>
      </c>
      <c r="BH148" s="187">
        <f>IF(N148="sníž. přenesená",J148,0)</f>
        <v>0</v>
      </c>
      <c r="BI148" s="187">
        <f>IF(N148="nulová",J148,0)</f>
        <v>0</v>
      </c>
      <c r="BJ148" s="19" t="s">
        <v>80</v>
      </c>
      <c r="BK148" s="187">
        <f>ROUND(I148*H148,2)</f>
        <v>0</v>
      </c>
      <c r="BL148" s="19" t="s">
        <v>739</v>
      </c>
      <c r="BM148" s="186" t="s">
        <v>806</v>
      </c>
    </row>
    <row r="149" spans="1:65" s="2" customFormat="1" ht="11.25">
      <c r="A149" s="36"/>
      <c r="B149" s="37"/>
      <c r="C149" s="38"/>
      <c r="D149" s="188" t="s">
        <v>142</v>
      </c>
      <c r="E149" s="38"/>
      <c r="F149" s="189" t="s">
        <v>807</v>
      </c>
      <c r="G149" s="38"/>
      <c r="H149" s="38"/>
      <c r="I149" s="190"/>
      <c r="J149" s="38"/>
      <c r="K149" s="38"/>
      <c r="L149" s="41"/>
      <c r="M149" s="191"/>
      <c r="N149" s="192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142</v>
      </c>
      <c r="AU149" s="19" t="s">
        <v>80</v>
      </c>
    </row>
    <row r="150" spans="1:65" s="2" customFormat="1" ht="16.5" customHeight="1">
      <c r="A150" s="36"/>
      <c r="B150" s="37"/>
      <c r="C150" s="217" t="s">
        <v>198</v>
      </c>
      <c r="D150" s="217" t="s">
        <v>199</v>
      </c>
      <c r="E150" s="218" t="s">
        <v>808</v>
      </c>
      <c r="F150" s="219" t="s">
        <v>809</v>
      </c>
      <c r="G150" s="220" t="s">
        <v>581</v>
      </c>
      <c r="H150" s="221">
        <v>10</v>
      </c>
      <c r="I150" s="222"/>
      <c r="J150" s="223">
        <f>ROUND(I150*H150,2)</f>
        <v>0</v>
      </c>
      <c r="K150" s="219" t="s">
        <v>226</v>
      </c>
      <c r="L150" s="224"/>
      <c r="M150" s="225" t="s">
        <v>19</v>
      </c>
      <c r="N150" s="226" t="s">
        <v>43</v>
      </c>
      <c r="O150" s="66"/>
      <c r="P150" s="184">
        <f>O150*H150</f>
        <v>0</v>
      </c>
      <c r="Q150" s="184">
        <v>0</v>
      </c>
      <c r="R150" s="184">
        <f>Q150*H150</f>
        <v>0</v>
      </c>
      <c r="S150" s="184">
        <v>0</v>
      </c>
      <c r="T150" s="185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6" t="s">
        <v>739</v>
      </c>
      <c r="AT150" s="186" t="s">
        <v>199</v>
      </c>
      <c r="AU150" s="186" t="s">
        <v>80</v>
      </c>
      <c r="AY150" s="19" t="s">
        <v>132</v>
      </c>
      <c r="BE150" s="187">
        <f>IF(N150="základní",J150,0)</f>
        <v>0</v>
      </c>
      <c r="BF150" s="187">
        <f>IF(N150="snížená",J150,0)</f>
        <v>0</v>
      </c>
      <c r="BG150" s="187">
        <f>IF(N150="zákl. přenesená",J150,0)</f>
        <v>0</v>
      </c>
      <c r="BH150" s="187">
        <f>IF(N150="sníž. přenesená",J150,0)</f>
        <v>0</v>
      </c>
      <c r="BI150" s="187">
        <f>IF(N150="nulová",J150,0)</f>
        <v>0</v>
      </c>
      <c r="BJ150" s="19" t="s">
        <v>80</v>
      </c>
      <c r="BK150" s="187">
        <f>ROUND(I150*H150,2)</f>
        <v>0</v>
      </c>
      <c r="BL150" s="19" t="s">
        <v>739</v>
      </c>
      <c r="BM150" s="186" t="s">
        <v>810</v>
      </c>
    </row>
    <row r="151" spans="1:65" s="2" customFormat="1" ht="11.25">
      <c r="A151" s="36"/>
      <c r="B151" s="37"/>
      <c r="C151" s="38"/>
      <c r="D151" s="188" t="s">
        <v>142</v>
      </c>
      <c r="E151" s="38"/>
      <c r="F151" s="189" t="s">
        <v>809</v>
      </c>
      <c r="G151" s="38"/>
      <c r="H151" s="38"/>
      <c r="I151" s="190"/>
      <c r="J151" s="38"/>
      <c r="K151" s="38"/>
      <c r="L151" s="41"/>
      <c r="M151" s="191"/>
      <c r="N151" s="192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142</v>
      </c>
      <c r="AU151" s="19" t="s">
        <v>80</v>
      </c>
    </row>
    <row r="152" spans="1:65" s="15" customFormat="1" ht="11.25">
      <c r="B152" s="227"/>
      <c r="C152" s="228"/>
      <c r="D152" s="188" t="s">
        <v>161</v>
      </c>
      <c r="E152" s="229" t="s">
        <v>19</v>
      </c>
      <c r="F152" s="230" t="s">
        <v>811</v>
      </c>
      <c r="G152" s="228"/>
      <c r="H152" s="229" t="s">
        <v>19</v>
      </c>
      <c r="I152" s="231"/>
      <c r="J152" s="228"/>
      <c r="K152" s="228"/>
      <c r="L152" s="232"/>
      <c r="M152" s="233"/>
      <c r="N152" s="234"/>
      <c r="O152" s="234"/>
      <c r="P152" s="234"/>
      <c r="Q152" s="234"/>
      <c r="R152" s="234"/>
      <c r="S152" s="234"/>
      <c r="T152" s="235"/>
      <c r="AT152" s="236" t="s">
        <v>161</v>
      </c>
      <c r="AU152" s="236" t="s">
        <v>80</v>
      </c>
      <c r="AV152" s="15" t="s">
        <v>80</v>
      </c>
      <c r="AW152" s="15" t="s">
        <v>33</v>
      </c>
      <c r="AX152" s="15" t="s">
        <v>72</v>
      </c>
      <c r="AY152" s="236" t="s">
        <v>132</v>
      </c>
    </row>
    <row r="153" spans="1:65" s="15" customFormat="1" ht="22.5">
      <c r="B153" s="227"/>
      <c r="C153" s="228"/>
      <c r="D153" s="188" t="s">
        <v>161</v>
      </c>
      <c r="E153" s="229" t="s">
        <v>19</v>
      </c>
      <c r="F153" s="230" t="s">
        <v>812</v>
      </c>
      <c r="G153" s="228"/>
      <c r="H153" s="229" t="s">
        <v>19</v>
      </c>
      <c r="I153" s="231"/>
      <c r="J153" s="228"/>
      <c r="K153" s="228"/>
      <c r="L153" s="232"/>
      <c r="M153" s="233"/>
      <c r="N153" s="234"/>
      <c r="O153" s="234"/>
      <c r="P153" s="234"/>
      <c r="Q153" s="234"/>
      <c r="R153" s="234"/>
      <c r="S153" s="234"/>
      <c r="T153" s="235"/>
      <c r="AT153" s="236" t="s">
        <v>161</v>
      </c>
      <c r="AU153" s="236" t="s">
        <v>80</v>
      </c>
      <c r="AV153" s="15" t="s">
        <v>80</v>
      </c>
      <c r="AW153" s="15" t="s">
        <v>33</v>
      </c>
      <c r="AX153" s="15" t="s">
        <v>72</v>
      </c>
      <c r="AY153" s="236" t="s">
        <v>132</v>
      </c>
    </row>
    <row r="154" spans="1:65" s="15" customFormat="1" ht="22.5">
      <c r="B154" s="227"/>
      <c r="C154" s="228"/>
      <c r="D154" s="188" t="s">
        <v>161</v>
      </c>
      <c r="E154" s="229" t="s">
        <v>19</v>
      </c>
      <c r="F154" s="230" t="s">
        <v>813</v>
      </c>
      <c r="G154" s="228"/>
      <c r="H154" s="229" t="s">
        <v>19</v>
      </c>
      <c r="I154" s="231"/>
      <c r="J154" s="228"/>
      <c r="K154" s="228"/>
      <c r="L154" s="232"/>
      <c r="M154" s="233"/>
      <c r="N154" s="234"/>
      <c r="O154" s="234"/>
      <c r="P154" s="234"/>
      <c r="Q154" s="234"/>
      <c r="R154" s="234"/>
      <c r="S154" s="234"/>
      <c r="T154" s="235"/>
      <c r="AT154" s="236" t="s">
        <v>161</v>
      </c>
      <c r="AU154" s="236" t="s">
        <v>80</v>
      </c>
      <c r="AV154" s="15" t="s">
        <v>80</v>
      </c>
      <c r="AW154" s="15" t="s">
        <v>33</v>
      </c>
      <c r="AX154" s="15" t="s">
        <v>72</v>
      </c>
      <c r="AY154" s="236" t="s">
        <v>132</v>
      </c>
    </row>
    <row r="155" spans="1:65" s="15" customFormat="1" ht="22.5">
      <c r="B155" s="227"/>
      <c r="C155" s="228"/>
      <c r="D155" s="188" t="s">
        <v>161</v>
      </c>
      <c r="E155" s="229" t="s">
        <v>19</v>
      </c>
      <c r="F155" s="230" t="s">
        <v>814</v>
      </c>
      <c r="G155" s="228"/>
      <c r="H155" s="229" t="s">
        <v>19</v>
      </c>
      <c r="I155" s="231"/>
      <c r="J155" s="228"/>
      <c r="K155" s="228"/>
      <c r="L155" s="232"/>
      <c r="M155" s="233"/>
      <c r="N155" s="234"/>
      <c r="O155" s="234"/>
      <c r="P155" s="234"/>
      <c r="Q155" s="234"/>
      <c r="R155" s="234"/>
      <c r="S155" s="234"/>
      <c r="T155" s="235"/>
      <c r="AT155" s="236" t="s">
        <v>161</v>
      </c>
      <c r="AU155" s="236" t="s">
        <v>80</v>
      </c>
      <c r="AV155" s="15" t="s">
        <v>80</v>
      </c>
      <c r="AW155" s="15" t="s">
        <v>33</v>
      </c>
      <c r="AX155" s="15" t="s">
        <v>72</v>
      </c>
      <c r="AY155" s="236" t="s">
        <v>132</v>
      </c>
    </row>
    <row r="156" spans="1:65" s="15" customFormat="1" ht="11.25">
      <c r="B156" s="227"/>
      <c r="C156" s="228"/>
      <c r="D156" s="188" t="s">
        <v>161</v>
      </c>
      <c r="E156" s="229" t="s">
        <v>19</v>
      </c>
      <c r="F156" s="230" t="s">
        <v>815</v>
      </c>
      <c r="G156" s="228"/>
      <c r="H156" s="229" t="s">
        <v>19</v>
      </c>
      <c r="I156" s="231"/>
      <c r="J156" s="228"/>
      <c r="K156" s="228"/>
      <c r="L156" s="232"/>
      <c r="M156" s="233"/>
      <c r="N156" s="234"/>
      <c r="O156" s="234"/>
      <c r="P156" s="234"/>
      <c r="Q156" s="234"/>
      <c r="R156" s="234"/>
      <c r="S156" s="234"/>
      <c r="T156" s="235"/>
      <c r="AT156" s="236" t="s">
        <v>161</v>
      </c>
      <c r="AU156" s="236" t="s">
        <v>80</v>
      </c>
      <c r="AV156" s="15" t="s">
        <v>80</v>
      </c>
      <c r="AW156" s="15" t="s">
        <v>33</v>
      </c>
      <c r="AX156" s="15" t="s">
        <v>72</v>
      </c>
      <c r="AY156" s="236" t="s">
        <v>132</v>
      </c>
    </row>
    <row r="157" spans="1:65" s="13" customFormat="1" ht="11.25">
      <c r="B157" s="195"/>
      <c r="C157" s="196"/>
      <c r="D157" s="188" t="s">
        <v>161</v>
      </c>
      <c r="E157" s="197" t="s">
        <v>19</v>
      </c>
      <c r="F157" s="198" t="s">
        <v>192</v>
      </c>
      <c r="G157" s="196"/>
      <c r="H157" s="199">
        <v>10</v>
      </c>
      <c r="I157" s="200"/>
      <c r="J157" s="196"/>
      <c r="K157" s="196"/>
      <c r="L157" s="201"/>
      <c r="M157" s="202"/>
      <c r="N157" s="203"/>
      <c r="O157" s="203"/>
      <c r="P157" s="203"/>
      <c r="Q157" s="203"/>
      <c r="R157" s="203"/>
      <c r="S157" s="203"/>
      <c r="T157" s="204"/>
      <c r="AT157" s="205" t="s">
        <v>161</v>
      </c>
      <c r="AU157" s="205" t="s">
        <v>80</v>
      </c>
      <c r="AV157" s="13" t="s">
        <v>82</v>
      </c>
      <c r="AW157" s="13" t="s">
        <v>33</v>
      </c>
      <c r="AX157" s="13" t="s">
        <v>80</v>
      </c>
      <c r="AY157" s="205" t="s">
        <v>132</v>
      </c>
    </row>
    <row r="158" spans="1:65" s="2" customFormat="1" ht="33" customHeight="1">
      <c r="A158" s="36"/>
      <c r="B158" s="37"/>
      <c r="C158" s="217" t="s">
        <v>8</v>
      </c>
      <c r="D158" s="217" t="s">
        <v>199</v>
      </c>
      <c r="E158" s="218" t="s">
        <v>816</v>
      </c>
      <c r="F158" s="219" t="s">
        <v>817</v>
      </c>
      <c r="G158" s="220" t="s">
        <v>581</v>
      </c>
      <c r="H158" s="221">
        <v>2</v>
      </c>
      <c r="I158" s="222"/>
      <c r="J158" s="223">
        <f>ROUND(I158*H158,2)</f>
        <v>0</v>
      </c>
      <c r="K158" s="219" t="s">
        <v>226</v>
      </c>
      <c r="L158" s="224"/>
      <c r="M158" s="225" t="s">
        <v>19</v>
      </c>
      <c r="N158" s="226" t="s">
        <v>43</v>
      </c>
      <c r="O158" s="66"/>
      <c r="P158" s="184">
        <f>O158*H158</f>
        <v>0</v>
      </c>
      <c r="Q158" s="184">
        <v>0</v>
      </c>
      <c r="R158" s="184">
        <f>Q158*H158</f>
        <v>0</v>
      </c>
      <c r="S158" s="184">
        <v>0</v>
      </c>
      <c r="T158" s="185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86" t="s">
        <v>739</v>
      </c>
      <c r="AT158" s="186" t="s">
        <v>199</v>
      </c>
      <c r="AU158" s="186" t="s">
        <v>80</v>
      </c>
      <c r="AY158" s="19" t="s">
        <v>132</v>
      </c>
      <c r="BE158" s="187">
        <f>IF(N158="základní",J158,0)</f>
        <v>0</v>
      </c>
      <c r="BF158" s="187">
        <f>IF(N158="snížená",J158,0)</f>
        <v>0</v>
      </c>
      <c r="BG158" s="187">
        <f>IF(N158="zákl. přenesená",J158,0)</f>
        <v>0</v>
      </c>
      <c r="BH158" s="187">
        <f>IF(N158="sníž. přenesená",J158,0)</f>
        <v>0</v>
      </c>
      <c r="BI158" s="187">
        <f>IF(N158="nulová",J158,0)</f>
        <v>0</v>
      </c>
      <c r="BJ158" s="19" t="s">
        <v>80</v>
      </c>
      <c r="BK158" s="187">
        <f>ROUND(I158*H158,2)</f>
        <v>0</v>
      </c>
      <c r="BL158" s="19" t="s">
        <v>739</v>
      </c>
      <c r="BM158" s="186" t="s">
        <v>818</v>
      </c>
    </row>
    <row r="159" spans="1:65" s="2" customFormat="1" ht="19.5">
      <c r="A159" s="36"/>
      <c r="B159" s="37"/>
      <c r="C159" s="38"/>
      <c r="D159" s="188" t="s">
        <v>142</v>
      </c>
      <c r="E159" s="38"/>
      <c r="F159" s="189" t="s">
        <v>817</v>
      </c>
      <c r="G159" s="38"/>
      <c r="H159" s="38"/>
      <c r="I159" s="190"/>
      <c r="J159" s="38"/>
      <c r="K159" s="38"/>
      <c r="L159" s="41"/>
      <c r="M159" s="191"/>
      <c r="N159" s="192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142</v>
      </c>
      <c r="AU159" s="19" t="s">
        <v>80</v>
      </c>
    </row>
    <row r="160" spans="1:65" s="15" customFormat="1" ht="22.5">
      <c r="B160" s="227"/>
      <c r="C160" s="228"/>
      <c r="D160" s="188" t="s">
        <v>161</v>
      </c>
      <c r="E160" s="229" t="s">
        <v>19</v>
      </c>
      <c r="F160" s="230" t="s">
        <v>819</v>
      </c>
      <c r="G160" s="228"/>
      <c r="H160" s="229" t="s">
        <v>19</v>
      </c>
      <c r="I160" s="231"/>
      <c r="J160" s="228"/>
      <c r="K160" s="228"/>
      <c r="L160" s="232"/>
      <c r="M160" s="233"/>
      <c r="N160" s="234"/>
      <c r="O160" s="234"/>
      <c r="P160" s="234"/>
      <c r="Q160" s="234"/>
      <c r="R160" s="234"/>
      <c r="S160" s="234"/>
      <c r="T160" s="235"/>
      <c r="AT160" s="236" t="s">
        <v>161</v>
      </c>
      <c r="AU160" s="236" t="s">
        <v>80</v>
      </c>
      <c r="AV160" s="15" t="s">
        <v>80</v>
      </c>
      <c r="AW160" s="15" t="s">
        <v>33</v>
      </c>
      <c r="AX160" s="15" t="s">
        <v>72</v>
      </c>
      <c r="AY160" s="236" t="s">
        <v>132</v>
      </c>
    </row>
    <row r="161" spans="1:65" s="15" customFormat="1" ht="11.25">
      <c r="B161" s="227"/>
      <c r="C161" s="228"/>
      <c r="D161" s="188" t="s">
        <v>161</v>
      </c>
      <c r="E161" s="229" t="s">
        <v>19</v>
      </c>
      <c r="F161" s="230" t="s">
        <v>820</v>
      </c>
      <c r="G161" s="228"/>
      <c r="H161" s="229" t="s">
        <v>19</v>
      </c>
      <c r="I161" s="231"/>
      <c r="J161" s="228"/>
      <c r="K161" s="228"/>
      <c r="L161" s="232"/>
      <c r="M161" s="233"/>
      <c r="N161" s="234"/>
      <c r="O161" s="234"/>
      <c r="P161" s="234"/>
      <c r="Q161" s="234"/>
      <c r="R161" s="234"/>
      <c r="S161" s="234"/>
      <c r="T161" s="235"/>
      <c r="AT161" s="236" t="s">
        <v>161</v>
      </c>
      <c r="AU161" s="236" t="s">
        <v>80</v>
      </c>
      <c r="AV161" s="15" t="s">
        <v>80</v>
      </c>
      <c r="AW161" s="15" t="s">
        <v>33</v>
      </c>
      <c r="AX161" s="15" t="s">
        <v>72</v>
      </c>
      <c r="AY161" s="236" t="s">
        <v>132</v>
      </c>
    </row>
    <row r="162" spans="1:65" s="13" customFormat="1" ht="11.25">
      <c r="B162" s="195"/>
      <c r="C162" s="196"/>
      <c r="D162" s="188" t="s">
        <v>161</v>
      </c>
      <c r="E162" s="197" t="s">
        <v>19</v>
      </c>
      <c r="F162" s="198" t="s">
        <v>82</v>
      </c>
      <c r="G162" s="196"/>
      <c r="H162" s="199">
        <v>2</v>
      </c>
      <c r="I162" s="200"/>
      <c r="J162" s="196"/>
      <c r="K162" s="196"/>
      <c r="L162" s="201"/>
      <c r="M162" s="202"/>
      <c r="N162" s="203"/>
      <c r="O162" s="203"/>
      <c r="P162" s="203"/>
      <c r="Q162" s="203"/>
      <c r="R162" s="203"/>
      <c r="S162" s="203"/>
      <c r="T162" s="204"/>
      <c r="AT162" s="205" t="s">
        <v>161</v>
      </c>
      <c r="AU162" s="205" t="s">
        <v>80</v>
      </c>
      <c r="AV162" s="13" t="s">
        <v>82</v>
      </c>
      <c r="AW162" s="13" t="s">
        <v>33</v>
      </c>
      <c r="AX162" s="13" t="s">
        <v>80</v>
      </c>
      <c r="AY162" s="205" t="s">
        <v>132</v>
      </c>
    </row>
    <row r="163" spans="1:65" s="2" customFormat="1" ht="16.5" customHeight="1">
      <c r="A163" s="36"/>
      <c r="B163" s="37"/>
      <c r="C163" s="217" t="s">
        <v>210</v>
      </c>
      <c r="D163" s="217" t="s">
        <v>199</v>
      </c>
      <c r="E163" s="218" t="s">
        <v>821</v>
      </c>
      <c r="F163" s="219" t="s">
        <v>822</v>
      </c>
      <c r="G163" s="220" t="s">
        <v>581</v>
      </c>
      <c r="H163" s="221">
        <v>1</v>
      </c>
      <c r="I163" s="222"/>
      <c r="J163" s="223">
        <f>ROUND(I163*H163,2)</f>
        <v>0</v>
      </c>
      <c r="K163" s="219" t="s">
        <v>226</v>
      </c>
      <c r="L163" s="224"/>
      <c r="M163" s="225" t="s">
        <v>19</v>
      </c>
      <c r="N163" s="226" t="s">
        <v>43</v>
      </c>
      <c r="O163" s="66"/>
      <c r="P163" s="184">
        <f>O163*H163</f>
        <v>0</v>
      </c>
      <c r="Q163" s="184">
        <v>0</v>
      </c>
      <c r="R163" s="184">
        <f>Q163*H163</f>
        <v>0</v>
      </c>
      <c r="S163" s="184">
        <v>0</v>
      </c>
      <c r="T163" s="185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86" t="s">
        <v>739</v>
      </c>
      <c r="AT163" s="186" t="s">
        <v>199</v>
      </c>
      <c r="AU163" s="186" t="s">
        <v>80</v>
      </c>
      <c r="AY163" s="19" t="s">
        <v>132</v>
      </c>
      <c r="BE163" s="187">
        <f>IF(N163="základní",J163,0)</f>
        <v>0</v>
      </c>
      <c r="BF163" s="187">
        <f>IF(N163="snížená",J163,0)</f>
        <v>0</v>
      </c>
      <c r="BG163" s="187">
        <f>IF(N163="zákl. přenesená",J163,0)</f>
        <v>0</v>
      </c>
      <c r="BH163" s="187">
        <f>IF(N163="sníž. přenesená",J163,0)</f>
        <v>0</v>
      </c>
      <c r="BI163" s="187">
        <f>IF(N163="nulová",J163,0)</f>
        <v>0</v>
      </c>
      <c r="BJ163" s="19" t="s">
        <v>80</v>
      </c>
      <c r="BK163" s="187">
        <f>ROUND(I163*H163,2)</f>
        <v>0</v>
      </c>
      <c r="BL163" s="19" t="s">
        <v>739</v>
      </c>
      <c r="BM163" s="186" t="s">
        <v>823</v>
      </c>
    </row>
    <row r="164" spans="1:65" s="2" customFormat="1" ht="11.25">
      <c r="A164" s="36"/>
      <c r="B164" s="37"/>
      <c r="C164" s="38"/>
      <c r="D164" s="188" t="s">
        <v>142</v>
      </c>
      <c r="E164" s="38"/>
      <c r="F164" s="189" t="s">
        <v>822</v>
      </c>
      <c r="G164" s="38"/>
      <c r="H164" s="38"/>
      <c r="I164" s="190"/>
      <c r="J164" s="38"/>
      <c r="K164" s="38"/>
      <c r="L164" s="41"/>
      <c r="M164" s="191"/>
      <c r="N164" s="192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142</v>
      </c>
      <c r="AU164" s="19" t="s">
        <v>80</v>
      </c>
    </row>
    <row r="165" spans="1:65" s="2" customFormat="1" ht="55.5" customHeight="1">
      <c r="A165" s="36"/>
      <c r="B165" s="37"/>
      <c r="C165" s="217" t="s">
        <v>202</v>
      </c>
      <c r="D165" s="217" t="s">
        <v>199</v>
      </c>
      <c r="E165" s="218" t="s">
        <v>824</v>
      </c>
      <c r="F165" s="219" t="s">
        <v>825</v>
      </c>
      <c r="G165" s="220" t="s">
        <v>238</v>
      </c>
      <c r="H165" s="221">
        <v>1</v>
      </c>
      <c r="I165" s="222"/>
      <c r="J165" s="223">
        <f>ROUND(I165*H165,2)</f>
        <v>0</v>
      </c>
      <c r="K165" s="219" t="s">
        <v>226</v>
      </c>
      <c r="L165" s="224"/>
      <c r="M165" s="225" t="s">
        <v>19</v>
      </c>
      <c r="N165" s="226" t="s">
        <v>43</v>
      </c>
      <c r="O165" s="66"/>
      <c r="P165" s="184">
        <f>O165*H165</f>
        <v>0</v>
      </c>
      <c r="Q165" s="184">
        <v>0</v>
      </c>
      <c r="R165" s="184">
        <f>Q165*H165</f>
        <v>0</v>
      </c>
      <c r="S165" s="184">
        <v>0</v>
      </c>
      <c r="T165" s="185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86" t="s">
        <v>739</v>
      </c>
      <c r="AT165" s="186" t="s">
        <v>199</v>
      </c>
      <c r="AU165" s="186" t="s">
        <v>80</v>
      </c>
      <c r="AY165" s="19" t="s">
        <v>132</v>
      </c>
      <c r="BE165" s="187">
        <f>IF(N165="základní",J165,0)</f>
        <v>0</v>
      </c>
      <c r="BF165" s="187">
        <f>IF(N165="snížená",J165,0)</f>
        <v>0</v>
      </c>
      <c r="BG165" s="187">
        <f>IF(N165="zákl. přenesená",J165,0)</f>
        <v>0</v>
      </c>
      <c r="BH165" s="187">
        <f>IF(N165="sníž. přenesená",J165,0)</f>
        <v>0</v>
      </c>
      <c r="BI165" s="187">
        <f>IF(N165="nulová",J165,0)</f>
        <v>0</v>
      </c>
      <c r="BJ165" s="19" t="s">
        <v>80</v>
      </c>
      <c r="BK165" s="187">
        <f>ROUND(I165*H165,2)</f>
        <v>0</v>
      </c>
      <c r="BL165" s="19" t="s">
        <v>739</v>
      </c>
      <c r="BM165" s="186" t="s">
        <v>826</v>
      </c>
    </row>
    <row r="166" spans="1:65" s="2" customFormat="1" ht="39">
      <c r="A166" s="36"/>
      <c r="B166" s="37"/>
      <c r="C166" s="38"/>
      <c r="D166" s="188" t="s">
        <v>142</v>
      </c>
      <c r="E166" s="38"/>
      <c r="F166" s="189" t="s">
        <v>825</v>
      </c>
      <c r="G166" s="38"/>
      <c r="H166" s="38"/>
      <c r="I166" s="190"/>
      <c r="J166" s="38"/>
      <c r="K166" s="38"/>
      <c r="L166" s="41"/>
      <c r="M166" s="191"/>
      <c r="N166" s="192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142</v>
      </c>
      <c r="AU166" s="19" t="s">
        <v>80</v>
      </c>
    </row>
    <row r="167" spans="1:65" s="15" customFormat="1" ht="11.25">
      <c r="B167" s="227"/>
      <c r="C167" s="228"/>
      <c r="D167" s="188" t="s">
        <v>161</v>
      </c>
      <c r="E167" s="229" t="s">
        <v>19</v>
      </c>
      <c r="F167" s="230" t="s">
        <v>827</v>
      </c>
      <c r="G167" s="228"/>
      <c r="H167" s="229" t="s">
        <v>19</v>
      </c>
      <c r="I167" s="231"/>
      <c r="J167" s="228"/>
      <c r="K167" s="228"/>
      <c r="L167" s="232"/>
      <c r="M167" s="233"/>
      <c r="N167" s="234"/>
      <c r="O167" s="234"/>
      <c r="P167" s="234"/>
      <c r="Q167" s="234"/>
      <c r="R167" s="234"/>
      <c r="S167" s="234"/>
      <c r="T167" s="235"/>
      <c r="AT167" s="236" t="s">
        <v>161</v>
      </c>
      <c r="AU167" s="236" t="s">
        <v>80</v>
      </c>
      <c r="AV167" s="15" t="s">
        <v>80</v>
      </c>
      <c r="AW167" s="15" t="s">
        <v>33</v>
      </c>
      <c r="AX167" s="15" t="s">
        <v>72</v>
      </c>
      <c r="AY167" s="236" t="s">
        <v>132</v>
      </c>
    </row>
    <row r="168" spans="1:65" s="15" customFormat="1" ht="22.5">
      <c r="B168" s="227"/>
      <c r="C168" s="228"/>
      <c r="D168" s="188" t="s">
        <v>161</v>
      </c>
      <c r="E168" s="229" t="s">
        <v>19</v>
      </c>
      <c r="F168" s="230" t="s">
        <v>828</v>
      </c>
      <c r="G168" s="228"/>
      <c r="H168" s="229" t="s">
        <v>19</v>
      </c>
      <c r="I168" s="231"/>
      <c r="J168" s="228"/>
      <c r="K168" s="228"/>
      <c r="L168" s="232"/>
      <c r="M168" s="233"/>
      <c r="N168" s="234"/>
      <c r="O168" s="234"/>
      <c r="P168" s="234"/>
      <c r="Q168" s="234"/>
      <c r="R168" s="234"/>
      <c r="S168" s="234"/>
      <c r="T168" s="235"/>
      <c r="AT168" s="236" t="s">
        <v>161</v>
      </c>
      <c r="AU168" s="236" t="s">
        <v>80</v>
      </c>
      <c r="AV168" s="15" t="s">
        <v>80</v>
      </c>
      <c r="AW168" s="15" t="s">
        <v>33</v>
      </c>
      <c r="AX168" s="15" t="s">
        <v>72</v>
      </c>
      <c r="AY168" s="236" t="s">
        <v>132</v>
      </c>
    </row>
    <row r="169" spans="1:65" s="13" customFormat="1" ht="11.25">
      <c r="B169" s="195"/>
      <c r="C169" s="196"/>
      <c r="D169" s="188" t="s">
        <v>161</v>
      </c>
      <c r="E169" s="197" t="s">
        <v>19</v>
      </c>
      <c r="F169" s="198" t="s">
        <v>80</v>
      </c>
      <c r="G169" s="196"/>
      <c r="H169" s="199">
        <v>1</v>
      </c>
      <c r="I169" s="200"/>
      <c r="J169" s="196"/>
      <c r="K169" s="196"/>
      <c r="L169" s="201"/>
      <c r="M169" s="202"/>
      <c r="N169" s="203"/>
      <c r="O169" s="203"/>
      <c r="P169" s="203"/>
      <c r="Q169" s="203"/>
      <c r="R169" s="203"/>
      <c r="S169" s="203"/>
      <c r="T169" s="204"/>
      <c r="AT169" s="205" t="s">
        <v>161</v>
      </c>
      <c r="AU169" s="205" t="s">
        <v>80</v>
      </c>
      <c r="AV169" s="13" t="s">
        <v>82</v>
      </c>
      <c r="AW169" s="13" t="s">
        <v>33</v>
      </c>
      <c r="AX169" s="13" t="s">
        <v>80</v>
      </c>
      <c r="AY169" s="205" t="s">
        <v>132</v>
      </c>
    </row>
    <row r="170" spans="1:65" s="2" customFormat="1" ht="33" customHeight="1">
      <c r="A170" s="36"/>
      <c r="B170" s="37"/>
      <c r="C170" s="217" t="s">
        <v>223</v>
      </c>
      <c r="D170" s="217" t="s">
        <v>199</v>
      </c>
      <c r="E170" s="218" t="s">
        <v>829</v>
      </c>
      <c r="F170" s="219" t="s">
        <v>830</v>
      </c>
      <c r="G170" s="220" t="s">
        <v>238</v>
      </c>
      <c r="H170" s="221">
        <v>1</v>
      </c>
      <c r="I170" s="222"/>
      <c r="J170" s="223">
        <f>ROUND(I170*H170,2)</f>
        <v>0</v>
      </c>
      <c r="K170" s="219" t="s">
        <v>226</v>
      </c>
      <c r="L170" s="224"/>
      <c r="M170" s="225" t="s">
        <v>19</v>
      </c>
      <c r="N170" s="226" t="s">
        <v>43</v>
      </c>
      <c r="O170" s="66"/>
      <c r="P170" s="184">
        <f>O170*H170</f>
        <v>0</v>
      </c>
      <c r="Q170" s="184">
        <v>0</v>
      </c>
      <c r="R170" s="184">
        <f>Q170*H170</f>
        <v>0</v>
      </c>
      <c r="S170" s="184">
        <v>0</v>
      </c>
      <c r="T170" s="185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6" t="s">
        <v>739</v>
      </c>
      <c r="AT170" s="186" t="s">
        <v>199</v>
      </c>
      <c r="AU170" s="186" t="s">
        <v>80</v>
      </c>
      <c r="AY170" s="19" t="s">
        <v>132</v>
      </c>
      <c r="BE170" s="187">
        <f>IF(N170="základní",J170,0)</f>
        <v>0</v>
      </c>
      <c r="BF170" s="187">
        <f>IF(N170="snížená",J170,0)</f>
        <v>0</v>
      </c>
      <c r="BG170" s="187">
        <f>IF(N170="zákl. přenesená",J170,0)</f>
        <v>0</v>
      </c>
      <c r="BH170" s="187">
        <f>IF(N170="sníž. přenesená",J170,0)</f>
        <v>0</v>
      </c>
      <c r="BI170" s="187">
        <f>IF(N170="nulová",J170,0)</f>
        <v>0</v>
      </c>
      <c r="BJ170" s="19" t="s">
        <v>80</v>
      </c>
      <c r="BK170" s="187">
        <f>ROUND(I170*H170,2)</f>
        <v>0</v>
      </c>
      <c r="BL170" s="19" t="s">
        <v>739</v>
      </c>
      <c r="BM170" s="186" t="s">
        <v>831</v>
      </c>
    </row>
    <row r="171" spans="1:65" s="2" customFormat="1" ht="19.5">
      <c r="A171" s="36"/>
      <c r="B171" s="37"/>
      <c r="C171" s="38"/>
      <c r="D171" s="188" t="s">
        <v>142</v>
      </c>
      <c r="E171" s="38"/>
      <c r="F171" s="189" t="s">
        <v>830</v>
      </c>
      <c r="G171" s="38"/>
      <c r="H171" s="38"/>
      <c r="I171" s="190"/>
      <c r="J171" s="38"/>
      <c r="K171" s="38"/>
      <c r="L171" s="41"/>
      <c r="M171" s="191"/>
      <c r="N171" s="192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142</v>
      </c>
      <c r="AU171" s="19" t="s">
        <v>80</v>
      </c>
    </row>
    <row r="172" spans="1:65" s="2" customFormat="1" ht="16.5" customHeight="1">
      <c r="A172" s="36"/>
      <c r="B172" s="37"/>
      <c r="C172" s="217" t="s">
        <v>230</v>
      </c>
      <c r="D172" s="217" t="s">
        <v>199</v>
      </c>
      <c r="E172" s="218" t="s">
        <v>832</v>
      </c>
      <c r="F172" s="219" t="s">
        <v>833</v>
      </c>
      <c r="G172" s="220" t="s">
        <v>581</v>
      </c>
      <c r="H172" s="221">
        <v>2</v>
      </c>
      <c r="I172" s="222"/>
      <c r="J172" s="223">
        <f>ROUND(I172*H172,2)</f>
        <v>0</v>
      </c>
      <c r="K172" s="219" t="s">
        <v>226</v>
      </c>
      <c r="L172" s="224"/>
      <c r="M172" s="225" t="s">
        <v>19</v>
      </c>
      <c r="N172" s="226" t="s">
        <v>43</v>
      </c>
      <c r="O172" s="66"/>
      <c r="P172" s="184">
        <f>O172*H172</f>
        <v>0</v>
      </c>
      <c r="Q172" s="184">
        <v>0</v>
      </c>
      <c r="R172" s="184">
        <f>Q172*H172</f>
        <v>0</v>
      </c>
      <c r="S172" s="184">
        <v>0</v>
      </c>
      <c r="T172" s="185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86" t="s">
        <v>739</v>
      </c>
      <c r="AT172" s="186" t="s">
        <v>199</v>
      </c>
      <c r="AU172" s="186" t="s">
        <v>80</v>
      </c>
      <c r="AY172" s="19" t="s">
        <v>132</v>
      </c>
      <c r="BE172" s="187">
        <f>IF(N172="základní",J172,0)</f>
        <v>0</v>
      </c>
      <c r="BF172" s="187">
        <f>IF(N172="snížená",J172,0)</f>
        <v>0</v>
      </c>
      <c r="BG172" s="187">
        <f>IF(N172="zákl. přenesená",J172,0)</f>
        <v>0</v>
      </c>
      <c r="BH172" s="187">
        <f>IF(N172="sníž. přenesená",J172,0)</f>
        <v>0</v>
      </c>
      <c r="BI172" s="187">
        <f>IF(N172="nulová",J172,0)</f>
        <v>0</v>
      </c>
      <c r="BJ172" s="19" t="s">
        <v>80</v>
      </c>
      <c r="BK172" s="187">
        <f>ROUND(I172*H172,2)</f>
        <v>0</v>
      </c>
      <c r="BL172" s="19" t="s">
        <v>739</v>
      </c>
      <c r="BM172" s="186" t="s">
        <v>834</v>
      </c>
    </row>
    <row r="173" spans="1:65" s="2" customFormat="1" ht="11.25">
      <c r="A173" s="36"/>
      <c r="B173" s="37"/>
      <c r="C173" s="38"/>
      <c r="D173" s="188" t="s">
        <v>142</v>
      </c>
      <c r="E173" s="38"/>
      <c r="F173" s="189" t="s">
        <v>833</v>
      </c>
      <c r="G173" s="38"/>
      <c r="H173" s="38"/>
      <c r="I173" s="190"/>
      <c r="J173" s="38"/>
      <c r="K173" s="38"/>
      <c r="L173" s="41"/>
      <c r="M173" s="191"/>
      <c r="N173" s="192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142</v>
      </c>
      <c r="AU173" s="19" t="s">
        <v>80</v>
      </c>
    </row>
    <row r="174" spans="1:65" s="2" customFormat="1" ht="16.5" customHeight="1">
      <c r="A174" s="36"/>
      <c r="B174" s="37"/>
      <c r="C174" s="175" t="s">
        <v>235</v>
      </c>
      <c r="D174" s="175" t="s">
        <v>135</v>
      </c>
      <c r="E174" s="176" t="s">
        <v>835</v>
      </c>
      <c r="F174" s="177" t="s">
        <v>836</v>
      </c>
      <c r="G174" s="178" t="s">
        <v>238</v>
      </c>
      <c r="H174" s="179">
        <v>1</v>
      </c>
      <c r="I174" s="180"/>
      <c r="J174" s="181">
        <f>ROUND(I174*H174,2)</f>
        <v>0</v>
      </c>
      <c r="K174" s="177" t="s">
        <v>226</v>
      </c>
      <c r="L174" s="41"/>
      <c r="M174" s="182" t="s">
        <v>19</v>
      </c>
      <c r="N174" s="183" t="s">
        <v>43</v>
      </c>
      <c r="O174" s="66"/>
      <c r="P174" s="184">
        <f>O174*H174</f>
        <v>0</v>
      </c>
      <c r="Q174" s="184">
        <v>0</v>
      </c>
      <c r="R174" s="184">
        <f>Q174*H174</f>
        <v>0</v>
      </c>
      <c r="S174" s="184">
        <v>0</v>
      </c>
      <c r="T174" s="185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86" t="s">
        <v>739</v>
      </c>
      <c r="AT174" s="186" t="s">
        <v>135</v>
      </c>
      <c r="AU174" s="186" t="s">
        <v>80</v>
      </c>
      <c r="AY174" s="19" t="s">
        <v>132</v>
      </c>
      <c r="BE174" s="187">
        <f>IF(N174="základní",J174,0)</f>
        <v>0</v>
      </c>
      <c r="BF174" s="187">
        <f>IF(N174="snížená",J174,0)</f>
        <v>0</v>
      </c>
      <c r="BG174" s="187">
        <f>IF(N174="zákl. přenesená",J174,0)</f>
        <v>0</v>
      </c>
      <c r="BH174" s="187">
        <f>IF(N174="sníž. přenesená",J174,0)</f>
        <v>0</v>
      </c>
      <c r="BI174" s="187">
        <f>IF(N174="nulová",J174,0)</f>
        <v>0</v>
      </c>
      <c r="BJ174" s="19" t="s">
        <v>80</v>
      </c>
      <c r="BK174" s="187">
        <f>ROUND(I174*H174,2)</f>
        <v>0</v>
      </c>
      <c r="BL174" s="19" t="s">
        <v>739</v>
      </c>
      <c r="BM174" s="186" t="s">
        <v>837</v>
      </c>
    </row>
    <row r="175" spans="1:65" s="2" customFormat="1" ht="11.25">
      <c r="A175" s="36"/>
      <c r="B175" s="37"/>
      <c r="C175" s="38"/>
      <c r="D175" s="188" t="s">
        <v>142</v>
      </c>
      <c r="E175" s="38"/>
      <c r="F175" s="189" t="s">
        <v>836</v>
      </c>
      <c r="G175" s="38"/>
      <c r="H175" s="38"/>
      <c r="I175" s="190"/>
      <c r="J175" s="38"/>
      <c r="K175" s="38"/>
      <c r="L175" s="41"/>
      <c r="M175" s="191"/>
      <c r="N175" s="192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142</v>
      </c>
      <c r="AU175" s="19" t="s">
        <v>80</v>
      </c>
    </row>
    <row r="176" spans="1:65" s="2" customFormat="1" ht="21.75" customHeight="1">
      <c r="A176" s="36"/>
      <c r="B176" s="37"/>
      <c r="C176" s="175" t="s">
        <v>241</v>
      </c>
      <c r="D176" s="175" t="s">
        <v>135</v>
      </c>
      <c r="E176" s="176" t="s">
        <v>838</v>
      </c>
      <c r="F176" s="177" t="s">
        <v>839</v>
      </c>
      <c r="G176" s="178" t="s">
        <v>238</v>
      </c>
      <c r="H176" s="179">
        <v>1</v>
      </c>
      <c r="I176" s="180"/>
      <c r="J176" s="181">
        <f>ROUND(I176*H176,2)</f>
        <v>0</v>
      </c>
      <c r="K176" s="177" t="s">
        <v>226</v>
      </c>
      <c r="L176" s="41"/>
      <c r="M176" s="182" t="s">
        <v>19</v>
      </c>
      <c r="N176" s="183" t="s">
        <v>43</v>
      </c>
      <c r="O176" s="66"/>
      <c r="P176" s="184">
        <f>O176*H176</f>
        <v>0</v>
      </c>
      <c r="Q176" s="184">
        <v>0</v>
      </c>
      <c r="R176" s="184">
        <f>Q176*H176</f>
        <v>0</v>
      </c>
      <c r="S176" s="184">
        <v>0</v>
      </c>
      <c r="T176" s="185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6" t="s">
        <v>739</v>
      </c>
      <c r="AT176" s="186" t="s">
        <v>135</v>
      </c>
      <c r="AU176" s="186" t="s">
        <v>80</v>
      </c>
      <c r="AY176" s="19" t="s">
        <v>132</v>
      </c>
      <c r="BE176" s="187">
        <f>IF(N176="základní",J176,0)</f>
        <v>0</v>
      </c>
      <c r="BF176" s="187">
        <f>IF(N176="snížená",J176,0)</f>
        <v>0</v>
      </c>
      <c r="BG176" s="187">
        <f>IF(N176="zákl. přenesená",J176,0)</f>
        <v>0</v>
      </c>
      <c r="BH176" s="187">
        <f>IF(N176="sníž. přenesená",J176,0)</f>
        <v>0</v>
      </c>
      <c r="BI176" s="187">
        <f>IF(N176="nulová",J176,0)</f>
        <v>0</v>
      </c>
      <c r="BJ176" s="19" t="s">
        <v>80</v>
      </c>
      <c r="BK176" s="187">
        <f>ROUND(I176*H176,2)</f>
        <v>0</v>
      </c>
      <c r="BL176" s="19" t="s">
        <v>739</v>
      </c>
      <c r="BM176" s="186" t="s">
        <v>840</v>
      </c>
    </row>
    <row r="177" spans="1:65" s="2" customFormat="1" ht="11.25">
      <c r="A177" s="36"/>
      <c r="B177" s="37"/>
      <c r="C177" s="38"/>
      <c r="D177" s="188" t="s">
        <v>142</v>
      </c>
      <c r="E177" s="38"/>
      <c r="F177" s="189" t="s">
        <v>839</v>
      </c>
      <c r="G177" s="38"/>
      <c r="H177" s="38"/>
      <c r="I177" s="190"/>
      <c r="J177" s="38"/>
      <c r="K177" s="38"/>
      <c r="L177" s="41"/>
      <c r="M177" s="191"/>
      <c r="N177" s="192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142</v>
      </c>
      <c r="AU177" s="19" t="s">
        <v>80</v>
      </c>
    </row>
    <row r="178" spans="1:65" s="2" customFormat="1" ht="24.2" customHeight="1">
      <c r="A178" s="36"/>
      <c r="B178" s="37"/>
      <c r="C178" s="175" t="s">
        <v>246</v>
      </c>
      <c r="D178" s="175" t="s">
        <v>135</v>
      </c>
      <c r="E178" s="176" t="s">
        <v>841</v>
      </c>
      <c r="F178" s="177" t="s">
        <v>842</v>
      </c>
      <c r="G178" s="178" t="s">
        <v>238</v>
      </c>
      <c r="H178" s="179">
        <v>1</v>
      </c>
      <c r="I178" s="180"/>
      <c r="J178" s="181">
        <f>ROUND(I178*H178,2)</f>
        <v>0</v>
      </c>
      <c r="K178" s="177" t="s">
        <v>226</v>
      </c>
      <c r="L178" s="41"/>
      <c r="M178" s="182" t="s">
        <v>19</v>
      </c>
      <c r="N178" s="183" t="s">
        <v>43</v>
      </c>
      <c r="O178" s="66"/>
      <c r="P178" s="184">
        <f>O178*H178</f>
        <v>0</v>
      </c>
      <c r="Q178" s="184">
        <v>0</v>
      </c>
      <c r="R178" s="184">
        <f>Q178*H178</f>
        <v>0</v>
      </c>
      <c r="S178" s="184">
        <v>0</v>
      </c>
      <c r="T178" s="185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86" t="s">
        <v>739</v>
      </c>
      <c r="AT178" s="186" t="s">
        <v>135</v>
      </c>
      <c r="AU178" s="186" t="s">
        <v>80</v>
      </c>
      <c r="AY178" s="19" t="s">
        <v>132</v>
      </c>
      <c r="BE178" s="187">
        <f>IF(N178="základní",J178,0)</f>
        <v>0</v>
      </c>
      <c r="BF178" s="187">
        <f>IF(N178="snížená",J178,0)</f>
        <v>0</v>
      </c>
      <c r="BG178" s="187">
        <f>IF(N178="zákl. přenesená",J178,0)</f>
        <v>0</v>
      </c>
      <c r="BH178" s="187">
        <f>IF(N178="sníž. přenesená",J178,0)</f>
        <v>0</v>
      </c>
      <c r="BI178" s="187">
        <f>IF(N178="nulová",J178,0)</f>
        <v>0</v>
      </c>
      <c r="BJ178" s="19" t="s">
        <v>80</v>
      </c>
      <c r="BK178" s="187">
        <f>ROUND(I178*H178,2)</f>
        <v>0</v>
      </c>
      <c r="BL178" s="19" t="s">
        <v>739</v>
      </c>
      <c r="BM178" s="186" t="s">
        <v>843</v>
      </c>
    </row>
    <row r="179" spans="1:65" s="2" customFormat="1" ht="19.5">
      <c r="A179" s="36"/>
      <c r="B179" s="37"/>
      <c r="C179" s="38"/>
      <c r="D179" s="188" t="s">
        <v>142</v>
      </c>
      <c r="E179" s="38"/>
      <c r="F179" s="189" t="s">
        <v>842</v>
      </c>
      <c r="G179" s="38"/>
      <c r="H179" s="38"/>
      <c r="I179" s="190"/>
      <c r="J179" s="38"/>
      <c r="K179" s="38"/>
      <c r="L179" s="41"/>
      <c r="M179" s="241"/>
      <c r="N179" s="242"/>
      <c r="O179" s="243"/>
      <c r="P179" s="243"/>
      <c r="Q179" s="243"/>
      <c r="R179" s="243"/>
      <c r="S179" s="243"/>
      <c r="T179" s="244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142</v>
      </c>
      <c r="AU179" s="19" t="s">
        <v>80</v>
      </c>
    </row>
    <row r="180" spans="1:65" s="2" customFormat="1" ht="6.95" customHeight="1">
      <c r="A180" s="36"/>
      <c r="B180" s="49"/>
      <c r="C180" s="50"/>
      <c r="D180" s="50"/>
      <c r="E180" s="50"/>
      <c r="F180" s="50"/>
      <c r="G180" s="50"/>
      <c r="H180" s="50"/>
      <c r="I180" s="50"/>
      <c r="J180" s="50"/>
      <c r="K180" s="50"/>
      <c r="L180" s="41"/>
      <c r="M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</row>
  </sheetData>
  <sheetProtection algorithmName="SHA-512" hashValue="vZwpfSSci8EqqoYdP6LLxbDa/X041ibHAMPEndbXWj8MvFf2RTQOzjJ2Aiu4EDazKerBb2Dw7IolqVrRFp2wEA==" saltValue="HIOluEZjUsG/6Zyg20jAae4KB/q3du5t47pFiUue9MfRExMKQqh5AdUGNhNXyHeO6AI2DlngQin4MPo4ZNdeHA==" spinCount="100000" sheet="1" objects="1" scenarios="1" formatColumns="0" formatRows="0" autoFilter="0"/>
  <autoFilter ref="C79:K179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AT2" s="19" t="s">
        <v>94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82</v>
      </c>
    </row>
    <row r="4" spans="1:46" s="1" customFormat="1" ht="24.95" customHeight="1">
      <c r="B4" s="22"/>
      <c r="D4" s="105" t="s">
        <v>95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5" t="str">
        <f>'Rekapitulace stavby'!K6</f>
        <v>Základní škola Ostrov - rekonstrukce tělocvičny</v>
      </c>
      <c r="F7" s="376"/>
      <c r="G7" s="376"/>
      <c r="H7" s="376"/>
      <c r="L7" s="22"/>
    </row>
    <row r="8" spans="1:46" s="2" customFormat="1" ht="12" customHeight="1">
      <c r="A8" s="36"/>
      <c r="B8" s="41"/>
      <c r="C8" s="36"/>
      <c r="D8" s="107" t="s">
        <v>96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7" t="s">
        <v>844</v>
      </c>
      <c r="F9" s="378"/>
      <c r="G9" s="378"/>
      <c r="H9" s="378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98</v>
      </c>
      <c r="G12" s="36"/>
      <c r="H12" s="36"/>
      <c r="I12" s="107" t="s">
        <v>23</v>
      </c>
      <c r="J12" s="110" t="str">
        <f>'Rekapitulace stavby'!AN8</f>
        <v>27. 6. 2024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19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27</v>
      </c>
      <c r="F15" s="36"/>
      <c r="G15" s="36"/>
      <c r="H15" s="36"/>
      <c r="I15" s="107" t="s">
        <v>28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29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9" t="str">
        <f>'Rekapitulace stavby'!E14</f>
        <v>Vyplň údaj</v>
      </c>
      <c r="F18" s="380"/>
      <c r="G18" s="380"/>
      <c r="H18" s="380"/>
      <c r="I18" s="107" t="s">
        <v>28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31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32</v>
      </c>
      <c r="F21" s="36"/>
      <c r="G21" s="36"/>
      <c r="H21" s="36"/>
      <c r="I21" s="107" t="s">
        <v>28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34</v>
      </c>
      <c r="E23" s="36"/>
      <c r="F23" s="36"/>
      <c r="G23" s="36"/>
      <c r="H23" s="36"/>
      <c r="I23" s="107" t="s">
        <v>26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35</v>
      </c>
      <c r="F24" s="36"/>
      <c r="G24" s="36"/>
      <c r="H24" s="36"/>
      <c r="I24" s="107" t="s">
        <v>28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36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1" t="s">
        <v>19</v>
      </c>
      <c r="F27" s="381"/>
      <c r="G27" s="381"/>
      <c r="H27" s="381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38</v>
      </c>
      <c r="E30" s="36"/>
      <c r="F30" s="36"/>
      <c r="G30" s="36"/>
      <c r="H30" s="36"/>
      <c r="I30" s="36"/>
      <c r="J30" s="116">
        <f>ROUND(J85,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40</v>
      </c>
      <c r="G32" s="36"/>
      <c r="H32" s="36"/>
      <c r="I32" s="117" t="s">
        <v>39</v>
      </c>
      <c r="J32" s="117" t="s">
        <v>41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42</v>
      </c>
      <c r="E33" s="107" t="s">
        <v>43</v>
      </c>
      <c r="F33" s="119">
        <f>ROUND((SUM(BE85:BE111)),  2)</f>
        <v>0</v>
      </c>
      <c r="G33" s="36"/>
      <c r="H33" s="36"/>
      <c r="I33" s="120">
        <v>0.21</v>
      </c>
      <c r="J33" s="119">
        <f>ROUND(((SUM(BE85:BE111))*I33),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44</v>
      </c>
      <c r="F34" s="119">
        <f>ROUND((SUM(BF85:BF111)),  2)</f>
        <v>0</v>
      </c>
      <c r="G34" s="36"/>
      <c r="H34" s="36"/>
      <c r="I34" s="120">
        <v>0.12</v>
      </c>
      <c r="J34" s="119">
        <f>ROUND(((SUM(BF85:BF111))*I34),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45</v>
      </c>
      <c r="F35" s="119">
        <f>ROUND((SUM(BG85:BG111)),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46</v>
      </c>
      <c r="F36" s="119">
        <f>ROUND((SUM(BH85:BH111)),  2)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47</v>
      </c>
      <c r="F37" s="119">
        <f>ROUND((SUM(BI85:BI111)),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48</v>
      </c>
      <c r="E39" s="123"/>
      <c r="F39" s="123"/>
      <c r="G39" s="124" t="s">
        <v>49</v>
      </c>
      <c r="H39" s="125" t="s">
        <v>50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100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2" t="str">
        <f>E7</f>
        <v>Základní škola Ostrov - rekonstrukce tělocvičny</v>
      </c>
      <c r="F48" s="383"/>
      <c r="G48" s="383"/>
      <c r="H48" s="383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96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5" t="str">
        <f>E9</f>
        <v>05 - Vedlejší a ostatní náklady</v>
      </c>
      <c r="F50" s="384"/>
      <c r="G50" s="384"/>
      <c r="H50" s="384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 xml:space="preserve"> </v>
      </c>
      <c r="G52" s="38"/>
      <c r="H52" s="38"/>
      <c r="I52" s="31" t="s">
        <v>23</v>
      </c>
      <c r="J52" s="61" t="str">
        <f>IF(J12="","",J12)</f>
        <v>27. 6. 2024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Základní škola Ostrov, p.o.</v>
      </c>
      <c r="G54" s="38"/>
      <c r="H54" s="38"/>
      <c r="I54" s="31" t="s">
        <v>31</v>
      </c>
      <c r="J54" s="34" t="str">
        <f>E21</f>
        <v>Ing. Karel Drahokoupil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34</v>
      </c>
      <c r="J55" s="34" t="str">
        <f>E24</f>
        <v>Bc. Martin Frous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101</v>
      </c>
      <c r="D57" s="133"/>
      <c r="E57" s="133"/>
      <c r="F57" s="133"/>
      <c r="G57" s="133"/>
      <c r="H57" s="133"/>
      <c r="I57" s="133"/>
      <c r="J57" s="134" t="s">
        <v>102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70</v>
      </c>
      <c r="D59" s="38"/>
      <c r="E59" s="38"/>
      <c r="F59" s="38"/>
      <c r="G59" s="38"/>
      <c r="H59" s="38"/>
      <c r="I59" s="38"/>
      <c r="J59" s="79">
        <f>J85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103</v>
      </c>
    </row>
    <row r="60" spans="1:47" s="9" customFormat="1" ht="24.95" customHeight="1">
      <c r="B60" s="136"/>
      <c r="C60" s="137"/>
      <c r="D60" s="138" t="s">
        <v>845</v>
      </c>
      <c r="E60" s="139"/>
      <c r="F60" s="139"/>
      <c r="G60" s="139"/>
      <c r="H60" s="139"/>
      <c r="I60" s="139"/>
      <c r="J60" s="140">
        <f>J86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846</v>
      </c>
      <c r="E61" s="145"/>
      <c r="F61" s="145"/>
      <c r="G61" s="145"/>
      <c r="H61" s="145"/>
      <c r="I61" s="145"/>
      <c r="J61" s="146">
        <f>J87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847</v>
      </c>
      <c r="E62" s="145"/>
      <c r="F62" s="145"/>
      <c r="G62" s="145"/>
      <c r="H62" s="145"/>
      <c r="I62" s="145"/>
      <c r="J62" s="146">
        <f>J91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848</v>
      </c>
      <c r="E63" s="145"/>
      <c r="F63" s="145"/>
      <c r="G63" s="145"/>
      <c r="H63" s="145"/>
      <c r="I63" s="145"/>
      <c r="J63" s="146">
        <f>J95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849</v>
      </c>
      <c r="E64" s="145"/>
      <c r="F64" s="145"/>
      <c r="G64" s="145"/>
      <c r="H64" s="145"/>
      <c r="I64" s="145"/>
      <c r="J64" s="146">
        <f>J102</f>
        <v>0</v>
      </c>
      <c r="K64" s="143"/>
      <c r="L64" s="147"/>
    </row>
    <row r="65" spans="1:31" s="10" customFormat="1" ht="19.899999999999999" customHeight="1">
      <c r="B65" s="142"/>
      <c r="C65" s="143"/>
      <c r="D65" s="144" t="s">
        <v>850</v>
      </c>
      <c r="E65" s="145"/>
      <c r="F65" s="145"/>
      <c r="G65" s="145"/>
      <c r="H65" s="145"/>
      <c r="I65" s="145"/>
      <c r="J65" s="146">
        <f>J106</f>
        <v>0</v>
      </c>
      <c r="K65" s="143"/>
      <c r="L65" s="147"/>
    </row>
    <row r="66" spans="1:31" s="2" customFormat="1" ht="21.7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0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6.95" customHeight="1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6.95" customHeight="1">
      <c r="A71" s="36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4.95" customHeight="1">
      <c r="A72" s="36"/>
      <c r="B72" s="37"/>
      <c r="C72" s="25" t="s">
        <v>117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16</v>
      </c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382" t="str">
        <f>E7</f>
        <v>Základní škola Ostrov - rekonstrukce tělocvičny</v>
      </c>
      <c r="F75" s="383"/>
      <c r="G75" s="383"/>
      <c r="H75" s="383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96</v>
      </c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6.5" customHeight="1">
      <c r="A77" s="36"/>
      <c r="B77" s="37"/>
      <c r="C77" s="38"/>
      <c r="D77" s="38"/>
      <c r="E77" s="335" t="str">
        <f>E9</f>
        <v>05 - Vedlejší a ostatní náklady</v>
      </c>
      <c r="F77" s="384"/>
      <c r="G77" s="384"/>
      <c r="H77" s="384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21</v>
      </c>
      <c r="D79" s="38"/>
      <c r="E79" s="38"/>
      <c r="F79" s="29" t="str">
        <f>F12</f>
        <v xml:space="preserve"> </v>
      </c>
      <c r="G79" s="38"/>
      <c r="H79" s="38"/>
      <c r="I79" s="31" t="s">
        <v>23</v>
      </c>
      <c r="J79" s="61" t="str">
        <f>IF(J12="","",J12)</f>
        <v>27. 6. 2024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5.2" customHeight="1">
      <c r="A81" s="36"/>
      <c r="B81" s="37"/>
      <c r="C81" s="31" t="s">
        <v>25</v>
      </c>
      <c r="D81" s="38"/>
      <c r="E81" s="38"/>
      <c r="F81" s="29" t="str">
        <f>E15</f>
        <v>Základní škola Ostrov, p.o.</v>
      </c>
      <c r="G81" s="38"/>
      <c r="H81" s="38"/>
      <c r="I81" s="31" t="s">
        <v>31</v>
      </c>
      <c r="J81" s="34" t="str">
        <f>E21</f>
        <v>Ing. Karel Drahokoupil</v>
      </c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5.2" customHeight="1">
      <c r="A82" s="36"/>
      <c r="B82" s="37"/>
      <c r="C82" s="31" t="s">
        <v>29</v>
      </c>
      <c r="D82" s="38"/>
      <c r="E82" s="38"/>
      <c r="F82" s="29" t="str">
        <f>IF(E18="","",E18)</f>
        <v>Vyplň údaj</v>
      </c>
      <c r="G82" s="38"/>
      <c r="H82" s="38"/>
      <c r="I82" s="31" t="s">
        <v>34</v>
      </c>
      <c r="J82" s="34" t="str">
        <f>E24</f>
        <v>Bc. Martin Frous</v>
      </c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0.3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11" customFormat="1" ht="29.25" customHeight="1">
      <c r="A84" s="148"/>
      <c r="B84" s="149"/>
      <c r="C84" s="150" t="s">
        <v>118</v>
      </c>
      <c r="D84" s="151" t="s">
        <v>57</v>
      </c>
      <c r="E84" s="151" t="s">
        <v>53</v>
      </c>
      <c r="F84" s="151" t="s">
        <v>54</v>
      </c>
      <c r="G84" s="151" t="s">
        <v>119</v>
      </c>
      <c r="H84" s="151" t="s">
        <v>120</v>
      </c>
      <c r="I84" s="151" t="s">
        <v>121</v>
      </c>
      <c r="J84" s="151" t="s">
        <v>102</v>
      </c>
      <c r="K84" s="152" t="s">
        <v>122</v>
      </c>
      <c r="L84" s="153"/>
      <c r="M84" s="70" t="s">
        <v>19</v>
      </c>
      <c r="N84" s="71" t="s">
        <v>42</v>
      </c>
      <c r="O84" s="71" t="s">
        <v>123</v>
      </c>
      <c r="P84" s="71" t="s">
        <v>124</v>
      </c>
      <c r="Q84" s="71" t="s">
        <v>125</v>
      </c>
      <c r="R84" s="71" t="s">
        <v>126</v>
      </c>
      <c r="S84" s="71" t="s">
        <v>127</v>
      </c>
      <c r="T84" s="72" t="s">
        <v>128</v>
      </c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</row>
    <row r="85" spans="1:65" s="2" customFormat="1" ht="22.9" customHeight="1">
      <c r="A85" s="36"/>
      <c r="B85" s="37"/>
      <c r="C85" s="77" t="s">
        <v>129</v>
      </c>
      <c r="D85" s="38"/>
      <c r="E85" s="38"/>
      <c r="F85" s="38"/>
      <c r="G85" s="38"/>
      <c r="H85" s="38"/>
      <c r="I85" s="38"/>
      <c r="J85" s="154">
        <f>BK85</f>
        <v>0</v>
      </c>
      <c r="K85" s="38"/>
      <c r="L85" s="41"/>
      <c r="M85" s="73"/>
      <c r="N85" s="155"/>
      <c r="O85" s="74"/>
      <c r="P85" s="156">
        <f>P86</f>
        <v>0</v>
      </c>
      <c r="Q85" s="74"/>
      <c r="R85" s="156">
        <f>R86</f>
        <v>0</v>
      </c>
      <c r="S85" s="74"/>
      <c r="T85" s="157">
        <f>T86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T85" s="19" t="s">
        <v>71</v>
      </c>
      <c r="AU85" s="19" t="s">
        <v>103</v>
      </c>
      <c r="BK85" s="158">
        <f>BK86</f>
        <v>0</v>
      </c>
    </row>
    <row r="86" spans="1:65" s="12" customFormat="1" ht="25.9" customHeight="1">
      <c r="B86" s="159"/>
      <c r="C86" s="160"/>
      <c r="D86" s="161" t="s">
        <v>71</v>
      </c>
      <c r="E86" s="162" t="s">
        <v>851</v>
      </c>
      <c r="F86" s="162" t="s">
        <v>852</v>
      </c>
      <c r="G86" s="160"/>
      <c r="H86" s="160"/>
      <c r="I86" s="163"/>
      <c r="J86" s="164">
        <f>BK86</f>
        <v>0</v>
      </c>
      <c r="K86" s="160"/>
      <c r="L86" s="165"/>
      <c r="M86" s="166"/>
      <c r="N86" s="167"/>
      <c r="O86" s="167"/>
      <c r="P86" s="168">
        <f>P87+P91+P95+P102+P106</f>
        <v>0</v>
      </c>
      <c r="Q86" s="167"/>
      <c r="R86" s="168">
        <f>R87+R91+R95+R102+R106</f>
        <v>0</v>
      </c>
      <c r="S86" s="167"/>
      <c r="T86" s="169">
        <f>T87+T91+T95+T102+T106</f>
        <v>0</v>
      </c>
      <c r="AR86" s="170" t="s">
        <v>164</v>
      </c>
      <c r="AT86" s="171" t="s">
        <v>71</v>
      </c>
      <c r="AU86" s="171" t="s">
        <v>72</v>
      </c>
      <c r="AY86" s="170" t="s">
        <v>132</v>
      </c>
      <c r="BK86" s="172">
        <f>BK87+BK91+BK95+BK102+BK106</f>
        <v>0</v>
      </c>
    </row>
    <row r="87" spans="1:65" s="12" customFormat="1" ht="22.9" customHeight="1">
      <c r="B87" s="159"/>
      <c r="C87" s="160"/>
      <c r="D87" s="161" t="s">
        <v>71</v>
      </c>
      <c r="E87" s="173" t="s">
        <v>853</v>
      </c>
      <c r="F87" s="173" t="s">
        <v>854</v>
      </c>
      <c r="G87" s="160"/>
      <c r="H87" s="160"/>
      <c r="I87" s="163"/>
      <c r="J87" s="174">
        <f>BK87</f>
        <v>0</v>
      </c>
      <c r="K87" s="160"/>
      <c r="L87" s="165"/>
      <c r="M87" s="166"/>
      <c r="N87" s="167"/>
      <c r="O87" s="167"/>
      <c r="P87" s="168">
        <f>SUM(P88:P90)</f>
        <v>0</v>
      </c>
      <c r="Q87" s="167"/>
      <c r="R87" s="168">
        <f>SUM(R88:R90)</f>
        <v>0</v>
      </c>
      <c r="S87" s="167"/>
      <c r="T87" s="169">
        <f>SUM(T88:T90)</f>
        <v>0</v>
      </c>
      <c r="AR87" s="170" t="s">
        <v>164</v>
      </c>
      <c r="AT87" s="171" t="s">
        <v>71</v>
      </c>
      <c r="AU87" s="171" t="s">
        <v>80</v>
      </c>
      <c r="AY87" s="170" t="s">
        <v>132</v>
      </c>
      <c r="BK87" s="172">
        <f>SUM(BK88:BK90)</f>
        <v>0</v>
      </c>
    </row>
    <row r="88" spans="1:65" s="2" customFormat="1" ht="16.5" customHeight="1">
      <c r="A88" s="36"/>
      <c r="B88" s="37"/>
      <c r="C88" s="175" t="s">
        <v>80</v>
      </c>
      <c r="D88" s="175" t="s">
        <v>135</v>
      </c>
      <c r="E88" s="176" t="s">
        <v>855</v>
      </c>
      <c r="F88" s="177" t="s">
        <v>856</v>
      </c>
      <c r="G88" s="178" t="s">
        <v>857</v>
      </c>
      <c r="H88" s="179">
        <v>1</v>
      </c>
      <c r="I88" s="180"/>
      <c r="J88" s="181">
        <f>ROUND(I88*H88,2)</f>
        <v>0</v>
      </c>
      <c r="K88" s="177" t="s">
        <v>139</v>
      </c>
      <c r="L88" s="41"/>
      <c r="M88" s="182" t="s">
        <v>19</v>
      </c>
      <c r="N88" s="183" t="s">
        <v>43</v>
      </c>
      <c r="O88" s="66"/>
      <c r="P88" s="184">
        <f>O88*H88</f>
        <v>0</v>
      </c>
      <c r="Q88" s="184">
        <v>0</v>
      </c>
      <c r="R88" s="184">
        <f>Q88*H88</f>
        <v>0</v>
      </c>
      <c r="S88" s="184">
        <v>0</v>
      </c>
      <c r="T88" s="185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6" t="s">
        <v>858</v>
      </c>
      <c r="AT88" s="186" t="s">
        <v>135</v>
      </c>
      <c r="AU88" s="186" t="s">
        <v>82</v>
      </c>
      <c r="AY88" s="19" t="s">
        <v>132</v>
      </c>
      <c r="BE88" s="187">
        <f>IF(N88="základní",J88,0)</f>
        <v>0</v>
      </c>
      <c r="BF88" s="187">
        <f>IF(N88="snížená",J88,0)</f>
        <v>0</v>
      </c>
      <c r="BG88" s="187">
        <f>IF(N88="zákl. přenesená",J88,0)</f>
        <v>0</v>
      </c>
      <c r="BH88" s="187">
        <f>IF(N88="sníž. přenesená",J88,0)</f>
        <v>0</v>
      </c>
      <c r="BI88" s="187">
        <f>IF(N88="nulová",J88,0)</f>
        <v>0</v>
      </c>
      <c r="BJ88" s="19" t="s">
        <v>80</v>
      </c>
      <c r="BK88" s="187">
        <f>ROUND(I88*H88,2)</f>
        <v>0</v>
      </c>
      <c r="BL88" s="19" t="s">
        <v>858</v>
      </c>
      <c r="BM88" s="186" t="s">
        <v>859</v>
      </c>
    </row>
    <row r="89" spans="1:65" s="2" customFormat="1" ht="11.25">
      <c r="A89" s="36"/>
      <c r="B89" s="37"/>
      <c r="C89" s="38"/>
      <c r="D89" s="188" t="s">
        <v>142</v>
      </c>
      <c r="E89" s="38"/>
      <c r="F89" s="189" t="s">
        <v>856</v>
      </c>
      <c r="G89" s="38"/>
      <c r="H89" s="38"/>
      <c r="I89" s="190"/>
      <c r="J89" s="38"/>
      <c r="K89" s="38"/>
      <c r="L89" s="41"/>
      <c r="M89" s="191"/>
      <c r="N89" s="192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142</v>
      </c>
      <c r="AU89" s="19" t="s">
        <v>82</v>
      </c>
    </row>
    <row r="90" spans="1:65" s="2" customFormat="1" ht="11.25">
      <c r="A90" s="36"/>
      <c r="B90" s="37"/>
      <c r="C90" s="38"/>
      <c r="D90" s="193" t="s">
        <v>144</v>
      </c>
      <c r="E90" s="38"/>
      <c r="F90" s="194" t="s">
        <v>860</v>
      </c>
      <c r="G90" s="38"/>
      <c r="H90" s="38"/>
      <c r="I90" s="190"/>
      <c r="J90" s="38"/>
      <c r="K90" s="38"/>
      <c r="L90" s="41"/>
      <c r="M90" s="191"/>
      <c r="N90" s="192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144</v>
      </c>
      <c r="AU90" s="19" t="s">
        <v>82</v>
      </c>
    </row>
    <row r="91" spans="1:65" s="12" customFormat="1" ht="22.9" customHeight="1">
      <c r="B91" s="159"/>
      <c r="C91" s="160"/>
      <c r="D91" s="161" t="s">
        <v>71</v>
      </c>
      <c r="E91" s="173" t="s">
        <v>861</v>
      </c>
      <c r="F91" s="173" t="s">
        <v>862</v>
      </c>
      <c r="G91" s="160"/>
      <c r="H91" s="160"/>
      <c r="I91" s="163"/>
      <c r="J91" s="174">
        <f>BK91</f>
        <v>0</v>
      </c>
      <c r="K91" s="160"/>
      <c r="L91" s="165"/>
      <c r="M91" s="166"/>
      <c r="N91" s="167"/>
      <c r="O91" s="167"/>
      <c r="P91" s="168">
        <f>SUM(P92:P94)</f>
        <v>0</v>
      </c>
      <c r="Q91" s="167"/>
      <c r="R91" s="168">
        <f>SUM(R92:R94)</f>
        <v>0</v>
      </c>
      <c r="S91" s="167"/>
      <c r="T91" s="169">
        <f>SUM(T92:T94)</f>
        <v>0</v>
      </c>
      <c r="AR91" s="170" t="s">
        <v>164</v>
      </c>
      <c r="AT91" s="171" t="s">
        <v>71</v>
      </c>
      <c r="AU91" s="171" t="s">
        <v>80</v>
      </c>
      <c r="AY91" s="170" t="s">
        <v>132</v>
      </c>
      <c r="BK91" s="172">
        <f>SUM(BK92:BK94)</f>
        <v>0</v>
      </c>
    </row>
    <row r="92" spans="1:65" s="2" customFormat="1" ht="16.5" customHeight="1">
      <c r="A92" s="36"/>
      <c r="B92" s="37"/>
      <c r="C92" s="175" t="s">
        <v>82</v>
      </c>
      <c r="D92" s="175" t="s">
        <v>135</v>
      </c>
      <c r="E92" s="176" t="s">
        <v>863</v>
      </c>
      <c r="F92" s="177" t="s">
        <v>862</v>
      </c>
      <c r="G92" s="178" t="s">
        <v>857</v>
      </c>
      <c r="H92" s="179">
        <v>1</v>
      </c>
      <c r="I92" s="180"/>
      <c r="J92" s="181">
        <f>ROUND(I92*H92,2)</f>
        <v>0</v>
      </c>
      <c r="K92" s="177" t="s">
        <v>139</v>
      </c>
      <c r="L92" s="41"/>
      <c r="M92" s="182" t="s">
        <v>19</v>
      </c>
      <c r="N92" s="183" t="s">
        <v>43</v>
      </c>
      <c r="O92" s="66"/>
      <c r="P92" s="184">
        <f>O92*H92</f>
        <v>0</v>
      </c>
      <c r="Q92" s="184">
        <v>0</v>
      </c>
      <c r="R92" s="184">
        <f>Q92*H92</f>
        <v>0</v>
      </c>
      <c r="S92" s="184">
        <v>0</v>
      </c>
      <c r="T92" s="185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858</v>
      </c>
      <c r="AT92" s="186" t="s">
        <v>135</v>
      </c>
      <c r="AU92" s="186" t="s">
        <v>82</v>
      </c>
      <c r="AY92" s="19" t="s">
        <v>132</v>
      </c>
      <c r="BE92" s="187">
        <f>IF(N92="základní",J92,0)</f>
        <v>0</v>
      </c>
      <c r="BF92" s="187">
        <f>IF(N92="snížená",J92,0)</f>
        <v>0</v>
      </c>
      <c r="BG92" s="187">
        <f>IF(N92="zákl. přenesená",J92,0)</f>
        <v>0</v>
      </c>
      <c r="BH92" s="187">
        <f>IF(N92="sníž. přenesená",J92,0)</f>
        <v>0</v>
      </c>
      <c r="BI92" s="187">
        <f>IF(N92="nulová",J92,0)</f>
        <v>0</v>
      </c>
      <c r="BJ92" s="19" t="s">
        <v>80</v>
      </c>
      <c r="BK92" s="187">
        <f>ROUND(I92*H92,2)</f>
        <v>0</v>
      </c>
      <c r="BL92" s="19" t="s">
        <v>858</v>
      </c>
      <c r="BM92" s="186" t="s">
        <v>864</v>
      </c>
    </row>
    <row r="93" spans="1:65" s="2" customFormat="1" ht="11.25">
      <c r="A93" s="36"/>
      <c r="B93" s="37"/>
      <c r="C93" s="38"/>
      <c r="D93" s="188" t="s">
        <v>142</v>
      </c>
      <c r="E93" s="38"/>
      <c r="F93" s="189" t="s">
        <v>862</v>
      </c>
      <c r="G93" s="38"/>
      <c r="H93" s="38"/>
      <c r="I93" s="190"/>
      <c r="J93" s="38"/>
      <c r="K93" s="38"/>
      <c r="L93" s="41"/>
      <c r="M93" s="191"/>
      <c r="N93" s="192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142</v>
      </c>
      <c r="AU93" s="19" t="s">
        <v>82</v>
      </c>
    </row>
    <row r="94" spans="1:65" s="2" customFormat="1" ht="11.25">
      <c r="A94" s="36"/>
      <c r="B94" s="37"/>
      <c r="C94" s="38"/>
      <c r="D94" s="193" t="s">
        <v>144</v>
      </c>
      <c r="E94" s="38"/>
      <c r="F94" s="194" t="s">
        <v>865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144</v>
      </c>
      <c r="AU94" s="19" t="s">
        <v>82</v>
      </c>
    </row>
    <row r="95" spans="1:65" s="12" customFormat="1" ht="22.9" customHeight="1">
      <c r="B95" s="159"/>
      <c r="C95" s="160"/>
      <c r="D95" s="161" t="s">
        <v>71</v>
      </c>
      <c r="E95" s="173" t="s">
        <v>866</v>
      </c>
      <c r="F95" s="173" t="s">
        <v>867</v>
      </c>
      <c r="G95" s="160"/>
      <c r="H95" s="160"/>
      <c r="I95" s="163"/>
      <c r="J95" s="174">
        <f>BK95</f>
        <v>0</v>
      </c>
      <c r="K95" s="160"/>
      <c r="L95" s="165"/>
      <c r="M95" s="166"/>
      <c r="N95" s="167"/>
      <c r="O95" s="167"/>
      <c r="P95" s="168">
        <f>SUM(P96:P101)</f>
        <v>0</v>
      </c>
      <c r="Q95" s="167"/>
      <c r="R95" s="168">
        <f>SUM(R96:R101)</f>
        <v>0</v>
      </c>
      <c r="S95" s="167"/>
      <c r="T95" s="169">
        <f>SUM(T96:T101)</f>
        <v>0</v>
      </c>
      <c r="AR95" s="170" t="s">
        <v>164</v>
      </c>
      <c r="AT95" s="171" t="s">
        <v>71</v>
      </c>
      <c r="AU95" s="171" t="s">
        <v>80</v>
      </c>
      <c r="AY95" s="170" t="s">
        <v>132</v>
      </c>
      <c r="BK95" s="172">
        <f>SUM(BK96:BK101)</f>
        <v>0</v>
      </c>
    </row>
    <row r="96" spans="1:65" s="2" customFormat="1" ht="16.5" customHeight="1">
      <c r="A96" s="36"/>
      <c r="B96" s="37"/>
      <c r="C96" s="175" t="s">
        <v>151</v>
      </c>
      <c r="D96" s="175" t="s">
        <v>135</v>
      </c>
      <c r="E96" s="176" t="s">
        <v>868</v>
      </c>
      <c r="F96" s="177" t="s">
        <v>869</v>
      </c>
      <c r="G96" s="178" t="s">
        <v>857</v>
      </c>
      <c r="H96" s="179">
        <v>1</v>
      </c>
      <c r="I96" s="180"/>
      <c r="J96" s="181">
        <f>ROUND(I96*H96,2)</f>
        <v>0</v>
      </c>
      <c r="K96" s="177" t="s">
        <v>139</v>
      </c>
      <c r="L96" s="41"/>
      <c r="M96" s="182" t="s">
        <v>19</v>
      </c>
      <c r="N96" s="183" t="s">
        <v>43</v>
      </c>
      <c r="O96" s="66"/>
      <c r="P96" s="184">
        <f>O96*H96</f>
        <v>0</v>
      </c>
      <c r="Q96" s="184">
        <v>0</v>
      </c>
      <c r="R96" s="184">
        <f>Q96*H96</f>
        <v>0</v>
      </c>
      <c r="S96" s="184">
        <v>0</v>
      </c>
      <c r="T96" s="185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6" t="s">
        <v>858</v>
      </c>
      <c r="AT96" s="186" t="s">
        <v>135</v>
      </c>
      <c r="AU96" s="186" t="s">
        <v>82</v>
      </c>
      <c r="AY96" s="19" t="s">
        <v>132</v>
      </c>
      <c r="BE96" s="187">
        <f>IF(N96="základní",J96,0)</f>
        <v>0</v>
      </c>
      <c r="BF96" s="187">
        <f>IF(N96="snížená",J96,0)</f>
        <v>0</v>
      </c>
      <c r="BG96" s="187">
        <f>IF(N96="zákl. přenesená",J96,0)</f>
        <v>0</v>
      </c>
      <c r="BH96" s="187">
        <f>IF(N96="sníž. přenesená",J96,0)</f>
        <v>0</v>
      </c>
      <c r="BI96" s="187">
        <f>IF(N96="nulová",J96,0)</f>
        <v>0</v>
      </c>
      <c r="BJ96" s="19" t="s">
        <v>80</v>
      </c>
      <c r="BK96" s="187">
        <f>ROUND(I96*H96,2)</f>
        <v>0</v>
      </c>
      <c r="BL96" s="19" t="s">
        <v>858</v>
      </c>
      <c r="BM96" s="186" t="s">
        <v>870</v>
      </c>
    </row>
    <row r="97" spans="1:65" s="2" customFormat="1" ht="11.25">
      <c r="A97" s="36"/>
      <c r="B97" s="37"/>
      <c r="C97" s="38"/>
      <c r="D97" s="188" t="s">
        <v>142</v>
      </c>
      <c r="E97" s="38"/>
      <c r="F97" s="189" t="s">
        <v>869</v>
      </c>
      <c r="G97" s="38"/>
      <c r="H97" s="38"/>
      <c r="I97" s="190"/>
      <c r="J97" s="38"/>
      <c r="K97" s="38"/>
      <c r="L97" s="41"/>
      <c r="M97" s="191"/>
      <c r="N97" s="192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142</v>
      </c>
      <c r="AU97" s="19" t="s">
        <v>82</v>
      </c>
    </row>
    <row r="98" spans="1:65" s="2" customFormat="1" ht="11.25">
      <c r="A98" s="36"/>
      <c r="B98" s="37"/>
      <c r="C98" s="38"/>
      <c r="D98" s="193" t="s">
        <v>144</v>
      </c>
      <c r="E98" s="38"/>
      <c r="F98" s="194" t="s">
        <v>871</v>
      </c>
      <c r="G98" s="38"/>
      <c r="H98" s="38"/>
      <c r="I98" s="190"/>
      <c r="J98" s="38"/>
      <c r="K98" s="38"/>
      <c r="L98" s="41"/>
      <c r="M98" s="191"/>
      <c r="N98" s="19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144</v>
      </c>
      <c r="AU98" s="19" t="s">
        <v>82</v>
      </c>
    </row>
    <row r="99" spans="1:65" s="2" customFormat="1" ht="16.5" customHeight="1">
      <c r="A99" s="36"/>
      <c r="B99" s="37"/>
      <c r="C99" s="175" t="s">
        <v>140</v>
      </c>
      <c r="D99" s="175" t="s">
        <v>135</v>
      </c>
      <c r="E99" s="176" t="s">
        <v>872</v>
      </c>
      <c r="F99" s="177" t="s">
        <v>873</v>
      </c>
      <c r="G99" s="178" t="s">
        <v>857</v>
      </c>
      <c r="H99" s="179">
        <v>1</v>
      </c>
      <c r="I99" s="180"/>
      <c r="J99" s="181">
        <f>ROUND(I99*H99,2)</f>
        <v>0</v>
      </c>
      <c r="K99" s="177" t="s">
        <v>139</v>
      </c>
      <c r="L99" s="41"/>
      <c r="M99" s="182" t="s">
        <v>19</v>
      </c>
      <c r="N99" s="183" t="s">
        <v>43</v>
      </c>
      <c r="O99" s="66"/>
      <c r="P99" s="184">
        <f>O99*H99</f>
        <v>0</v>
      </c>
      <c r="Q99" s="184">
        <v>0</v>
      </c>
      <c r="R99" s="184">
        <f>Q99*H99</f>
        <v>0</v>
      </c>
      <c r="S99" s="184">
        <v>0</v>
      </c>
      <c r="T99" s="185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6" t="s">
        <v>858</v>
      </c>
      <c r="AT99" s="186" t="s">
        <v>135</v>
      </c>
      <c r="AU99" s="186" t="s">
        <v>82</v>
      </c>
      <c r="AY99" s="19" t="s">
        <v>132</v>
      </c>
      <c r="BE99" s="187">
        <f>IF(N99="základní",J99,0)</f>
        <v>0</v>
      </c>
      <c r="BF99" s="187">
        <f>IF(N99="snížená",J99,0)</f>
        <v>0</v>
      </c>
      <c r="BG99" s="187">
        <f>IF(N99="zákl. přenesená",J99,0)</f>
        <v>0</v>
      </c>
      <c r="BH99" s="187">
        <f>IF(N99="sníž. přenesená",J99,0)</f>
        <v>0</v>
      </c>
      <c r="BI99" s="187">
        <f>IF(N99="nulová",J99,0)</f>
        <v>0</v>
      </c>
      <c r="BJ99" s="19" t="s">
        <v>80</v>
      </c>
      <c r="BK99" s="187">
        <f>ROUND(I99*H99,2)</f>
        <v>0</v>
      </c>
      <c r="BL99" s="19" t="s">
        <v>858</v>
      </c>
      <c r="BM99" s="186" t="s">
        <v>874</v>
      </c>
    </row>
    <row r="100" spans="1:65" s="2" customFormat="1" ht="11.25">
      <c r="A100" s="36"/>
      <c r="B100" s="37"/>
      <c r="C100" s="38"/>
      <c r="D100" s="188" t="s">
        <v>142</v>
      </c>
      <c r="E100" s="38"/>
      <c r="F100" s="189" t="s">
        <v>873</v>
      </c>
      <c r="G100" s="38"/>
      <c r="H100" s="38"/>
      <c r="I100" s="190"/>
      <c r="J100" s="38"/>
      <c r="K100" s="38"/>
      <c r="L100" s="41"/>
      <c r="M100" s="191"/>
      <c r="N100" s="192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142</v>
      </c>
      <c r="AU100" s="19" t="s">
        <v>82</v>
      </c>
    </row>
    <row r="101" spans="1:65" s="2" customFormat="1" ht="11.25">
      <c r="A101" s="36"/>
      <c r="B101" s="37"/>
      <c r="C101" s="38"/>
      <c r="D101" s="193" t="s">
        <v>144</v>
      </c>
      <c r="E101" s="38"/>
      <c r="F101" s="194" t="s">
        <v>875</v>
      </c>
      <c r="G101" s="38"/>
      <c r="H101" s="38"/>
      <c r="I101" s="190"/>
      <c r="J101" s="38"/>
      <c r="K101" s="38"/>
      <c r="L101" s="41"/>
      <c r="M101" s="191"/>
      <c r="N101" s="192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144</v>
      </c>
      <c r="AU101" s="19" t="s">
        <v>82</v>
      </c>
    </row>
    <row r="102" spans="1:65" s="12" customFormat="1" ht="22.9" customHeight="1">
      <c r="B102" s="159"/>
      <c r="C102" s="160"/>
      <c r="D102" s="161" t="s">
        <v>71</v>
      </c>
      <c r="E102" s="173" t="s">
        <v>876</v>
      </c>
      <c r="F102" s="173" t="s">
        <v>877</v>
      </c>
      <c r="G102" s="160"/>
      <c r="H102" s="160"/>
      <c r="I102" s="163"/>
      <c r="J102" s="174">
        <f>BK102</f>
        <v>0</v>
      </c>
      <c r="K102" s="160"/>
      <c r="L102" s="165"/>
      <c r="M102" s="166"/>
      <c r="N102" s="167"/>
      <c r="O102" s="167"/>
      <c r="P102" s="168">
        <f>SUM(P103:P105)</f>
        <v>0</v>
      </c>
      <c r="Q102" s="167"/>
      <c r="R102" s="168">
        <f>SUM(R103:R105)</f>
        <v>0</v>
      </c>
      <c r="S102" s="167"/>
      <c r="T102" s="169">
        <f>SUM(T103:T105)</f>
        <v>0</v>
      </c>
      <c r="AR102" s="170" t="s">
        <v>164</v>
      </c>
      <c r="AT102" s="171" t="s">
        <v>71</v>
      </c>
      <c r="AU102" s="171" t="s">
        <v>80</v>
      </c>
      <c r="AY102" s="170" t="s">
        <v>132</v>
      </c>
      <c r="BK102" s="172">
        <f>SUM(BK103:BK105)</f>
        <v>0</v>
      </c>
    </row>
    <row r="103" spans="1:65" s="2" customFormat="1" ht="16.5" customHeight="1">
      <c r="A103" s="36"/>
      <c r="B103" s="37"/>
      <c r="C103" s="175" t="s">
        <v>164</v>
      </c>
      <c r="D103" s="175" t="s">
        <v>135</v>
      </c>
      <c r="E103" s="176" t="s">
        <v>878</v>
      </c>
      <c r="F103" s="177" t="s">
        <v>879</v>
      </c>
      <c r="G103" s="178" t="s">
        <v>857</v>
      </c>
      <c r="H103" s="179">
        <v>1</v>
      </c>
      <c r="I103" s="180"/>
      <c r="J103" s="181">
        <f>ROUND(I103*H103,2)</f>
        <v>0</v>
      </c>
      <c r="K103" s="177" t="s">
        <v>139</v>
      </c>
      <c r="L103" s="41"/>
      <c r="M103" s="182" t="s">
        <v>19</v>
      </c>
      <c r="N103" s="183" t="s">
        <v>43</v>
      </c>
      <c r="O103" s="66"/>
      <c r="P103" s="184">
        <f>O103*H103</f>
        <v>0</v>
      </c>
      <c r="Q103" s="184">
        <v>0</v>
      </c>
      <c r="R103" s="184">
        <f>Q103*H103</f>
        <v>0</v>
      </c>
      <c r="S103" s="184">
        <v>0</v>
      </c>
      <c r="T103" s="185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6" t="s">
        <v>858</v>
      </c>
      <c r="AT103" s="186" t="s">
        <v>135</v>
      </c>
      <c r="AU103" s="186" t="s">
        <v>82</v>
      </c>
      <c r="AY103" s="19" t="s">
        <v>132</v>
      </c>
      <c r="BE103" s="187">
        <f>IF(N103="základní",J103,0)</f>
        <v>0</v>
      </c>
      <c r="BF103" s="187">
        <f>IF(N103="snížená",J103,0)</f>
        <v>0</v>
      </c>
      <c r="BG103" s="187">
        <f>IF(N103="zákl. přenesená",J103,0)</f>
        <v>0</v>
      </c>
      <c r="BH103" s="187">
        <f>IF(N103="sníž. přenesená",J103,0)</f>
        <v>0</v>
      </c>
      <c r="BI103" s="187">
        <f>IF(N103="nulová",J103,0)</f>
        <v>0</v>
      </c>
      <c r="BJ103" s="19" t="s">
        <v>80</v>
      </c>
      <c r="BK103" s="187">
        <f>ROUND(I103*H103,2)</f>
        <v>0</v>
      </c>
      <c r="BL103" s="19" t="s">
        <v>858</v>
      </c>
      <c r="BM103" s="186" t="s">
        <v>880</v>
      </c>
    </row>
    <row r="104" spans="1:65" s="2" customFormat="1" ht="11.25">
      <c r="A104" s="36"/>
      <c r="B104" s="37"/>
      <c r="C104" s="38"/>
      <c r="D104" s="188" t="s">
        <v>142</v>
      </c>
      <c r="E104" s="38"/>
      <c r="F104" s="189" t="s">
        <v>879</v>
      </c>
      <c r="G104" s="38"/>
      <c r="H104" s="38"/>
      <c r="I104" s="190"/>
      <c r="J104" s="38"/>
      <c r="K104" s="38"/>
      <c r="L104" s="41"/>
      <c r="M104" s="191"/>
      <c r="N104" s="192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142</v>
      </c>
      <c r="AU104" s="19" t="s">
        <v>82</v>
      </c>
    </row>
    <row r="105" spans="1:65" s="2" customFormat="1" ht="11.25">
      <c r="A105" s="36"/>
      <c r="B105" s="37"/>
      <c r="C105" s="38"/>
      <c r="D105" s="193" t="s">
        <v>144</v>
      </c>
      <c r="E105" s="38"/>
      <c r="F105" s="194" t="s">
        <v>881</v>
      </c>
      <c r="G105" s="38"/>
      <c r="H105" s="38"/>
      <c r="I105" s="190"/>
      <c r="J105" s="38"/>
      <c r="K105" s="38"/>
      <c r="L105" s="41"/>
      <c r="M105" s="191"/>
      <c r="N105" s="192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144</v>
      </c>
      <c r="AU105" s="19" t="s">
        <v>82</v>
      </c>
    </row>
    <row r="106" spans="1:65" s="12" customFormat="1" ht="22.9" customHeight="1">
      <c r="B106" s="159"/>
      <c r="C106" s="160"/>
      <c r="D106" s="161" t="s">
        <v>71</v>
      </c>
      <c r="E106" s="173" t="s">
        <v>882</v>
      </c>
      <c r="F106" s="173" t="s">
        <v>883</v>
      </c>
      <c r="G106" s="160"/>
      <c r="H106" s="160"/>
      <c r="I106" s="163"/>
      <c r="J106" s="174">
        <f>BK106</f>
        <v>0</v>
      </c>
      <c r="K106" s="160"/>
      <c r="L106" s="165"/>
      <c r="M106" s="166"/>
      <c r="N106" s="167"/>
      <c r="O106" s="167"/>
      <c r="P106" s="168">
        <f>SUM(P107:P111)</f>
        <v>0</v>
      </c>
      <c r="Q106" s="167"/>
      <c r="R106" s="168">
        <f>SUM(R107:R111)</f>
        <v>0</v>
      </c>
      <c r="S106" s="167"/>
      <c r="T106" s="169">
        <f>SUM(T107:T111)</f>
        <v>0</v>
      </c>
      <c r="AR106" s="170" t="s">
        <v>164</v>
      </c>
      <c r="AT106" s="171" t="s">
        <v>71</v>
      </c>
      <c r="AU106" s="171" t="s">
        <v>80</v>
      </c>
      <c r="AY106" s="170" t="s">
        <v>132</v>
      </c>
      <c r="BK106" s="172">
        <f>SUM(BK107:BK111)</f>
        <v>0</v>
      </c>
    </row>
    <row r="107" spans="1:65" s="2" customFormat="1" ht="16.5" customHeight="1">
      <c r="A107" s="36"/>
      <c r="B107" s="37"/>
      <c r="C107" s="175" t="s">
        <v>133</v>
      </c>
      <c r="D107" s="175" t="s">
        <v>135</v>
      </c>
      <c r="E107" s="176" t="s">
        <v>884</v>
      </c>
      <c r="F107" s="177" t="s">
        <v>885</v>
      </c>
      <c r="G107" s="178" t="s">
        <v>857</v>
      </c>
      <c r="H107" s="179">
        <v>1</v>
      </c>
      <c r="I107" s="180"/>
      <c r="J107" s="181">
        <f>ROUND(I107*H107,2)</f>
        <v>0</v>
      </c>
      <c r="K107" s="177" t="s">
        <v>139</v>
      </c>
      <c r="L107" s="41"/>
      <c r="M107" s="182" t="s">
        <v>19</v>
      </c>
      <c r="N107" s="183" t="s">
        <v>43</v>
      </c>
      <c r="O107" s="66"/>
      <c r="P107" s="184">
        <f>O107*H107</f>
        <v>0</v>
      </c>
      <c r="Q107" s="184">
        <v>0</v>
      </c>
      <c r="R107" s="184">
        <f>Q107*H107</f>
        <v>0</v>
      </c>
      <c r="S107" s="184">
        <v>0</v>
      </c>
      <c r="T107" s="185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6" t="s">
        <v>858</v>
      </c>
      <c r="AT107" s="186" t="s">
        <v>135</v>
      </c>
      <c r="AU107" s="186" t="s">
        <v>82</v>
      </c>
      <c r="AY107" s="19" t="s">
        <v>132</v>
      </c>
      <c r="BE107" s="187">
        <f>IF(N107="základní",J107,0)</f>
        <v>0</v>
      </c>
      <c r="BF107" s="187">
        <f>IF(N107="snížená",J107,0)</f>
        <v>0</v>
      </c>
      <c r="BG107" s="187">
        <f>IF(N107="zákl. přenesená",J107,0)</f>
        <v>0</v>
      </c>
      <c r="BH107" s="187">
        <f>IF(N107="sníž. přenesená",J107,0)</f>
        <v>0</v>
      </c>
      <c r="BI107" s="187">
        <f>IF(N107="nulová",J107,0)</f>
        <v>0</v>
      </c>
      <c r="BJ107" s="19" t="s">
        <v>80</v>
      </c>
      <c r="BK107" s="187">
        <f>ROUND(I107*H107,2)</f>
        <v>0</v>
      </c>
      <c r="BL107" s="19" t="s">
        <v>858</v>
      </c>
      <c r="BM107" s="186" t="s">
        <v>886</v>
      </c>
    </row>
    <row r="108" spans="1:65" s="2" customFormat="1" ht="11.25">
      <c r="A108" s="36"/>
      <c r="B108" s="37"/>
      <c r="C108" s="38"/>
      <c r="D108" s="188" t="s">
        <v>142</v>
      </c>
      <c r="E108" s="38"/>
      <c r="F108" s="189" t="s">
        <v>885</v>
      </c>
      <c r="G108" s="38"/>
      <c r="H108" s="38"/>
      <c r="I108" s="190"/>
      <c r="J108" s="38"/>
      <c r="K108" s="38"/>
      <c r="L108" s="41"/>
      <c r="M108" s="191"/>
      <c r="N108" s="192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142</v>
      </c>
      <c r="AU108" s="19" t="s">
        <v>82</v>
      </c>
    </row>
    <row r="109" spans="1:65" s="2" customFormat="1" ht="11.25">
      <c r="A109" s="36"/>
      <c r="B109" s="37"/>
      <c r="C109" s="38"/>
      <c r="D109" s="193" t="s">
        <v>144</v>
      </c>
      <c r="E109" s="38"/>
      <c r="F109" s="194" t="s">
        <v>887</v>
      </c>
      <c r="G109" s="38"/>
      <c r="H109" s="38"/>
      <c r="I109" s="190"/>
      <c r="J109" s="38"/>
      <c r="K109" s="38"/>
      <c r="L109" s="41"/>
      <c r="M109" s="191"/>
      <c r="N109" s="192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144</v>
      </c>
      <c r="AU109" s="19" t="s">
        <v>82</v>
      </c>
    </row>
    <row r="110" spans="1:65" s="15" customFormat="1" ht="11.25">
      <c r="B110" s="227"/>
      <c r="C110" s="228"/>
      <c r="D110" s="188" t="s">
        <v>161</v>
      </c>
      <c r="E110" s="229" t="s">
        <v>19</v>
      </c>
      <c r="F110" s="230" t="s">
        <v>888</v>
      </c>
      <c r="G110" s="228"/>
      <c r="H110" s="229" t="s">
        <v>19</v>
      </c>
      <c r="I110" s="231"/>
      <c r="J110" s="228"/>
      <c r="K110" s="228"/>
      <c r="L110" s="232"/>
      <c r="M110" s="233"/>
      <c r="N110" s="234"/>
      <c r="O110" s="234"/>
      <c r="P110" s="234"/>
      <c r="Q110" s="234"/>
      <c r="R110" s="234"/>
      <c r="S110" s="234"/>
      <c r="T110" s="235"/>
      <c r="AT110" s="236" t="s">
        <v>161</v>
      </c>
      <c r="AU110" s="236" t="s">
        <v>82</v>
      </c>
      <c r="AV110" s="15" t="s">
        <v>80</v>
      </c>
      <c r="AW110" s="15" t="s">
        <v>33</v>
      </c>
      <c r="AX110" s="15" t="s">
        <v>72</v>
      </c>
      <c r="AY110" s="236" t="s">
        <v>132</v>
      </c>
    </row>
    <row r="111" spans="1:65" s="13" customFormat="1" ht="11.25">
      <c r="B111" s="195"/>
      <c r="C111" s="196"/>
      <c r="D111" s="188" t="s">
        <v>161</v>
      </c>
      <c r="E111" s="197" t="s">
        <v>19</v>
      </c>
      <c r="F111" s="198" t="s">
        <v>80</v>
      </c>
      <c r="G111" s="196"/>
      <c r="H111" s="199">
        <v>1</v>
      </c>
      <c r="I111" s="200"/>
      <c r="J111" s="196"/>
      <c r="K111" s="196"/>
      <c r="L111" s="201"/>
      <c r="M111" s="245"/>
      <c r="N111" s="246"/>
      <c r="O111" s="246"/>
      <c r="P111" s="246"/>
      <c r="Q111" s="246"/>
      <c r="R111" s="246"/>
      <c r="S111" s="246"/>
      <c r="T111" s="247"/>
      <c r="AT111" s="205" t="s">
        <v>161</v>
      </c>
      <c r="AU111" s="205" t="s">
        <v>82</v>
      </c>
      <c r="AV111" s="13" t="s">
        <v>82</v>
      </c>
      <c r="AW111" s="13" t="s">
        <v>33</v>
      </c>
      <c r="AX111" s="13" t="s">
        <v>80</v>
      </c>
      <c r="AY111" s="205" t="s">
        <v>132</v>
      </c>
    </row>
    <row r="112" spans="1:65" s="2" customFormat="1" ht="6.95" customHeight="1">
      <c r="A112" s="36"/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41"/>
      <c r="M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</sheetData>
  <sheetProtection algorithmName="SHA-512" hashValue="EsBXijGZZWgh5tf+AgqHPGnMoemXOTpFEAcR2rdZIkokhE91jPP545ytTkmpvnYPjVs3HgatAGe/Ii+2f8eFkw==" saltValue="TTCZpakoHkooHHh60066X5bX0YHJJj/yJlRLaDlxkIXmUzOZZf5tKcyEK4JlF8xsqrmTgvMUPKPpamrrUrr0KA==" spinCount="100000" sheet="1" objects="1" scenarios="1" formatColumns="0" formatRows="0" autoFilter="0"/>
  <autoFilter ref="C84:K111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90" r:id="rId1"/>
    <hyperlink ref="F94" r:id="rId2"/>
    <hyperlink ref="F98" r:id="rId3"/>
    <hyperlink ref="F101" r:id="rId4"/>
    <hyperlink ref="F105" r:id="rId5"/>
    <hyperlink ref="F109" r:id="rId6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9"/>
  <sheetViews>
    <sheetView showGridLines="0" topLeftCell="A58" zoomScale="110" zoomScaleNormal="110" workbookViewId="0"/>
  </sheetViews>
  <sheetFormatPr defaultRowHeight="15"/>
  <cols>
    <col min="1" max="1" width="8.33203125" style="248" customWidth="1"/>
    <col min="2" max="2" width="1.6640625" style="248" customWidth="1"/>
    <col min="3" max="4" width="5" style="248" customWidth="1"/>
    <col min="5" max="5" width="11.6640625" style="248" customWidth="1"/>
    <col min="6" max="6" width="9.1640625" style="248" customWidth="1"/>
    <col min="7" max="7" width="5" style="248" customWidth="1"/>
    <col min="8" max="8" width="77.83203125" style="248" customWidth="1"/>
    <col min="9" max="10" width="20" style="248" customWidth="1"/>
    <col min="11" max="11" width="1.6640625" style="248" customWidth="1"/>
  </cols>
  <sheetData>
    <row r="1" spans="2:11" s="1" customFormat="1" ht="37.5" customHeight="1"/>
    <row r="2" spans="2:11" s="1" customFormat="1" ht="7.5" customHeight="1">
      <c r="B2" s="249"/>
      <c r="C2" s="250"/>
      <c r="D2" s="250"/>
      <c r="E2" s="250"/>
      <c r="F2" s="250"/>
      <c r="G2" s="250"/>
      <c r="H2" s="250"/>
      <c r="I2" s="250"/>
      <c r="J2" s="250"/>
      <c r="K2" s="251"/>
    </row>
    <row r="3" spans="2:11" s="16" customFormat="1" ht="45" customHeight="1">
      <c r="B3" s="252"/>
      <c r="C3" s="387" t="s">
        <v>889</v>
      </c>
      <c r="D3" s="387"/>
      <c r="E3" s="387"/>
      <c r="F3" s="387"/>
      <c r="G3" s="387"/>
      <c r="H3" s="387"/>
      <c r="I3" s="387"/>
      <c r="J3" s="387"/>
      <c r="K3" s="253"/>
    </row>
    <row r="4" spans="2:11" s="1" customFormat="1" ht="25.5" customHeight="1">
      <c r="B4" s="254"/>
      <c r="C4" s="386" t="s">
        <v>890</v>
      </c>
      <c r="D4" s="386"/>
      <c r="E4" s="386"/>
      <c r="F4" s="386"/>
      <c r="G4" s="386"/>
      <c r="H4" s="386"/>
      <c r="I4" s="386"/>
      <c r="J4" s="386"/>
      <c r="K4" s="255"/>
    </row>
    <row r="5" spans="2:11" s="1" customFormat="1" ht="5.25" customHeight="1">
      <c r="B5" s="254"/>
      <c r="C5" s="256"/>
      <c r="D5" s="256"/>
      <c r="E5" s="256"/>
      <c r="F5" s="256"/>
      <c r="G5" s="256"/>
      <c r="H5" s="256"/>
      <c r="I5" s="256"/>
      <c r="J5" s="256"/>
      <c r="K5" s="255"/>
    </row>
    <row r="6" spans="2:11" s="1" customFormat="1" ht="15" customHeight="1">
      <c r="B6" s="254"/>
      <c r="C6" s="385" t="s">
        <v>891</v>
      </c>
      <c r="D6" s="385"/>
      <c r="E6" s="385"/>
      <c r="F6" s="385"/>
      <c r="G6" s="385"/>
      <c r="H6" s="385"/>
      <c r="I6" s="385"/>
      <c r="J6" s="385"/>
      <c r="K6" s="255"/>
    </row>
    <row r="7" spans="2:11" s="1" customFormat="1" ht="15" customHeight="1">
      <c r="B7" s="258"/>
      <c r="C7" s="385" t="s">
        <v>892</v>
      </c>
      <c r="D7" s="385"/>
      <c r="E7" s="385"/>
      <c r="F7" s="385"/>
      <c r="G7" s="385"/>
      <c r="H7" s="385"/>
      <c r="I7" s="385"/>
      <c r="J7" s="385"/>
      <c r="K7" s="255"/>
    </row>
    <row r="8" spans="2:11" s="1" customFormat="1" ht="12.75" customHeight="1">
      <c r="B8" s="258"/>
      <c r="C8" s="257"/>
      <c r="D8" s="257"/>
      <c r="E8" s="257"/>
      <c r="F8" s="257"/>
      <c r="G8" s="257"/>
      <c r="H8" s="257"/>
      <c r="I8" s="257"/>
      <c r="J8" s="257"/>
      <c r="K8" s="255"/>
    </row>
    <row r="9" spans="2:11" s="1" customFormat="1" ht="15" customHeight="1">
      <c r="B9" s="258"/>
      <c r="C9" s="385" t="s">
        <v>893</v>
      </c>
      <c r="D9" s="385"/>
      <c r="E9" s="385"/>
      <c r="F9" s="385"/>
      <c r="G9" s="385"/>
      <c r="H9" s="385"/>
      <c r="I9" s="385"/>
      <c r="J9" s="385"/>
      <c r="K9" s="255"/>
    </row>
    <row r="10" spans="2:11" s="1" customFormat="1" ht="15" customHeight="1">
      <c r="B10" s="258"/>
      <c r="C10" s="257"/>
      <c r="D10" s="385" t="s">
        <v>894</v>
      </c>
      <c r="E10" s="385"/>
      <c r="F10" s="385"/>
      <c r="G10" s="385"/>
      <c r="H10" s="385"/>
      <c r="I10" s="385"/>
      <c r="J10" s="385"/>
      <c r="K10" s="255"/>
    </row>
    <row r="11" spans="2:11" s="1" customFormat="1" ht="15" customHeight="1">
      <c r="B11" s="258"/>
      <c r="C11" s="259"/>
      <c r="D11" s="385" t="s">
        <v>895</v>
      </c>
      <c r="E11" s="385"/>
      <c r="F11" s="385"/>
      <c r="G11" s="385"/>
      <c r="H11" s="385"/>
      <c r="I11" s="385"/>
      <c r="J11" s="385"/>
      <c r="K11" s="255"/>
    </row>
    <row r="12" spans="2:11" s="1" customFormat="1" ht="15" customHeight="1">
      <c r="B12" s="258"/>
      <c r="C12" s="259"/>
      <c r="D12" s="257"/>
      <c r="E12" s="257"/>
      <c r="F12" s="257"/>
      <c r="G12" s="257"/>
      <c r="H12" s="257"/>
      <c r="I12" s="257"/>
      <c r="J12" s="257"/>
      <c r="K12" s="255"/>
    </row>
    <row r="13" spans="2:11" s="1" customFormat="1" ht="15" customHeight="1">
      <c r="B13" s="258"/>
      <c r="C13" s="259"/>
      <c r="D13" s="260" t="s">
        <v>896</v>
      </c>
      <c r="E13" s="257"/>
      <c r="F13" s="257"/>
      <c r="G13" s="257"/>
      <c r="H13" s="257"/>
      <c r="I13" s="257"/>
      <c r="J13" s="257"/>
      <c r="K13" s="255"/>
    </row>
    <row r="14" spans="2:11" s="1" customFormat="1" ht="12.75" customHeight="1">
      <c r="B14" s="258"/>
      <c r="C14" s="259"/>
      <c r="D14" s="259"/>
      <c r="E14" s="259"/>
      <c r="F14" s="259"/>
      <c r="G14" s="259"/>
      <c r="H14" s="259"/>
      <c r="I14" s="259"/>
      <c r="J14" s="259"/>
      <c r="K14" s="255"/>
    </row>
    <row r="15" spans="2:11" s="1" customFormat="1" ht="15" customHeight="1">
      <c r="B15" s="258"/>
      <c r="C15" s="259"/>
      <c r="D15" s="385" t="s">
        <v>897</v>
      </c>
      <c r="E15" s="385"/>
      <c r="F15" s="385"/>
      <c r="G15" s="385"/>
      <c r="H15" s="385"/>
      <c r="I15" s="385"/>
      <c r="J15" s="385"/>
      <c r="K15" s="255"/>
    </row>
    <row r="16" spans="2:11" s="1" customFormat="1" ht="15" customHeight="1">
      <c r="B16" s="258"/>
      <c r="C16" s="259"/>
      <c r="D16" s="385" t="s">
        <v>898</v>
      </c>
      <c r="E16" s="385"/>
      <c r="F16" s="385"/>
      <c r="G16" s="385"/>
      <c r="H16" s="385"/>
      <c r="I16" s="385"/>
      <c r="J16" s="385"/>
      <c r="K16" s="255"/>
    </row>
    <row r="17" spans="2:11" s="1" customFormat="1" ht="15" customHeight="1">
      <c r="B17" s="258"/>
      <c r="C17" s="259"/>
      <c r="D17" s="385" t="s">
        <v>899</v>
      </c>
      <c r="E17" s="385"/>
      <c r="F17" s="385"/>
      <c r="G17" s="385"/>
      <c r="H17" s="385"/>
      <c r="I17" s="385"/>
      <c r="J17" s="385"/>
      <c r="K17" s="255"/>
    </row>
    <row r="18" spans="2:11" s="1" customFormat="1" ht="15" customHeight="1">
      <c r="B18" s="258"/>
      <c r="C18" s="259"/>
      <c r="D18" s="259"/>
      <c r="E18" s="261" t="s">
        <v>79</v>
      </c>
      <c r="F18" s="385" t="s">
        <v>900</v>
      </c>
      <c r="G18" s="385"/>
      <c r="H18" s="385"/>
      <c r="I18" s="385"/>
      <c r="J18" s="385"/>
      <c r="K18" s="255"/>
    </row>
    <row r="19" spans="2:11" s="1" customFormat="1" ht="15" customHeight="1">
      <c r="B19" s="258"/>
      <c r="C19" s="259"/>
      <c r="D19" s="259"/>
      <c r="E19" s="261" t="s">
        <v>901</v>
      </c>
      <c r="F19" s="385" t="s">
        <v>902</v>
      </c>
      <c r="G19" s="385"/>
      <c r="H19" s="385"/>
      <c r="I19" s="385"/>
      <c r="J19" s="385"/>
      <c r="K19" s="255"/>
    </row>
    <row r="20" spans="2:11" s="1" customFormat="1" ht="15" customHeight="1">
      <c r="B20" s="258"/>
      <c r="C20" s="259"/>
      <c r="D20" s="259"/>
      <c r="E20" s="261" t="s">
        <v>903</v>
      </c>
      <c r="F20" s="385" t="s">
        <v>904</v>
      </c>
      <c r="G20" s="385"/>
      <c r="H20" s="385"/>
      <c r="I20" s="385"/>
      <c r="J20" s="385"/>
      <c r="K20" s="255"/>
    </row>
    <row r="21" spans="2:11" s="1" customFormat="1" ht="15" customHeight="1">
      <c r="B21" s="258"/>
      <c r="C21" s="259"/>
      <c r="D21" s="259"/>
      <c r="E21" s="261" t="s">
        <v>905</v>
      </c>
      <c r="F21" s="385" t="s">
        <v>93</v>
      </c>
      <c r="G21" s="385"/>
      <c r="H21" s="385"/>
      <c r="I21" s="385"/>
      <c r="J21" s="385"/>
      <c r="K21" s="255"/>
    </row>
    <row r="22" spans="2:11" s="1" customFormat="1" ht="15" customHeight="1">
      <c r="B22" s="258"/>
      <c r="C22" s="259"/>
      <c r="D22" s="259"/>
      <c r="E22" s="261" t="s">
        <v>735</v>
      </c>
      <c r="F22" s="385" t="s">
        <v>736</v>
      </c>
      <c r="G22" s="385"/>
      <c r="H22" s="385"/>
      <c r="I22" s="385"/>
      <c r="J22" s="385"/>
      <c r="K22" s="255"/>
    </row>
    <row r="23" spans="2:11" s="1" customFormat="1" ht="15" customHeight="1">
      <c r="B23" s="258"/>
      <c r="C23" s="259"/>
      <c r="D23" s="259"/>
      <c r="E23" s="261" t="s">
        <v>906</v>
      </c>
      <c r="F23" s="385" t="s">
        <v>907</v>
      </c>
      <c r="G23" s="385"/>
      <c r="H23" s="385"/>
      <c r="I23" s="385"/>
      <c r="J23" s="385"/>
      <c r="K23" s="255"/>
    </row>
    <row r="24" spans="2:11" s="1" customFormat="1" ht="12.75" customHeight="1">
      <c r="B24" s="258"/>
      <c r="C24" s="259"/>
      <c r="D24" s="259"/>
      <c r="E24" s="259"/>
      <c r="F24" s="259"/>
      <c r="G24" s="259"/>
      <c r="H24" s="259"/>
      <c r="I24" s="259"/>
      <c r="J24" s="259"/>
      <c r="K24" s="255"/>
    </row>
    <row r="25" spans="2:11" s="1" customFormat="1" ht="15" customHeight="1">
      <c r="B25" s="258"/>
      <c r="C25" s="385" t="s">
        <v>908</v>
      </c>
      <c r="D25" s="385"/>
      <c r="E25" s="385"/>
      <c r="F25" s="385"/>
      <c r="G25" s="385"/>
      <c r="H25" s="385"/>
      <c r="I25" s="385"/>
      <c r="J25" s="385"/>
      <c r="K25" s="255"/>
    </row>
    <row r="26" spans="2:11" s="1" customFormat="1" ht="15" customHeight="1">
      <c r="B26" s="258"/>
      <c r="C26" s="385" t="s">
        <v>909</v>
      </c>
      <c r="D26" s="385"/>
      <c r="E26" s="385"/>
      <c r="F26" s="385"/>
      <c r="G26" s="385"/>
      <c r="H26" s="385"/>
      <c r="I26" s="385"/>
      <c r="J26" s="385"/>
      <c r="K26" s="255"/>
    </row>
    <row r="27" spans="2:11" s="1" customFormat="1" ht="15" customHeight="1">
      <c r="B27" s="258"/>
      <c r="C27" s="257"/>
      <c r="D27" s="385" t="s">
        <v>910</v>
      </c>
      <c r="E27" s="385"/>
      <c r="F27" s="385"/>
      <c r="G27" s="385"/>
      <c r="H27" s="385"/>
      <c r="I27" s="385"/>
      <c r="J27" s="385"/>
      <c r="K27" s="255"/>
    </row>
    <row r="28" spans="2:11" s="1" customFormat="1" ht="15" customHeight="1">
      <c r="B28" s="258"/>
      <c r="C28" s="259"/>
      <c r="D28" s="385" t="s">
        <v>911</v>
      </c>
      <c r="E28" s="385"/>
      <c r="F28" s="385"/>
      <c r="G28" s="385"/>
      <c r="H28" s="385"/>
      <c r="I28" s="385"/>
      <c r="J28" s="385"/>
      <c r="K28" s="255"/>
    </row>
    <row r="29" spans="2:11" s="1" customFormat="1" ht="12.75" customHeight="1">
      <c r="B29" s="258"/>
      <c r="C29" s="259"/>
      <c r="D29" s="259"/>
      <c r="E29" s="259"/>
      <c r="F29" s="259"/>
      <c r="G29" s="259"/>
      <c r="H29" s="259"/>
      <c r="I29" s="259"/>
      <c r="J29" s="259"/>
      <c r="K29" s="255"/>
    </row>
    <row r="30" spans="2:11" s="1" customFormat="1" ht="15" customHeight="1">
      <c r="B30" s="258"/>
      <c r="C30" s="259"/>
      <c r="D30" s="385" t="s">
        <v>912</v>
      </c>
      <c r="E30" s="385"/>
      <c r="F30" s="385"/>
      <c r="G30" s="385"/>
      <c r="H30" s="385"/>
      <c r="I30" s="385"/>
      <c r="J30" s="385"/>
      <c r="K30" s="255"/>
    </row>
    <row r="31" spans="2:11" s="1" customFormat="1" ht="15" customHeight="1">
      <c r="B31" s="258"/>
      <c r="C31" s="259"/>
      <c r="D31" s="385" t="s">
        <v>913</v>
      </c>
      <c r="E31" s="385"/>
      <c r="F31" s="385"/>
      <c r="G31" s="385"/>
      <c r="H31" s="385"/>
      <c r="I31" s="385"/>
      <c r="J31" s="385"/>
      <c r="K31" s="255"/>
    </row>
    <row r="32" spans="2:11" s="1" customFormat="1" ht="12.75" customHeight="1">
      <c r="B32" s="258"/>
      <c r="C32" s="259"/>
      <c r="D32" s="259"/>
      <c r="E32" s="259"/>
      <c r="F32" s="259"/>
      <c r="G32" s="259"/>
      <c r="H32" s="259"/>
      <c r="I32" s="259"/>
      <c r="J32" s="259"/>
      <c r="K32" s="255"/>
    </row>
    <row r="33" spans="2:11" s="1" customFormat="1" ht="15" customHeight="1">
      <c r="B33" s="258"/>
      <c r="C33" s="259"/>
      <c r="D33" s="385" t="s">
        <v>914</v>
      </c>
      <c r="E33" s="385"/>
      <c r="F33" s="385"/>
      <c r="G33" s="385"/>
      <c r="H33" s="385"/>
      <c r="I33" s="385"/>
      <c r="J33" s="385"/>
      <c r="K33" s="255"/>
    </row>
    <row r="34" spans="2:11" s="1" customFormat="1" ht="15" customHeight="1">
      <c r="B34" s="258"/>
      <c r="C34" s="259"/>
      <c r="D34" s="385" t="s">
        <v>915</v>
      </c>
      <c r="E34" s="385"/>
      <c r="F34" s="385"/>
      <c r="G34" s="385"/>
      <c r="H34" s="385"/>
      <c r="I34" s="385"/>
      <c r="J34" s="385"/>
      <c r="K34" s="255"/>
    </row>
    <row r="35" spans="2:11" s="1" customFormat="1" ht="15" customHeight="1">
      <c r="B35" s="258"/>
      <c r="C35" s="259"/>
      <c r="D35" s="385" t="s">
        <v>916</v>
      </c>
      <c r="E35" s="385"/>
      <c r="F35" s="385"/>
      <c r="G35" s="385"/>
      <c r="H35" s="385"/>
      <c r="I35" s="385"/>
      <c r="J35" s="385"/>
      <c r="K35" s="255"/>
    </row>
    <row r="36" spans="2:11" s="1" customFormat="1" ht="15" customHeight="1">
      <c r="B36" s="258"/>
      <c r="C36" s="259"/>
      <c r="D36" s="257"/>
      <c r="E36" s="260" t="s">
        <v>118</v>
      </c>
      <c r="F36" s="257"/>
      <c r="G36" s="385" t="s">
        <v>917</v>
      </c>
      <c r="H36" s="385"/>
      <c r="I36" s="385"/>
      <c r="J36" s="385"/>
      <c r="K36" s="255"/>
    </row>
    <row r="37" spans="2:11" s="1" customFormat="1" ht="30.75" customHeight="1">
      <c r="B37" s="258"/>
      <c r="C37" s="259"/>
      <c r="D37" s="257"/>
      <c r="E37" s="260" t="s">
        <v>918</v>
      </c>
      <c r="F37" s="257"/>
      <c r="G37" s="385" t="s">
        <v>919</v>
      </c>
      <c r="H37" s="385"/>
      <c r="I37" s="385"/>
      <c r="J37" s="385"/>
      <c r="K37" s="255"/>
    </row>
    <row r="38" spans="2:11" s="1" customFormat="1" ht="15" customHeight="1">
      <c r="B38" s="258"/>
      <c r="C38" s="259"/>
      <c r="D38" s="257"/>
      <c r="E38" s="260" t="s">
        <v>53</v>
      </c>
      <c r="F38" s="257"/>
      <c r="G38" s="385" t="s">
        <v>920</v>
      </c>
      <c r="H38" s="385"/>
      <c r="I38" s="385"/>
      <c r="J38" s="385"/>
      <c r="K38" s="255"/>
    </row>
    <row r="39" spans="2:11" s="1" customFormat="1" ht="15" customHeight="1">
      <c r="B39" s="258"/>
      <c r="C39" s="259"/>
      <c r="D39" s="257"/>
      <c r="E39" s="260" t="s">
        <v>54</v>
      </c>
      <c r="F39" s="257"/>
      <c r="G39" s="385" t="s">
        <v>921</v>
      </c>
      <c r="H39" s="385"/>
      <c r="I39" s="385"/>
      <c r="J39" s="385"/>
      <c r="K39" s="255"/>
    </row>
    <row r="40" spans="2:11" s="1" customFormat="1" ht="15" customHeight="1">
      <c r="B40" s="258"/>
      <c r="C40" s="259"/>
      <c r="D40" s="257"/>
      <c r="E40" s="260" t="s">
        <v>119</v>
      </c>
      <c r="F40" s="257"/>
      <c r="G40" s="385" t="s">
        <v>922</v>
      </c>
      <c r="H40" s="385"/>
      <c r="I40" s="385"/>
      <c r="J40" s="385"/>
      <c r="K40" s="255"/>
    </row>
    <row r="41" spans="2:11" s="1" customFormat="1" ht="15" customHeight="1">
      <c r="B41" s="258"/>
      <c r="C41" s="259"/>
      <c r="D41" s="257"/>
      <c r="E41" s="260" t="s">
        <v>120</v>
      </c>
      <c r="F41" s="257"/>
      <c r="G41" s="385" t="s">
        <v>923</v>
      </c>
      <c r="H41" s="385"/>
      <c r="I41" s="385"/>
      <c r="J41" s="385"/>
      <c r="K41" s="255"/>
    </row>
    <row r="42" spans="2:11" s="1" customFormat="1" ht="15" customHeight="1">
      <c r="B42" s="258"/>
      <c r="C42" s="259"/>
      <c r="D42" s="257"/>
      <c r="E42" s="260" t="s">
        <v>924</v>
      </c>
      <c r="F42" s="257"/>
      <c r="G42" s="385" t="s">
        <v>925</v>
      </c>
      <c r="H42" s="385"/>
      <c r="I42" s="385"/>
      <c r="J42" s="385"/>
      <c r="K42" s="255"/>
    </row>
    <row r="43" spans="2:11" s="1" customFormat="1" ht="15" customHeight="1">
      <c r="B43" s="258"/>
      <c r="C43" s="259"/>
      <c r="D43" s="257"/>
      <c r="E43" s="260"/>
      <c r="F43" s="257"/>
      <c r="G43" s="385" t="s">
        <v>926</v>
      </c>
      <c r="H43" s="385"/>
      <c r="I43" s="385"/>
      <c r="J43" s="385"/>
      <c r="K43" s="255"/>
    </row>
    <row r="44" spans="2:11" s="1" customFormat="1" ht="15" customHeight="1">
      <c r="B44" s="258"/>
      <c r="C44" s="259"/>
      <c r="D44" s="257"/>
      <c r="E44" s="260" t="s">
        <v>927</v>
      </c>
      <c r="F44" s="257"/>
      <c r="G44" s="385" t="s">
        <v>928</v>
      </c>
      <c r="H44" s="385"/>
      <c r="I44" s="385"/>
      <c r="J44" s="385"/>
      <c r="K44" s="255"/>
    </row>
    <row r="45" spans="2:11" s="1" customFormat="1" ht="15" customHeight="1">
      <c r="B45" s="258"/>
      <c r="C45" s="259"/>
      <c r="D45" s="257"/>
      <c r="E45" s="260" t="s">
        <v>122</v>
      </c>
      <c r="F45" s="257"/>
      <c r="G45" s="385" t="s">
        <v>929</v>
      </c>
      <c r="H45" s="385"/>
      <c r="I45" s="385"/>
      <c r="J45" s="385"/>
      <c r="K45" s="255"/>
    </row>
    <row r="46" spans="2:11" s="1" customFormat="1" ht="12.75" customHeight="1">
      <c r="B46" s="258"/>
      <c r="C46" s="259"/>
      <c r="D46" s="257"/>
      <c r="E46" s="257"/>
      <c r="F46" s="257"/>
      <c r="G46" s="257"/>
      <c r="H46" s="257"/>
      <c r="I46" s="257"/>
      <c r="J46" s="257"/>
      <c r="K46" s="255"/>
    </row>
    <row r="47" spans="2:11" s="1" customFormat="1" ht="15" customHeight="1">
      <c r="B47" s="258"/>
      <c r="C47" s="259"/>
      <c r="D47" s="385" t="s">
        <v>930</v>
      </c>
      <c r="E47" s="385"/>
      <c r="F47" s="385"/>
      <c r="G47" s="385"/>
      <c r="H47" s="385"/>
      <c r="I47" s="385"/>
      <c r="J47" s="385"/>
      <c r="K47" s="255"/>
    </row>
    <row r="48" spans="2:11" s="1" customFormat="1" ht="15" customHeight="1">
      <c r="B48" s="258"/>
      <c r="C48" s="259"/>
      <c r="D48" s="259"/>
      <c r="E48" s="385" t="s">
        <v>931</v>
      </c>
      <c r="F48" s="385"/>
      <c r="G48" s="385"/>
      <c r="H48" s="385"/>
      <c r="I48" s="385"/>
      <c r="J48" s="385"/>
      <c r="K48" s="255"/>
    </row>
    <row r="49" spans="2:11" s="1" customFormat="1" ht="15" customHeight="1">
      <c r="B49" s="258"/>
      <c r="C49" s="259"/>
      <c r="D49" s="259"/>
      <c r="E49" s="385" t="s">
        <v>932</v>
      </c>
      <c r="F49" s="385"/>
      <c r="G49" s="385"/>
      <c r="H49" s="385"/>
      <c r="I49" s="385"/>
      <c r="J49" s="385"/>
      <c r="K49" s="255"/>
    </row>
    <row r="50" spans="2:11" s="1" customFormat="1" ht="15" customHeight="1">
      <c r="B50" s="258"/>
      <c r="C50" s="259"/>
      <c r="D50" s="259"/>
      <c r="E50" s="385" t="s">
        <v>933</v>
      </c>
      <c r="F50" s="385"/>
      <c r="G50" s="385"/>
      <c r="H50" s="385"/>
      <c r="I50" s="385"/>
      <c r="J50" s="385"/>
      <c r="K50" s="255"/>
    </row>
    <row r="51" spans="2:11" s="1" customFormat="1" ht="15" customHeight="1">
      <c r="B51" s="258"/>
      <c r="C51" s="259"/>
      <c r="D51" s="385" t="s">
        <v>934</v>
      </c>
      <c r="E51" s="385"/>
      <c r="F51" s="385"/>
      <c r="G51" s="385"/>
      <c r="H51" s="385"/>
      <c r="I51" s="385"/>
      <c r="J51" s="385"/>
      <c r="K51" s="255"/>
    </row>
    <row r="52" spans="2:11" s="1" customFormat="1" ht="25.5" customHeight="1">
      <c r="B52" s="254"/>
      <c r="C52" s="386" t="s">
        <v>935</v>
      </c>
      <c r="D52" s="386"/>
      <c r="E52" s="386"/>
      <c r="F52" s="386"/>
      <c r="G52" s="386"/>
      <c r="H52" s="386"/>
      <c r="I52" s="386"/>
      <c r="J52" s="386"/>
      <c r="K52" s="255"/>
    </row>
    <row r="53" spans="2:11" s="1" customFormat="1" ht="5.25" customHeight="1">
      <c r="B53" s="254"/>
      <c r="C53" s="256"/>
      <c r="D53" s="256"/>
      <c r="E53" s="256"/>
      <c r="F53" s="256"/>
      <c r="G53" s="256"/>
      <c r="H53" s="256"/>
      <c r="I53" s="256"/>
      <c r="J53" s="256"/>
      <c r="K53" s="255"/>
    </row>
    <row r="54" spans="2:11" s="1" customFormat="1" ht="15" customHeight="1">
      <c r="B54" s="254"/>
      <c r="C54" s="385" t="s">
        <v>936</v>
      </c>
      <c r="D54" s="385"/>
      <c r="E54" s="385"/>
      <c r="F54" s="385"/>
      <c r="G54" s="385"/>
      <c r="H54" s="385"/>
      <c r="I54" s="385"/>
      <c r="J54" s="385"/>
      <c r="K54" s="255"/>
    </row>
    <row r="55" spans="2:11" s="1" customFormat="1" ht="15" customHeight="1">
      <c r="B55" s="254"/>
      <c r="C55" s="385" t="s">
        <v>937</v>
      </c>
      <c r="D55" s="385"/>
      <c r="E55" s="385"/>
      <c r="F55" s="385"/>
      <c r="G55" s="385"/>
      <c r="H55" s="385"/>
      <c r="I55" s="385"/>
      <c r="J55" s="385"/>
      <c r="K55" s="255"/>
    </row>
    <row r="56" spans="2:11" s="1" customFormat="1" ht="12.75" customHeight="1">
      <c r="B56" s="254"/>
      <c r="C56" s="257"/>
      <c r="D56" s="257"/>
      <c r="E56" s="257"/>
      <c r="F56" s="257"/>
      <c r="G56" s="257"/>
      <c r="H56" s="257"/>
      <c r="I56" s="257"/>
      <c r="J56" s="257"/>
      <c r="K56" s="255"/>
    </row>
    <row r="57" spans="2:11" s="1" customFormat="1" ht="15" customHeight="1">
      <c r="B57" s="254"/>
      <c r="C57" s="385" t="s">
        <v>938</v>
      </c>
      <c r="D57" s="385"/>
      <c r="E57" s="385"/>
      <c r="F57" s="385"/>
      <c r="G57" s="385"/>
      <c r="H57" s="385"/>
      <c r="I57" s="385"/>
      <c r="J57" s="385"/>
      <c r="K57" s="255"/>
    </row>
    <row r="58" spans="2:11" s="1" customFormat="1" ht="15" customHeight="1">
      <c r="B58" s="254"/>
      <c r="C58" s="259"/>
      <c r="D58" s="385" t="s">
        <v>939</v>
      </c>
      <c r="E58" s="385"/>
      <c r="F58" s="385"/>
      <c r="G58" s="385"/>
      <c r="H58" s="385"/>
      <c r="I58" s="385"/>
      <c r="J58" s="385"/>
      <c r="K58" s="255"/>
    </row>
    <row r="59" spans="2:11" s="1" customFormat="1" ht="15" customHeight="1">
      <c r="B59" s="254"/>
      <c r="C59" s="259"/>
      <c r="D59" s="385" t="s">
        <v>940</v>
      </c>
      <c r="E59" s="385"/>
      <c r="F59" s="385"/>
      <c r="G59" s="385"/>
      <c r="H59" s="385"/>
      <c r="I59" s="385"/>
      <c r="J59" s="385"/>
      <c r="K59" s="255"/>
    </row>
    <row r="60" spans="2:11" s="1" customFormat="1" ht="15" customHeight="1">
      <c r="B60" s="254"/>
      <c r="C60" s="259"/>
      <c r="D60" s="385" t="s">
        <v>941</v>
      </c>
      <c r="E60" s="385"/>
      <c r="F60" s="385"/>
      <c r="G60" s="385"/>
      <c r="H60" s="385"/>
      <c r="I60" s="385"/>
      <c r="J60" s="385"/>
      <c r="K60" s="255"/>
    </row>
    <row r="61" spans="2:11" s="1" customFormat="1" ht="15" customHeight="1">
      <c r="B61" s="254"/>
      <c r="C61" s="259"/>
      <c r="D61" s="385" t="s">
        <v>942</v>
      </c>
      <c r="E61" s="385"/>
      <c r="F61" s="385"/>
      <c r="G61" s="385"/>
      <c r="H61" s="385"/>
      <c r="I61" s="385"/>
      <c r="J61" s="385"/>
      <c r="K61" s="255"/>
    </row>
    <row r="62" spans="2:11" s="1" customFormat="1" ht="15" customHeight="1">
      <c r="B62" s="254"/>
      <c r="C62" s="259"/>
      <c r="D62" s="388" t="s">
        <v>943</v>
      </c>
      <c r="E62" s="388"/>
      <c r="F62" s="388"/>
      <c r="G62" s="388"/>
      <c r="H62" s="388"/>
      <c r="I62" s="388"/>
      <c r="J62" s="388"/>
      <c r="K62" s="255"/>
    </row>
    <row r="63" spans="2:11" s="1" customFormat="1" ht="15" customHeight="1">
      <c r="B63" s="254"/>
      <c r="C63" s="259"/>
      <c r="D63" s="385" t="s">
        <v>944</v>
      </c>
      <c r="E63" s="385"/>
      <c r="F63" s="385"/>
      <c r="G63" s="385"/>
      <c r="H63" s="385"/>
      <c r="I63" s="385"/>
      <c r="J63" s="385"/>
      <c r="K63" s="255"/>
    </row>
    <row r="64" spans="2:11" s="1" customFormat="1" ht="12.75" customHeight="1">
      <c r="B64" s="254"/>
      <c r="C64" s="259"/>
      <c r="D64" s="259"/>
      <c r="E64" s="262"/>
      <c r="F64" s="259"/>
      <c r="G64" s="259"/>
      <c r="H64" s="259"/>
      <c r="I64" s="259"/>
      <c r="J64" s="259"/>
      <c r="K64" s="255"/>
    </row>
    <row r="65" spans="2:11" s="1" customFormat="1" ht="15" customHeight="1">
      <c r="B65" s="254"/>
      <c r="C65" s="259"/>
      <c r="D65" s="385" t="s">
        <v>945</v>
      </c>
      <c r="E65" s="385"/>
      <c r="F65" s="385"/>
      <c r="G65" s="385"/>
      <c r="H65" s="385"/>
      <c r="I65" s="385"/>
      <c r="J65" s="385"/>
      <c r="K65" s="255"/>
    </row>
    <row r="66" spans="2:11" s="1" customFormat="1" ht="15" customHeight="1">
      <c r="B66" s="254"/>
      <c r="C66" s="259"/>
      <c r="D66" s="388" t="s">
        <v>946</v>
      </c>
      <c r="E66" s="388"/>
      <c r="F66" s="388"/>
      <c r="G66" s="388"/>
      <c r="H66" s="388"/>
      <c r="I66" s="388"/>
      <c r="J66" s="388"/>
      <c r="K66" s="255"/>
    </row>
    <row r="67" spans="2:11" s="1" customFormat="1" ht="15" customHeight="1">
      <c r="B67" s="254"/>
      <c r="C67" s="259"/>
      <c r="D67" s="385" t="s">
        <v>947</v>
      </c>
      <c r="E67" s="385"/>
      <c r="F67" s="385"/>
      <c r="G67" s="385"/>
      <c r="H67" s="385"/>
      <c r="I67" s="385"/>
      <c r="J67" s="385"/>
      <c r="K67" s="255"/>
    </row>
    <row r="68" spans="2:11" s="1" customFormat="1" ht="15" customHeight="1">
      <c r="B68" s="254"/>
      <c r="C68" s="259"/>
      <c r="D68" s="385" t="s">
        <v>948</v>
      </c>
      <c r="E68" s="385"/>
      <c r="F68" s="385"/>
      <c r="G68" s="385"/>
      <c r="H68" s="385"/>
      <c r="I68" s="385"/>
      <c r="J68" s="385"/>
      <c r="K68" s="255"/>
    </row>
    <row r="69" spans="2:11" s="1" customFormat="1" ht="15" customHeight="1">
      <c r="B69" s="254"/>
      <c r="C69" s="259"/>
      <c r="D69" s="385" t="s">
        <v>949</v>
      </c>
      <c r="E69" s="385"/>
      <c r="F69" s="385"/>
      <c r="G69" s="385"/>
      <c r="H69" s="385"/>
      <c r="I69" s="385"/>
      <c r="J69" s="385"/>
      <c r="K69" s="255"/>
    </row>
    <row r="70" spans="2:11" s="1" customFormat="1" ht="15" customHeight="1">
      <c r="B70" s="254"/>
      <c r="C70" s="259"/>
      <c r="D70" s="385" t="s">
        <v>950</v>
      </c>
      <c r="E70" s="385"/>
      <c r="F70" s="385"/>
      <c r="G70" s="385"/>
      <c r="H70" s="385"/>
      <c r="I70" s="385"/>
      <c r="J70" s="385"/>
      <c r="K70" s="255"/>
    </row>
    <row r="71" spans="2:11" s="1" customFormat="1" ht="12.75" customHeight="1">
      <c r="B71" s="263"/>
      <c r="C71" s="264"/>
      <c r="D71" s="264"/>
      <c r="E71" s="264"/>
      <c r="F71" s="264"/>
      <c r="G71" s="264"/>
      <c r="H71" s="264"/>
      <c r="I71" s="264"/>
      <c r="J71" s="264"/>
      <c r="K71" s="265"/>
    </row>
    <row r="72" spans="2:11" s="1" customFormat="1" ht="18.75" customHeight="1">
      <c r="B72" s="266"/>
      <c r="C72" s="266"/>
      <c r="D72" s="266"/>
      <c r="E72" s="266"/>
      <c r="F72" s="266"/>
      <c r="G72" s="266"/>
      <c r="H72" s="266"/>
      <c r="I72" s="266"/>
      <c r="J72" s="266"/>
      <c r="K72" s="267"/>
    </row>
    <row r="73" spans="2:11" s="1" customFormat="1" ht="18.75" customHeight="1">
      <c r="B73" s="267"/>
      <c r="C73" s="267"/>
      <c r="D73" s="267"/>
      <c r="E73" s="267"/>
      <c r="F73" s="267"/>
      <c r="G73" s="267"/>
      <c r="H73" s="267"/>
      <c r="I73" s="267"/>
      <c r="J73" s="267"/>
      <c r="K73" s="267"/>
    </row>
    <row r="74" spans="2:11" s="1" customFormat="1" ht="7.5" customHeight="1">
      <c r="B74" s="268"/>
      <c r="C74" s="269"/>
      <c r="D74" s="269"/>
      <c r="E74" s="269"/>
      <c r="F74" s="269"/>
      <c r="G74" s="269"/>
      <c r="H74" s="269"/>
      <c r="I74" s="269"/>
      <c r="J74" s="269"/>
      <c r="K74" s="270"/>
    </row>
    <row r="75" spans="2:11" s="1" customFormat="1" ht="45" customHeight="1">
      <c r="B75" s="271"/>
      <c r="C75" s="389" t="s">
        <v>951</v>
      </c>
      <c r="D75" s="389"/>
      <c r="E75" s="389"/>
      <c r="F75" s="389"/>
      <c r="G75" s="389"/>
      <c r="H75" s="389"/>
      <c r="I75" s="389"/>
      <c r="J75" s="389"/>
      <c r="K75" s="272"/>
    </row>
    <row r="76" spans="2:11" s="1" customFormat="1" ht="17.25" customHeight="1">
      <c r="B76" s="271"/>
      <c r="C76" s="273" t="s">
        <v>952</v>
      </c>
      <c r="D76" s="273"/>
      <c r="E76" s="273"/>
      <c r="F76" s="273" t="s">
        <v>953</v>
      </c>
      <c r="G76" s="274"/>
      <c r="H76" s="273" t="s">
        <v>54</v>
      </c>
      <c r="I76" s="273" t="s">
        <v>57</v>
      </c>
      <c r="J76" s="273" t="s">
        <v>954</v>
      </c>
      <c r="K76" s="272"/>
    </row>
    <row r="77" spans="2:11" s="1" customFormat="1" ht="17.25" customHeight="1">
      <c r="B77" s="271"/>
      <c r="C77" s="275" t="s">
        <v>955</v>
      </c>
      <c r="D77" s="275"/>
      <c r="E77" s="275"/>
      <c r="F77" s="276" t="s">
        <v>956</v>
      </c>
      <c r="G77" s="277"/>
      <c r="H77" s="275"/>
      <c r="I77" s="275"/>
      <c r="J77" s="275" t="s">
        <v>957</v>
      </c>
      <c r="K77" s="272"/>
    </row>
    <row r="78" spans="2:11" s="1" customFormat="1" ht="5.25" customHeight="1">
      <c r="B78" s="271"/>
      <c r="C78" s="278"/>
      <c r="D78" s="278"/>
      <c r="E78" s="278"/>
      <c r="F78" s="278"/>
      <c r="G78" s="279"/>
      <c r="H78" s="278"/>
      <c r="I78" s="278"/>
      <c r="J78" s="278"/>
      <c r="K78" s="272"/>
    </row>
    <row r="79" spans="2:11" s="1" customFormat="1" ht="15" customHeight="1">
      <c r="B79" s="271"/>
      <c r="C79" s="260" t="s">
        <v>53</v>
      </c>
      <c r="D79" s="280"/>
      <c r="E79" s="280"/>
      <c r="F79" s="281" t="s">
        <v>958</v>
      </c>
      <c r="G79" s="282"/>
      <c r="H79" s="260" t="s">
        <v>959</v>
      </c>
      <c r="I79" s="260" t="s">
        <v>960</v>
      </c>
      <c r="J79" s="260">
        <v>20</v>
      </c>
      <c r="K79" s="272"/>
    </row>
    <row r="80" spans="2:11" s="1" customFormat="1" ht="15" customHeight="1">
      <c r="B80" s="271"/>
      <c r="C80" s="260" t="s">
        <v>961</v>
      </c>
      <c r="D80" s="260"/>
      <c r="E80" s="260"/>
      <c r="F80" s="281" t="s">
        <v>958</v>
      </c>
      <c r="G80" s="282"/>
      <c r="H80" s="260" t="s">
        <v>962</v>
      </c>
      <c r="I80" s="260" t="s">
        <v>960</v>
      </c>
      <c r="J80" s="260">
        <v>120</v>
      </c>
      <c r="K80" s="272"/>
    </row>
    <row r="81" spans="2:11" s="1" customFormat="1" ht="15" customHeight="1">
      <c r="B81" s="283"/>
      <c r="C81" s="260" t="s">
        <v>963</v>
      </c>
      <c r="D81" s="260"/>
      <c r="E81" s="260"/>
      <c r="F81" s="281" t="s">
        <v>964</v>
      </c>
      <c r="G81" s="282"/>
      <c r="H81" s="260" t="s">
        <v>965</v>
      </c>
      <c r="I81" s="260" t="s">
        <v>960</v>
      </c>
      <c r="J81" s="260">
        <v>50</v>
      </c>
      <c r="K81" s="272"/>
    </row>
    <row r="82" spans="2:11" s="1" customFormat="1" ht="15" customHeight="1">
      <c r="B82" s="283"/>
      <c r="C82" s="260" t="s">
        <v>966</v>
      </c>
      <c r="D82" s="260"/>
      <c r="E82" s="260"/>
      <c r="F82" s="281" t="s">
        <v>958</v>
      </c>
      <c r="G82" s="282"/>
      <c r="H82" s="260" t="s">
        <v>967</v>
      </c>
      <c r="I82" s="260" t="s">
        <v>968</v>
      </c>
      <c r="J82" s="260"/>
      <c r="K82" s="272"/>
    </row>
    <row r="83" spans="2:11" s="1" customFormat="1" ht="15" customHeight="1">
      <c r="B83" s="283"/>
      <c r="C83" s="284" t="s">
        <v>969</v>
      </c>
      <c r="D83" s="284"/>
      <c r="E83" s="284"/>
      <c r="F83" s="285" t="s">
        <v>964</v>
      </c>
      <c r="G83" s="284"/>
      <c r="H83" s="284" t="s">
        <v>970</v>
      </c>
      <c r="I83" s="284" t="s">
        <v>960</v>
      </c>
      <c r="J83" s="284">
        <v>15</v>
      </c>
      <c r="K83" s="272"/>
    </row>
    <row r="84" spans="2:11" s="1" customFormat="1" ht="15" customHeight="1">
      <c r="B84" s="283"/>
      <c r="C84" s="284" t="s">
        <v>971</v>
      </c>
      <c r="D84" s="284"/>
      <c r="E84" s="284"/>
      <c r="F84" s="285" t="s">
        <v>964</v>
      </c>
      <c r="G84" s="284"/>
      <c r="H84" s="284" t="s">
        <v>972</v>
      </c>
      <c r="I84" s="284" t="s">
        <v>960</v>
      </c>
      <c r="J84" s="284">
        <v>15</v>
      </c>
      <c r="K84" s="272"/>
    </row>
    <row r="85" spans="2:11" s="1" customFormat="1" ht="15" customHeight="1">
      <c r="B85" s="283"/>
      <c r="C85" s="284" t="s">
        <v>973</v>
      </c>
      <c r="D85" s="284"/>
      <c r="E85" s="284"/>
      <c r="F85" s="285" t="s">
        <v>964</v>
      </c>
      <c r="G85" s="284"/>
      <c r="H85" s="284" t="s">
        <v>974</v>
      </c>
      <c r="I85" s="284" t="s">
        <v>960</v>
      </c>
      <c r="J85" s="284">
        <v>20</v>
      </c>
      <c r="K85" s="272"/>
    </row>
    <row r="86" spans="2:11" s="1" customFormat="1" ht="15" customHeight="1">
      <c r="B86" s="283"/>
      <c r="C86" s="284" t="s">
        <v>975</v>
      </c>
      <c r="D86" s="284"/>
      <c r="E86" s="284"/>
      <c r="F86" s="285" t="s">
        <v>964</v>
      </c>
      <c r="G86" s="284"/>
      <c r="H86" s="284" t="s">
        <v>976</v>
      </c>
      <c r="I86" s="284" t="s">
        <v>960</v>
      </c>
      <c r="J86" s="284">
        <v>20</v>
      </c>
      <c r="K86" s="272"/>
    </row>
    <row r="87" spans="2:11" s="1" customFormat="1" ht="15" customHeight="1">
      <c r="B87" s="283"/>
      <c r="C87" s="260" t="s">
        <v>977</v>
      </c>
      <c r="D87" s="260"/>
      <c r="E87" s="260"/>
      <c r="F87" s="281" t="s">
        <v>964</v>
      </c>
      <c r="G87" s="282"/>
      <c r="H87" s="260" t="s">
        <v>978</v>
      </c>
      <c r="I87" s="260" t="s">
        <v>960</v>
      </c>
      <c r="J87" s="260">
        <v>50</v>
      </c>
      <c r="K87" s="272"/>
    </row>
    <row r="88" spans="2:11" s="1" customFormat="1" ht="15" customHeight="1">
      <c r="B88" s="283"/>
      <c r="C88" s="260" t="s">
        <v>979</v>
      </c>
      <c r="D88" s="260"/>
      <c r="E88" s="260"/>
      <c r="F88" s="281" t="s">
        <v>964</v>
      </c>
      <c r="G88" s="282"/>
      <c r="H88" s="260" t="s">
        <v>980</v>
      </c>
      <c r="I88" s="260" t="s">
        <v>960</v>
      </c>
      <c r="J88" s="260">
        <v>20</v>
      </c>
      <c r="K88" s="272"/>
    </row>
    <row r="89" spans="2:11" s="1" customFormat="1" ht="15" customHeight="1">
      <c r="B89" s="283"/>
      <c r="C89" s="260" t="s">
        <v>981</v>
      </c>
      <c r="D89" s="260"/>
      <c r="E89" s="260"/>
      <c r="F89" s="281" t="s">
        <v>964</v>
      </c>
      <c r="G89" s="282"/>
      <c r="H89" s="260" t="s">
        <v>982</v>
      </c>
      <c r="I89" s="260" t="s">
        <v>960</v>
      </c>
      <c r="J89" s="260">
        <v>20</v>
      </c>
      <c r="K89" s="272"/>
    </row>
    <row r="90" spans="2:11" s="1" customFormat="1" ht="15" customHeight="1">
      <c r="B90" s="283"/>
      <c r="C90" s="260" t="s">
        <v>983</v>
      </c>
      <c r="D90" s="260"/>
      <c r="E90" s="260"/>
      <c r="F90" s="281" t="s">
        <v>964</v>
      </c>
      <c r="G90" s="282"/>
      <c r="H90" s="260" t="s">
        <v>984</v>
      </c>
      <c r="I90" s="260" t="s">
        <v>960</v>
      </c>
      <c r="J90" s="260">
        <v>50</v>
      </c>
      <c r="K90" s="272"/>
    </row>
    <row r="91" spans="2:11" s="1" customFormat="1" ht="15" customHeight="1">
      <c r="B91" s="283"/>
      <c r="C91" s="260" t="s">
        <v>985</v>
      </c>
      <c r="D91" s="260"/>
      <c r="E91" s="260"/>
      <c r="F91" s="281" t="s">
        <v>964</v>
      </c>
      <c r="G91" s="282"/>
      <c r="H91" s="260" t="s">
        <v>985</v>
      </c>
      <c r="I91" s="260" t="s">
        <v>960</v>
      </c>
      <c r="J91" s="260">
        <v>50</v>
      </c>
      <c r="K91" s="272"/>
    </row>
    <row r="92" spans="2:11" s="1" customFormat="1" ht="15" customHeight="1">
      <c r="B92" s="283"/>
      <c r="C92" s="260" t="s">
        <v>986</v>
      </c>
      <c r="D92" s="260"/>
      <c r="E92" s="260"/>
      <c r="F92" s="281" t="s">
        <v>964</v>
      </c>
      <c r="G92" s="282"/>
      <c r="H92" s="260" t="s">
        <v>987</v>
      </c>
      <c r="I92" s="260" t="s">
        <v>960</v>
      </c>
      <c r="J92" s="260">
        <v>255</v>
      </c>
      <c r="K92" s="272"/>
    </row>
    <row r="93" spans="2:11" s="1" customFormat="1" ht="15" customHeight="1">
      <c r="B93" s="283"/>
      <c r="C93" s="260" t="s">
        <v>988</v>
      </c>
      <c r="D93" s="260"/>
      <c r="E93" s="260"/>
      <c r="F93" s="281" t="s">
        <v>958</v>
      </c>
      <c r="G93" s="282"/>
      <c r="H93" s="260" t="s">
        <v>989</v>
      </c>
      <c r="I93" s="260" t="s">
        <v>990</v>
      </c>
      <c r="J93" s="260"/>
      <c r="K93" s="272"/>
    </row>
    <row r="94" spans="2:11" s="1" customFormat="1" ht="15" customHeight="1">
      <c r="B94" s="283"/>
      <c r="C94" s="260" t="s">
        <v>991</v>
      </c>
      <c r="D94" s="260"/>
      <c r="E94" s="260"/>
      <c r="F94" s="281" t="s">
        <v>958</v>
      </c>
      <c r="G94" s="282"/>
      <c r="H94" s="260" t="s">
        <v>992</v>
      </c>
      <c r="I94" s="260" t="s">
        <v>993</v>
      </c>
      <c r="J94" s="260"/>
      <c r="K94" s="272"/>
    </row>
    <row r="95" spans="2:11" s="1" customFormat="1" ht="15" customHeight="1">
      <c r="B95" s="283"/>
      <c r="C95" s="260" t="s">
        <v>994</v>
      </c>
      <c r="D95" s="260"/>
      <c r="E95" s="260"/>
      <c r="F95" s="281" t="s">
        <v>958</v>
      </c>
      <c r="G95" s="282"/>
      <c r="H95" s="260" t="s">
        <v>994</v>
      </c>
      <c r="I95" s="260" t="s">
        <v>993</v>
      </c>
      <c r="J95" s="260"/>
      <c r="K95" s="272"/>
    </row>
    <row r="96" spans="2:11" s="1" customFormat="1" ht="15" customHeight="1">
      <c r="B96" s="283"/>
      <c r="C96" s="260" t="s">
        <v>38</v>
      </c>
      <c r="D96" s="260"/>
      <c r="E96" s="260"/>
      <c r="F96" s="281" t="s">
        <v>958</v>
      </c>
      <c r="G96" s="282"/>
      <c r="H96" s="260" t="s">
        <v>995</v>
      </c>
      <c r="I96" s="260" t="s">
        <v>993</v>
      </c>
      <c r="J96" s="260"/>
      <c r="K96" s="272"/>
    </row>
    <row r="97" spans="2:11" s="1" customFormat="1" ht="15" customHeight="1">
      <c r="B97" s="283"/>
      <c r="C97" s="260" t="s">
        <v>48</v>
      </c>
      <c r="D97" s="260"/>
      <c r="E97" s="260"/>
      <c r="F97" s="281" t="s">
        <v>958</v>
      </c>
      <c r="G97" s="282"/>
      <c r="H97" s="260" t="s">
        <v>996</v>
      </c>
      <c r="I97" s="260" t="s">
        <v>993</v>
      </c>
      <c r="J97" s="260"/>
      <c r="K97" s="272"/>
    </row>
    <row r="98" spans="2:11" s="1" customFormat="1" ht="15" customHeight="1">
      <c r="B98" s="286"/>
      <c r="C98" s="287"/>
      <c r="D98" s="287"/>
      <c r="E98" s="287"/>
      <c r="F98" s="287"/>
      <c r="G98" s="287"/>
      <c r="H98" s="287"/>
      <c r="I98" s="287"/>
      <c r="J98" s="287"/>
      <c r="K98" s="288"/>
    </row>
    <row r="99" spans="2:11" s="1" customFormat="1" ht="18.75" customHeight="1">
      <c r="B99" s="289"/>
      <c r="C99" s="290"/>
      <c r="D99" s="290"/>
      <c r="E99" s="290"/>
      <c r="F99" s="290"/>
      <c r="G99" s="290"/>
      <c r="H99" s="290"/>
      <c r="I99" s="290"/>
      <c r="J99" s="290"/>
      <c r="K99" s="289"/>
    </row>
    <row r="100" spans="2:11" s="1" customFormat="1" ht="18.75" customHeight="1">
      <c r="B100" s="267"/>
      <c r="C100" s="267"/>
      <c r="D100" s="267"/>
      <c r="E100" s="267"/>
      <c r="F100" s="267"/>
      <c r="G100" s="267"/>
      <c r="H100" s="267"/>
      <c r="I100" s="267"/>
      <c r="J100" s="267"/>
      <c r="K100" s="267"/>
    </row>
    <row r="101" spans="2:11" s="1" customFormat="1" ht="7.5" customHeight="1">
      <c r="B101" s="268"/>
      <c r="C101" s="269"/>
      <c r="D101" s="269"/>
      <c r="E101" s="269"/>
      <c r="F101" s="269"/>
      <c r="G101" s="269"/>
      <c r="H101" s="269"/>
      <c r="I101" s="269"/>
      <c r="J101" s="269"/>
      <c r="K101" s="270"/>
    </row>
    <row r="102" spans="2:11" s="1" customFormat="1" ht="45" customHeight="1">
      <c r="B102" s="271"/>
      <c r="C102" s="389" t="s">
        <v>997</v>
      </c>
      <c r="D102" s="389"/>
      <c r="E102" s="389"/>
      <c r="F102" s="389"/>
      <c r="G102" s="389"/>
      <c r="H102" s="389"/>
      <c r="I102" s="389"/>
      <c r="J102" s="389"/>
      <c r="K102" s="272"/>
    </row>
    <row r="103" spans="2:11" s="1" customFormat="1" ht="17.25" customHeight="1">
      <c r="B103" s="271"/>
      <c r="C103" s="273" t="s">
        <v>952</v>
      </c>
      <c r="D103" s="273"/>
      <c r="E103" s="273"/>
      <c r="F103" s="273" t="s">
        <v>953</v>
      </c>
      <c r="G103" s="274"/>
      <c r="H103" s="273" t="s">
        <v>54</v>
      </c>
      <c r="I103" s="273" t="s">
        <v>57</v>
      </c>
      <c r="J103" s="273" t="s">
        <v>954</v>
      </c>
      <c r="K103" s="272"/>
    </row>
    <row r="104" spans="2:11" s="1" customFormat="1" ht="17.25" customHeight="1">
      <c r="B104" s="271"/>
      <c r="C104" s="275" t="s">
        <v>955</v>
      </c>
      <c r="D104" s="275"/>
      <c r="E104" s="275"/>
      <c r="F104" s="276" t="s">
        <v>956</v>
      </c>
      <c r="G104" s="277"/>
      <c r="H104" s="275"/>
      <c r="I104" s="275"/>
      <c r="J104" s="275" t="s">
        <v>957</v>
      </c>
      <c r="K104" s="272"/>
    </row>
    <row r="105" spans="2:11" s="1" customFormat="1" ht="5.25" customHeight="1">
      <c r="B105" s="271"/>
      <c r="C105" s="273"/>
      <c r="D105" s="273"/>
      <c r="E105" s="273"/>
      <c r="F105" s="273"/>
      <c r="G105" s="291"/>
      <c r="H105" s="273"/>
      <c r="I105" s="273"/>
      <c r="J105" s="273"/>
      <c r="K105" s="272"/>
    </row>
    <row r="106" spans="2:11" s="1" customFormat="1" ht="15" customHeight="1">
      <c r="B106" s="271"/>
      <c r="C106" s="260" t="s">
        <v>53</v>
      </c>
      <c r="D106" s="280"/>
      <c r="E106" s="280"/>
      <c r="F106" s="281" t="s">
        <v>958</v>
      </c>
      <c r="G106" s="260"/>
      <c r="H106" s="260" t="s">
        <v>998</v>
      </c>
      <c r="I106" s="260" t="s">
        <v>960</v>
      </c>
      <c r="J106" s="260">
        <v>20</v>
      </c>
      <c r="K106" s="272"/>
    </row>
    <row r="107" spans="2:11" s="1" customFormat="1" ht="15" customHeight="1">
      <c r="B107" s="271"/>
      <c r="C107" s="260" t="s">
        <v>961</v>
      </c>
      <c r="D107" s="260"/>
      <c r="E107" s="260"/>
      <c r="F107" s="281" t="s">
        <v>958</v>
      </c>
      <c r="G107" s="260"/>
      <c r="H107" s="260" t="s">
        <v>998</v>
      </c>
      <c r="I107" s="260" t="s">
        <v>960</v>
      </c>
      <c r="J107" s="260">
        <v>120</v>
      </c>
      <c r="K107" s="272"/>
    </row>
    <row r="108" spans="2:11" s="1" customFormat="1" ht="15" customHeight="1">
      <c r="B108" s="283"/>
      <c r="C108" s="260" t="s">
        <v>963</v>
      </c>
      <c r="D108" s="260"/>
      <c r="E108" s="260"/>
      <c r="F108" s="281" t="s">
        <v>964</v>
      </c>
      <c r="G108" s="260"/>
      <c r="H108" s="260" t="s">
        <v>998</v>
      </c>
      <c r="I108" s="260" t="s">
        <v>960</v>
      </c>
      <c r="J108" s="260">
        <v>50</v>
      </c>
      <c r="K108" s="272"/>
    </row>
    <row r="109" spans="2:11" s="1" customFormat="1" ht="15" customHeight="1">
      <c r="B109" s="283"/>
      <c r="C109" s="260" t="s">
        <v>966</v>
      </c>
      <c r="D109" s="260"/>
      <c r="E109" s="260"/>
      <c r="F109" s="281" t="s">
        <v>958</v>
      </c>
      <c r="G109" s="260"/>
      <c r="H109" s="260" t="s">
        <v>998</v>
      </c>
      <c r="I109" s="260" t="s">
        <v>968</v>
      </c>
      <c r="J109" s="260"/>
      <c r="K109" s="272"/>
    </row>
    <row r="110" spans="2:11" s="1" customFormat="1" ht="15" customHeight="1">
      <c r="B110" s="283"/>
      <c r="C110" s="260" t="s">
        <v>977</v>
      </c>
      <c r="D110" s="260"/>
      <c r="E110" s="260"/>
      <c r="F110" s="281" t="s">
        <v>964</v>
      </c>
      <c r="G110" s="260"/>
      <c r="H110" s="260" t="s">
        <v>998</v>
      </c>
      <c r="I110" s="260" t="s">
        <v>960</v>
      </c>
      <c r="J110" s="260">
        <v>50</v>
      </c>
      <c r="K110" s="272"/>
    </row>
    <row r="111" spans="2:11" s="1" customFormat="1" ht="15" customHeight="1">
      <c r="B111" s="283"/>
      <c r="C111" s="260" t="s">
        <v>985</v>
      </c>
      <c r="D111" s="260"/>
      <c r="E111" s="260"/>
      <c r="F111" s="281" t="s">
        <v>964</v>
      </c>
      <c r="G111" s="260"/>
      <c r="H111" s="260" t="s">
        <v>998</v>
      </c>
      <c r="I111" s="260" t="s">
        <v>960</v>
      </c>
      <c r="J111" s="260">
        <v>50</v>
      </c>
      <c r="K111" s="272"/>
    </row>
    <row r="112" spans="2:11" s="1" customFormat="1" ht="15" customHeight="1">
      <c r="B112" s="283"/>
      <c r="C112" s="260" t="s">
        <v>983</v>
      </c>
      <c r="D112" s="260"/>
      <c r="E112" s="260"/>
      <c r="F112" s="281" t="s">
        <v>964</v>
      </c>
      <c r="G112" s="260"/>
      <c r="H112" s="260" t="s">
        <v>998</v>
      </c>
      <c r="I112" s="260" t="s">
        <v>960</v>
      </c>
      <c r="J112" s="260">
        <v>50</v>
      </c>
      <c r="K112" s="272"/>
    </row>
    <row r="113" spans="2:11" s="1" customFormat="1" ht="15" customHeight="1">
      <c r="B113" s="283"/>
      <c r="C113" s="260" t="s">
        <v>53</v>
      </c>
      <c r="D113" s="260"/>
      <c r="E113" s="260"/>
      <c r="F113" s="281" t="s">
        <v>958</v>
      </c>
      <c r="G113" s="260"/>
      <c r="H113" s="260" t="s">
        <v>999</v>
      </c>
      <c r="I113" s="260" t="s">
        <v>960</v>
      </c>
      <c r="J113" s="260">
        <v>20</v>
      </c>
      <c r="K113" s="272"/>
    </row>
    <row r="114" spans="2:11" s="1" customFormat="1" ht="15" customHeight="1">
      <c r="B114" s="283"/>
      <c r="C114" s="260" t="s">
        <v>1000</v>
      </c>
      <c r="D114" s="260"/>
      <c r="E114" s="260"/>
      <c r="F114" s="281" t="s">
        <v>958</v>
      </c>
      <c r="G114" s="260"/>
      <c r="H114" s="260" t="s">
        <v>1001</v>
      </c>
      <c r="I114" s="260" t="s">
        <v>960</v>
      </c>
      <c r="J114" s="260">
        <v>120</v>
      </c>
      <c r="K114" s="272"/>
    </row>
    <row r="115" spans="2:11" s="1" customFormat="1" ht="15" customHeight="1">
      <c r="B115" s="283"/>
      <c r="C115" s="260" t="s">
        <v>38</v>
      </c>
      <c r="D115" s="260"/>
      <c r="E115" s="260"/>
      <c r="F115" s="281" t="s">
        <v>958</v>
      </c>
      <c r="G115" s="260"/>
      <c r="H115" s="260" t="s">
        <v>1002</v>
      </c>
      <c r="I115" s="260" t="s">
        <v>993</v>
      </c>
      <c r="J115" s="260"/>
      <c r="K115" s="272"/>
    </row>
    <row r="116" spans="2:11" s="1" customFormat="1" ht="15" customHeight="1">
      <c r="B116" s="283"/>
      <c r="C116" s="260" t="s">
        <v>48</v>
      </c>
      <c r="D116" s="260"/>
      <c r="E116" s="260"/>
      <c r="F116" s="281" t="s">
        <v>958</v>
      </c>
      <c r="G116" s="260"/>
      <c r="H116" s="260" t="s">
        <v>1003</v>
      </c>
      <c r="I116" s="260" t="s">
        <v>993</v>
      </c>
      <c r="J116" s="260"/>
      <c r="K116" s="272"/>
    </row>
    <row r="117" spans="2:11" s="1" customFormat="1" ht="15" customHeight="1">
      <c r="B117" s="283"/>
      <c r="C117" s="260" t="s">
        <v>57</v>
      </c>
      <c r="D117" s="260"/>
      <c r="E117" s="260"/>
      <c r="F117" s="281" t="s">
        <v>958</v>
      </c>
      <c r="G117" s="260"/>
      <c r="H117" s="260" t="s">
        <v>1004</v>
      </c>
      <c r="I117" s="260" t="s">
        <v>1005</v>
      </c>
      <c r="J117" s="260"/>
      <c r="K117" s="272"/>
    </row>
    <row r="118" spans="2:11" s="1" customFormat="1" ht="15" customHeight="1">
      <c r="B118" s="286"/>
      <c r="C118" s="292"/>
      <c r="D118" s="292"/>
      <c r="E118" s="292"/>
      <c r="F118" s="292"/>
      <c r="G118" s="292"/>
      <c r="H118" s="292"/>
      <c r="I118" s="292"/>
      <c r="J118" s="292"/>
      <c r="K118" s="288"/>
    </row>
    <row r="119" spans="2:11" s="1" customFormat="1" ht="18.75" customHeight="1">
      <c r="B119" s="293"/>
      <c r="C119" s="294"/>
      <c r="D119" s="294"/>
      <c r="E119" s="294"/>
      <c r="F119" s="295"/>
      <c r="G119" s="294"/>
      <c r="H119" s="294"/>
      <c r="I119" s="294"/>
      <c r="J119" s="294"/>
      <c r="K119" s="293"/>
    </row>
    <row r="120" spans="2:11" s="1" customFormat="1" ht="18.75" customHeight="1">
      <c r="B120" s="267"/>
      <c r="C120" s="267"/>
      <c r="D120" s="267"/>
      <c r="E120" s="267"/>
      <c r="F120" s="267"/>
      <c r="G120" s="267"/>
      <c r="H120" s="267"/>
      <c r="I120" s="267"/>
      <c r="J120" s="267"/>
      <c r="K120" s="267"/>
    </row>
    <row r="121" spans="2:11" s="1" customFormat="1" ht="7.5" customHeight="1">
      <c r="B121" s="296"/>
      <c r="C121" s="297"/>
      <c r="D121" s="297"/>
      <c r="E121" s="297"/>
      <c r="F121" s="297"/>
      <c r="G121" s="297"/>
      <c r="H121" s="297"/>
      <c r="I121" s="297"/>
      <c r="J121" s="297"/>
      <c r="K121" s="298"/>
    </row>
    <row r="122" spans="2:11" s="1" customFormat="1" ht="45" customHeight="1">
      <c r="B122" s="299"/>
      <c r="C122" s="387" t="s">
        <v>1006</v>
      </c>
      <c r="D122" s="387"/>
      <c r="E122" s="387"/>
      <c r="F122" s="387"/>
      <c r="G122" s="387"/>
      <c r="H122" s="387"/>
      <c r="I122" s="387"/>
      <c r="J122" s="387"/>
      <c r="K122" s="300"/>
    </row>
    <row r="123" spans="2:11" s="1" customFormat="1" ht="17.25" customHeight="1">
      <c r="B123" s="301"/>
      <c r="C123" s="273" t="s">
        <v>952</v>
      </c>
      <c r="D123" s="273"/>
      <c r="E123" s="273"/>
      <c r="F123" s="273" t="s">
        <v>953</v>
      </c>
      <c r="G123" s="274"/>
      <c r="H123" s="273" t="s">
        <v>54</v>
      </c>
      <c r="I123" s="273" t="s">
        <v>57</v>
      </c>
      <c r="J123" s="273" t="s">
        <v>954</v>
      </c>
      <c r="K123" s="302"/>
    </row>
    <row r="124" spans="2:11" s="1" customFormat="1" ht="17.25" customHeight="1">
      <c r="B124" s="301"/>
      <c r="C124" s="275" t="s">
        <v>955</v>
      </c>
      <c r="D124" s="275"/>
      <c r="E124" s="275"/>
      <c r="F124" s="276" t="s">
        <v>956</v>
      </c>
      <c r="G124" s="277"/>
      <c r="H124" s="275"/>
      <c r="I124" s="275"/>
      <c r="J124" s="275" t="s">
        <v>957</v>
      </c>
      <c r="K124" s="302"/>
    </row>
    <row r="125" spans="2:11" s="1" customFormat="1" ht="5.25" customHeight="1">
      <c r="B125" s="303"/>
      <c r="C125" s="278"/>
      <c r="D125" s="278"/>
      <c r="E125" s="278"/>
      <c r="F125" s="278"/>
      <c r="G125" s="304"/>
      <c r="H125" s="278"/>
      <c r="I125" s="278"/>
      <c r="J125" s="278"/>
      <c r="K125" s="305"/>
    </row>
    <row r="126" spans="2:11" s="1" customFormat="1" ht="15" customHeight="1">
      <c r="B126" s="303"/>
      <c r="C126" s="260" t="s">
        <v>961</v>
      </c>
      <c r="D126" s="280"/>
      <c r="E126" s="280"/>
      <c r="F126" s="281" t="s">
        <v>958</v>
      </c>
      <c r="G126" s="260"/>
      <c r="H126" s="260" t="s">
        <v>998</v>
      </c>
      <c r="I126" s="260" t="s">
        <v>960</v>
      </c>
      <c r="J126" s="260">
        <v>120</v>
      </c>
      <c r="K126" s="306"/>
    </row>
    <row r="127" spans="2:11" s="1" customFormat="1" ht="15" customHeight="1">
      <c r="B127" s="303"/>
      <c r="C127" s="260" t="s">
        <v>1007</v>
      </c>
      <c r="D127" s="260"/>
      <c r="E127" s="260"/>
      <c r="F127" s="281" t="s">
        <v>958</v>
      </c>
      <c r="G127" s="260"/>
      <c r="H127" s="260" t="s">
        <v>1008</v>
      </c>
      <c r="I127" s="260" t="s">
        <v>960</v>
      </c>
      <c r="J127" s="260" t="s">
        <v>1009</v>
      </c>
      <c r="K127" s="306"/>
    </row>
    <row r="128" spans="2:11" s="1" customFormat="1" ht="15" customHeight="1">
      <c r="B128" s="303"/>
      <c r="C128" s="260" t="s">
        <v>906</v>
      </c>
      <c r="D128" s="260"/>
      <c r="E128" s="260"/>
      <c r="F128" s="281" t="s">
        <v>958</v>
      </c>
      <c r="G128" s="260"/>
      <c r="H128" s="260" t="s">
        <v>1010</v>
      </c>
      <c r="I128" s="260" t="s">
        <v>960</v>
      </c>
      <c r="J128" s="260" t="s">
        <v>1009</v>
      </c>
      <c r="K128" s="306"/>
    </row>
    <row r="129" spans="2:11" s="1" customFormat="1" ht="15" customHeight="1">
      <c r="B129" s="303"/>
      <c r="C129" s="260" t="s">
        <v>969</v>
      </c>
      <c r="D129" s="260"/>
      <c r="E129" s="260"/>
      <c r="F129" s="281" t="s">
        <v>964</v>
      </c>
      <c r="G129" s="260"/>
      <c r="H129" s="260" t="s">
        <v>970</v>
      </c>
      <c r="I129" s="260" t="s">
        <v>960</v>
      </c>
      <c r="J129" s="260">
        <v>15</v>
      </c>
      <c r="K129" s="306"/>
    </row>
    <row r="130" spans="2:11" s="1" customFormat="1" ht="15" customHeight="1">
      <c r="B130" s="303"/>
      <c r="C130" s="284" t="s">
        <v>971</v>
      </c>
      <c r="D130" s="284"/>
      <c r="E130" s="284"/>
      <c r="F130" s="285" t="s">
        <v>964</v>
      </c>
      <c r="G130" s="284"/>
      <c r="H130" s="284" t="s">
        <v>972</v>
      </c>
      <c r="I130" s="284" t="s">
        <v>960</v>
      </c>
      <c r="J130" s="284">
        <v>15</v>
      </c>
      <c r="K130" s="306"/>
    </row>
    <row r="131" spans="2:11" s="1" customFormat="1" ht="15" customHeight="1">
      <c r="B131" s="303"/>
      <c r="C131" s="284" t="s">
        <v>973</v>
      </c>
      <c r="D131" s="284"/>
      <c r="E131" s="284"/>
      <c r="F131" s="285" t="s">
        <v>964</v>
      </c>
      <c r="G131" s="284"/>
      <c r="H131" s="284" t="s">
        <v>974</v>
      </c>
      <c r="I131" s="284" t="s">
        <v>960</v>
      </c>
      <c r="J131" s="284">
        <v>20</v>
      </c>
      <c r="K131" s="306"/>
    </row>
    <row r="132" spans="2:11" s="1" customFormat="1" ht="15" customHeight="1">
      <c r="B132" s="303"/>
      <c r="C132" s="284" t="s">
        <v>975</v>
      </c>
      <c r="D132" s="284"/>
      <c r="E132" s="284"/>
      <c r="F132" s="285" t="s">
        <v>964</v>
      </c>
      <c r="G132" s="284"/>
      <c r="H132" s="284" t="s">
        <v>976</v>
      </c>
      <c r="I132" s="284" t="s">
        <v>960</v>
      </c>
      <c r="J132" s="284">
        <v>20</v>
      </c>
      <c r="K132" s="306"/>
    </row>
    <row r="133" spans="2:11" s="1" customFormat="1" ht="15" customHeight="1">
      <c r="B133" s="303"/>
      <c r="C133" s="260" t="s">
        <v>963</v>
      </c>
      <c r="D133" s="260"/>
      <c r="E133" s="260"/>
      <c r="F133" s="281" t="s">
        <v>964</v>
      </c>
      <c r="G133" s="260"/>
      <c r="H133" s="260" t="s">
        <v>998</v>
      </c>
      <c r="I133" s="260" t="s">
        <v>960</v>
      </c>
      <c r="J133" s="260">
        <v>50</v>
      </c>
      <c r="K133" s="306"/>
    </row>
    <row r="134" spans="2:11" s="1" customFormat="1" ht="15" customHeight="1">
      <c r="B134" s="303"/>
      <c r="C134" s="260" t="s">
        <v>977</v>
      </c>
      <c r="D134" s="260"/>
      <c r="E134" s="260"/>
      <c r="F134" s="281" t="s">
        <v>964</v>
      </c>
      <c r="G134" s="260"/>
      <c r="H134" s="260" t="s">
        <v>998</v>
      </c>
      <c r="I134" s="260" t="s">
        <v>960</v>
      </c>
      <c r="J134" s="260">
        <v>50</v>
      </c>
      <c r="K134" s="306"/>
    </row>
    <row r="135" spans="2:11" s="1" customFormat="1" ht="15" customHeight="1">
      <c r="B135" s="303"/>
      <c r="C135" s="260" t="s">
        <v>983</v>
      </c>
      <c r="D135" s="260"/>
      <c r="E135" s="260"/>
      <c r="F135" s="281" t="s">
        <v>964</v>
      </c>
      <c r="G135" s="260"/>
      <c r="H135" s="260" t="s">
        <v>998</v>
      </c>
      <c r="I135" s="260" t="s">
        <v>960</v>
      </c>
      <c r="J135" s="260">
        <v>50</v>
      </c>
      <c r="K135" s="306"/>
    </row>
    <row r="136" spans="2:11" s="1" customFormat="1" ht="15" customHeight="1">
      <c r="B136" s="303"/>
      <c r="C136" s="260" t="s">
        <v>985</v>
      </c>
      <c r="D136" s="260"/>
      <c r="E136" s="260"/>
      <c r="F136" s="281" t="s">
        <v>964</v>
      </c>
      <c r="G136" s="260"/>
      <c r="H136" s="260" t="s">
        <v>998</v>
      </c>
      <c r="I136" s="260" t="s">
        <v>960</v>
      </c>
      <c r="J136" s="260">
        <v>50</v>
      </c>
      <c r="K136" s="306"/>
    </row>
    <row r="137" spans="2:11" s="1" customFormat="1" ht="15" customHeight="1">
      <c r="B137" s="303"/>
      <c r="C137" s="260" t="s">
        <v>986</v>
      </c>
      <c r="D137" s="260"/>
      <c r="E137" s="260"/>
      <c r="F137" s="281" t="s">
        <v>964</v>
      </c>
      <c r="G137" s="260"/>
      <c r="H137" s="260" t="s">
        <v>1011</v>
      </c>
      <c r="I137" s="260" t="s">
        <v>960</v>
      </c>
      <c r="J137" s="260">
        <v>255</v>
      </c>
      <c r="K137" s="306"/>
    </row>
    <row r="138" spans="2:11" s="1" customFormat="1" ht="15" customHeight="1">
      <c r="B138" s="303"/>
      <c r="C138" s="260" t="s">
        <v>988</v>
      </c>
      <c r="D138" s="260"/>
      <c r="E138" s="260"/>
      <c r="F138" s="281" t="s">
        <v>958</v>
      </c>
      <c r="G138" s="260"/>
      <c r="H138" s="260" t="s">
        <v>1012</v>
      </c>
      <c r="I138" s="260" t="s">
        <v>990</v>
      </c>
      <c r="J138" s="260"/>
      <c r="K138" s="306"/>
    </row>
    <row r="139" spans="2:11" s="1" customFormat="1" ht="15" customHeight="1">
      <c r="B139" s="303"/>
      <c r="C139" s="260" t="s">
        <v>991</v>
      </c>
      <c r="D139" s="260"/>
      <c r="E139" s="260"/>
      <c r="F139" s="281" t="s">
        <v>958</v>
      </c>
      <c r="G139" s="260"/>
      <c r="H139" s="260" t="s">
        <v>1013</v>
      </c>
      <c r="I139" s="260" t="s">
        <v>993</v>
      </c>
      <c r="J139" s="260"/>
      <c r="K139" s="306"/>
    </row>
    <row r="140" spans="2:11" s="1" customFormat="1" ht="15" customHeight="1">
      <c r="B140" s="303"/>
      <c r="C140" s="260" t="s">
        <v>994</v>
      </c>
      <c r="D140" s="260"/>
      <c r="E140" s="260"/>
      <c r="F140" s="281" t="s">
        <v>958</v>
      </c>
      <c r="G140" s="260"/>
      <c r="H140" s="260" t="s">
        <v>994</v>
      </c>
      <c r="I140" s="260" t="s">
        <v>993</v>
      </c>
      <c r="J140" s="260"/>
      <c r="K140" s="306"/>
    </row>
    <row r="141" spans="2:11" s="1" customFormat="1" ht="15" customHeight="1">
      <c r="B141" s="303"/>
      <c r="C141" s="260" t="s">
        <v>38</v>
      </c>
      <c r="D141" s="260"/>
      <c r="E141" s="260"/>
      <c r="F141" s="281" t="s">
        <v>958</v>
      </c>
      <c r="G141" s="260"/>
      <c r="H141" s="260" t="s">
        <v>1014</v>
      </c>
      <c r="I141" s="260" t="s">
        <v>993</v>
      </c>
      <c r="J141" s="260"/>
      <c r="K141" s="306"/>
    </row>
    <row r="142" spans="2:11" s="1" customFormat="1" ht="15" customHeight="1">
      <c r="B142" s="303"/>
      <c r="C142" s="260" t="s">
        <v>1015</v>
      </c>
      <c r="D142" s="260"/>
      <c r="E142" s="260"/>
      <c r="F142" s="281" t="s">
        <v>958</v>
      </c>
      <c r="G142" s="260"/>
      <c r="H142" s="260" t="s">
        <v>1016</v>
      </c>
      <c r="I142" s="260" t="s">
        <v>993</v>
      </c>
      <c r="J142" s="260"/>
      <c r="K142" s="306"/>
    </row>
    <row r="143" spans="2:11" s="1" customFormat="1" ht="15" customHeight="1">
      <c r="B143" s="307"/>
      <c r="C143" s="308"/>
      <c r="D143" s="308"/>
      <c r="E143" s="308"/>
      <c r="F143" s="308"/>
      <c r="G143" s="308"/>
      <c r="H143" s="308"/>
      <c r="I143" s="308"/>
      <c r="J143" s="308"/>
      <c r="K143" s="309"/>
    </row>
    <row r="144" spans="2:11" s="1" customFormat="1" ht="18.75" customHeight="1">
      <c r="B144" s="294"/>
      <c r="C144" s="294"/>
      <c r="D144" s="294"/>
      <c r="E144" s="294"/>
      <c r="F144" s="295"/>
      <c r="G144" s="294"/>
      <c r="H144" s="294"/>
      <c r="I144" s="294"/>
      <c r="J144" s="294"/>
      <c r="K144" s="294"/>
    </row>
    <row r="145" spans="2:11" s="1" customFormat="1" ht="18.75" customHeight="1">
      <c r="B145" s="267"/>
      <c r="C145" s="267"/>
      <c r="D145" s="267"/>
      <c r="E145" s="267"/>
      <c r="F145" s="267"/>
      <c r="G145" s="267"/>
      <c r="H145" s="267"/>
      <c r="I145" s="267"/>
      <c r="J145" s="267"/>
      <c r="K145" s="267"/>
    </row>
    <row r="146" spans="2:11" s="1" customFormat="1" ht="7.5" customHeight="1">
      <c r="B146" s="268"/>
      <c r="C146" s="269"/>
      <c r="D146" s="269"/>
      <c r="E146" s="269"/>
      <c r="F146" s="269"/>
      <c r="G146" s="269"/>
      <c r="H146" s="269"/>
      <c r="I146" s="269"/>
      <c r="J146" s="269"/>
      <c r="K146" s="270"/>
    </row>
    <row r="147" spans="2:11" s="1" customFormat="1" ht="45" customHeight="1">
      <c r="B147" s="271"/>
      <c r="C147" s="389" t="s">
        <v>1017</v>
      </c>
      <c r="D147" s="389"/>
      <c r="E147" s="389"/>
      <c r="F147" s="389"/>
      <c r="G147" s="389"/>
      <c r="H147" s="389"/>
      <c r="I147" s="389"/>
      <c r="J147" s="389"/>
      <c r="K147" s="272"/>
    </row>
    <row r="148" spans="2:11" s="1" customFormat="1" ht="17.25" customHeight="1">
      <c r="B148" s="271"/>
      <c r="C148" s="273" t="s">
        <v>952</v>
      </c>
      <c r="D148" s="273"/>
      <c r="E148" s="273"/>
      <c r="F148" s="273" t="s">
        <v>953</v>
      </c>
      <c r="G148" s="274"/>
      <c r="H148" s="273" t="s">
        <v>54</v>
      </c>
      <c r="I148" s="273" t="s">
        <v>57</v>
      </c>
      <c r="J148" s="273" t="s">
        <v>954</v>
      </c>
      <c r="K148" s="272"/>
    </row>
    <row r="149" spans="2:11" s="1" customFormat="1" ht="17.25" customHeight="1">
      <c r="B149" s="271"/>
      <c r="C149" s="275" t="s">
        <v>955</v>
      </c>
      <c r="D149" s="275"/>
      <c r="E149" s="275"/>
      <c r="F149" s="276" t="s">
        <v>956</v>
      </c>
      <c r="G149" s="277"/>
      <c r="H149" s="275"/>
      <c r="I149" s="275"/>
      <c r="J149" s="275" t="s">
        <v>957</v>
      </c>
      <c r="K149" s="272"/>
    </row>
    <row r="150" spans="2:11" s="1" customFormat="1" ht="5.25" customHeight="1">
      <c r="B150" s="283"/>
      <c r="C150" s="278"/>
      <c r="D150" s="278"/>
      <c r="E150" s="278"/>
      <c r="F150" s="278"/>
      <c r="G150" s="279"/>
      <c r="H150" s="278"/>
      <c r="I150" s="278"/>
      <c r="J150" s="278"/>
      <c r="K150" s="306"/>
    </row>
    <row r="151" spans="2:11" s="1" customFormat="1" ht="15" customHeight="1">
      <c r="B151" s="283"/>
      <c r="C151" s="310" t="s">
        <v>961</v>
      </c>
      <c r="D151" s="260"/>
      <c r="E151" s="260"/>
      <c r="F151" s="311" t="s">
        <v>958</v>
      </c>
      <c r="G151" s="260"/>
      <c r="H151" s="310" t="s">
        <v>998</v>
      </c>
      <c r="I151" s="310" t="s">
        <v>960</v>
      </c>
      <c r="J151" s="310">
        <v>120</v>
      </c>
      <c r="K151" s="306"/>
    </row>
    <row r="152" spans="2:11" s="1" customFormat="1" ht="15" customHeight="1">
      <c r="B152" s="283"/>
      <c r="C152" s="310" t="s">
        <v>1007</v>
      </c>
      <c r="D152" s="260"/>
      <c r="E152" s="260"/>
      <c r="F152" s="311" t="s">
        <v>958</v>
      </c>
      <c r="G152" s="260"/>
      <c r="H152" s="310" t="s">
        <v>1018</v>
      </c>
      <c r="I152" s="310" t="s">
        <v>960</v>
      </c>
      <c r="J152" s="310" t="s">
        <v>1009</v>
      </c>
      <c r="K152" s="306"/>
    </row>
    <row r="153" spans="2:11" s="1" customFormat="1" ht="15" customHeight="1">
      <c r="B153" s="283"/>
      <c r="C153" s="310" t="s">
        <v>906</v>
      </c>
      <c r="D153" s="260"/>
      <c r="E153" s="260"/>
      <c r="F153" s="311" t="s">
        <v>958</v>
      </c>
      <c r="G153" s="260"/>
      <c r="H153" s="310" t="s">
        <v>1019</v>
      </c>
      <c r="I153" s="310" t="s">
        <v>960</v>
      </c>
      <c r="J153" s="310" t="s">
        <v>1009</v>
      </c>
      <c r="K153" s="306"/>
    </row>
    <row r="154" spans="2:11" s="1" customFormat="1" ht="15" customHeight="1">
      <c r="B154" s="283"/>
      <c r="C154" s="310" t="s">
        <v>963</v>
      </c>
      <c r="D154" s="260"/>
      <c r="E154" s="260"/>
      <c r="F154" s="311" t="s">
        <v>964</v>
      </c>
      <c r="G154" s="260"/>
      <c r="H154" s="310" t="s">
        <v>998</v>
      </c>
      <c r="I154" s="310" t="s">
        <v>960</v>
      </c>
      <c r="J154" s="310">
        <v>50</v>
      </c>
      <c r="K154" s="306"/>
    </row>
    <row r="155" spans="2:11" s="1" customFormat="1" ht="15" customHeight="1">
      <c r="B155" s="283"/>
      <c r="C155" s="310" t="s">
        <v>966</v>
      </c>
      <c r="D155" s="260"/>
      <c r="E155" s="260"/>
      <c r="F155" s="311" t="s">
        <v>958</v>
      </c>
      <c r="G155" s="260"/>
      <c r="H155" s="310" t="s">
        <v>998</v>
      </c>
      <c r="I155" s="310" t="s">
        <v>968</v>
      </c>
      <c r="J155" s="310"/>
      <c r="K155" s="306"/>
    </row>
    <row r="156" spans="2:11" s="1" customFormat="1" ht="15" customHeight="1">
      <c r="B156" s="283"/>
      <c r="C156" s="310" t="s">
        <v>977</v>
      </c>
      <c r="D156" s="260"/>
      <c r="E156" s="260"/>
      <c r="F156" s="311" t="s">
        <v>964</v>
      </c>
      <c r="G156" s="260"/>
      <c r="H156" s="310" t="s">
        <v>998</v>
      </c>
      <c r="I156" s="310" t="s">
        <v>960</v>
      </c>
      <c r="J156" s="310">
        <v>50</v>
      </c>
      <c r="K156" s="306"/>
    </row>
    <row r="157" spans="2:11" s="1" customFormat="1" ht="15" customHeight="1">
      <c r="B157" s="283"/>
      <c r="C157" s="310" t="s">
        <v>985</v>
      </c>
      <c r="D157" s="260"/>
      <c r="E157" s="260"/>
      <c r="F157" s="311" t="s">
        <v>964</v>
      </c>
      <c r="G157" s="260"/>
      <c r="H157" s="310" t="s">
        <v>998</v>
      </c>
      <c r="I157" s="310" t="s">
        <v>960</v>
      </c>
      <c r="J157" s="310">
        <v>50</v>
      </c>
      <c r="K157" s="306"/>
    </row>
    <row r="158" spans="2:11" s="1" customFormat="1" ht="15" customHeight="1">
      <c r="B158" s="283"/>
      <c r="C158" s="310" t="s">
        <v>983</v>
      </c>
      <c r="D158" s="260"/>
      <c r="E158" s="260"/>
      <c r="F158" s="311" t="s">
        <v>964</v>
      </c>
      <c r="G158" s="260"/>
      <c r="H158" s="310" t="s">
        <v>998</v>
      </c>
      <c r="I158" s="310" t="s">
        <v>960</v>
      </c>
      <c r="J158" s="310">
        <v>50</v>
      </c>
      <c r="K158" s="306"/>
    </row>
    <row r="159" spans="2:11" s="1" customFormat="1" ht="15" customHeight="1">
      <c r="B159" s="283"/>
      <c r="C159" s="310" t="s">
        <v>101</v>
      </c>
      <c r="D159" s="260"/>
      <c r="E159" s="260"/>
      <c r="F159" s="311" t="s">
        <v>958</v>
      </c>
      <c r="G159" s="260"/>
      <c r="H159" s="310" t="s">
        <v>1020</v>
      </c>
      <c r="I159" s="310" t="s">
        <v>960</v>
      </c>
      <c r="J159" s="310" t="s">
        <v>1021</v>
      </c>
      <c r="K159" s="306"/>
    </row>
    <row r="160" spans="2:11" s="1" customFormat="1" ht="15" customHeight="1">
      <c r="B160" s="283"/>
      <c r="C160" s="310" t="s">
        <v>1022</v>
      </c>
      <c r="D160" s="260"/>
      <c r="E160" s="260"/>
      <c r="F160" s="311" t="s">
        <v>958</v>
      </c>
      <c r="G160" s="260"/>
      <c r="H160" s="310" t="s">
        <v>1023</v>
      </c>
      <c r="I160" s="310" t="s">
        <v>993</v>
      </c>
      <c r="J160" s="310"/>
      <c r="K160" s="306"/>
    </row>
    <row r="161" spans="2:11" s="1" customFormat="1" ht="15" customHeight="1">
      <c r="B161" s="312"/>
      <c r="C161" s="292"/>
      <c r="D161" s="292"/>
      <c r="E161" s="292"/>
      <c r="F161" s="292"/>
      <c r="G161" s="292"/>
      <c r="H161" s="292"/>
      <c r="I161" s="292"/>
      <c r="J161" s="292"/>
      <c r="K161" s="313"/>
    </row>
    <row r="162" spans="2:11" s="1" customFormat="1" ht="18.75" customHeight="1">
      <c r="B162" s="294"/>
      <c r="C162" s="304"/>
      <c r="D162" s="304"/>
      <c r="E162" s="304"/>
      <c r="F162" s="314"/>
      <c r="G162" s="304"/>
      <c r="H162" s="304"/>
      <c r="I162" s="304"/>
      <c r="J162" s="304"/>
      <c r="K162" s="294"/>
    </row>
    <row r="163" spans="2:11" s="1" customFormat="1" ht="18.75" customHeight="1">
      <c r="B163" s="267"/>
      <c r="C163" s="267"/>
      <c r="D163" s="267"/>
      <c r="E163" s="267"/>
      <c r="F163" s="267"/>
      <c r="G163" s="267"/>
      <c r="H163" s="267"/>
      <c r="I163" s="267"/>
      <c r="J163" s="267"/>
      <c r="K163" s="267"/>
    </row>
    <row r="164" spans="2:11" s="1" customFormat="1" ht="7.5" customHeight="1">
      <c r="B164" s="249"/>
      <c r="C164" s="250"/>
      <c r="D164" s="250"/>
      <c r="E164" s="250"/>
      <c r="F164" s="250"/>
      <c r="G164" s="250"/>
      <c r="H164" s="250"/>
      <c r="I164" s="250"/>
      <c r="J164" s="250"/>
      <c r="K164" s="251"/>
    </row>
    <row r="165" spans="2:11" s="1" customFormat="1" ht="45" customHeight="1">
      <c r="B165" s="252"/>
      <c r="C165" s="387" t="s">
        <v>1024</v>
      </c>
      <c r="D165" s="387"/>
      <c r="E165" s="387"/>
      <c r="F165" s="387"/>
      <c r="G165" s="387"/>
      <c r="H165" s="387"/>
      <c r="I165" s="387"/>
      <c r="J165" s="387"/>
      <c r="K165" s="253"/>
    </row>
    <row r="166" spans="2:11" s="1" customFormat="1" ht="17.25" customHeight="1">
      <c r="B166" s="252"/>
      <c r="C166" s="273" t="s">
        <v>952</v>
      </c>
      <c r="D166" s="273"/>
      <c r="E166" s="273"/>
      <c r="F166" s="273" t="s">
        <v>953</v>
      </c>
      <c r="G166" s="315"/>
      <c r="H166" s="316" t="s">
        <v>54</v>
      </c>
      <c r="I166" s="316" t="s">
        <v>57</v>
      </c>
      <c r="J166" s="273" t="s">
        <v>954</v>
      </c>
      <c r="K166" s="253"/>
    </row>
    <row r="167" spans="2:11" s="1" customFormat="1" ht="17.25" customHeight="1">
      <c r="B167" s="254"/>
      <c r="C167" s="275" t="s">
        <v>955</v>
      </c>
      <c r="D167" s="275"/>
      <c r="E167" s="275"/>
      <c r="F167" s="276" t="s">
        <v>956</v>
      </c>
      <c r="G167" s="317"/>
      <c r="H167" s="318"/>
      <c r="I167" s="318"/>
      <c r="J167" s="275" t="s">
        <v>957</v>
      </c>
      <c r="K167" s="255"/>
    </row>
    <row r="168" spans="2:11" s="1" customFormat="1" ht="5.25" customHeight="1">
      <c r="B168" s="283"/>
      <c r="C168" s="278"/>
      <c r="D168" s="278"/>
      <c r="E168" s="278"/>
      <c r="F168" s="278"/>
      <c r="G168" s="279"/>
      <c r="H168" s="278"/>
      <c r="I168" s="278"/>
      <c r="J168" s="278"/>
      <c r="K168" s="306"/>
    </row>
    <row r="169" spans="2:11" s="1" customFormat="1" ht="15" customHeight="1">
      <c r="B169" s="283"/>
      <c r="C169" s="260" t="s">
        <v>961</v>
      </c>
      <c r="D169" s="260"/>
      <c r="E169" s="260"/>
      <c r="F169" s="281" t="s">
        <v>958</v>
      </c>
      <c r="G169" s="260"/>
      <c r="H169" s="260" t="s">
        <v>998</v>
      </c>
      <c r="I169" s="260" t="s">
        <v>960</v>
      </c>
      <c r="J169" s="260">
        <v>120</v>
      </c>
      <c r="K169" s="306"/>
    </row>
    <row r="170" spans="2:11" s="1" customFormat="1" ht="15" customHeight="1">
      <c r="B170" s="283"/>
      <c r="C170" s="260" t="s">
        <v>1007</v>
      </c>
      <c r="D170" s="260"/>
      <c r="E170" s="260"/>
      <c r="F170" s="281" t="s">
        <v>958</v>
      </c>
      <c r="G170" s="260"/>
      <c r="H170" s="260" t="s">
        <v>1008</v>
      </c>
      <c r="I170" s="260" t="s">
        <v>960</v>
      </c>
      <c r="J170" s="260" t="s">
        <v>1009</v>
      </c>
      <c r="K170" s="306"/>
    </row>
    <row r="171" spans="2:11" s="1" customFormat="1" ht="15" customHeight="1">
      <c r="B171" s="283"/>
      <c r="C171" s="260" t="s">
        <v>906</v>
      </c>
      <c r="D171" s="260"/>
      <c r="E171" s="260"/>
      <c r="F171" s="281" t="s">
        <v>958</v>
      </c>
      <c r="G171" s="260"/>
      <c r="H171" s="260" t="s">
        <v>1025</v>
      </c>
      <c r="I171" s="260" t="s">
        <v>960</v>
      </c>
      <c r="J171" s="260" t="s">
        <v>1009</v>
      </c>
      <c r="K171" s="306"/>
    </row>
    <row r="172" spans="2:11" s="1" customFormat="1" ht="15" customHeight="1">
      <c r="B172" s="283"/>
      <c r="C172" s="260" t="s">
        <v>963</v>
      </c>
      <c r="D172" s="260"/>
      <c r="E172" s="260"/>
      <c r="F172" s="281" t="s">
        <v>964</v>
      </c>
      <c r="G172" s="260"/>
      <c r="H172" s="260" t="s">
        <v>1025</v>
      </c>
      <c r="I172" s="260" t="s">
        <v>960</v>
      </c>
      <c r="J172" s="260">
        <v>50</v>
      </c>
      <c r="K172" s="306"/>
    </row>
    <row r="173" spans="2:11" s="1" customFormat="1" ht="15" customHeight="1">
      <c r="B173" s="283"/>
      <c r="C173" s="260" t="s">
        <v>966</v>
      </c>
      <c r="D173" s="260"/>
      <c r="E173" s="260"/>
      <c r="F173" s="281" t="s">
        <v>958</v>
      </c>
      <c r="G173" s="260"/>
      <c r="H173" s="260" t="s">
        <v>1025</v>
      </c>
      <c r="I173" s="260" t="s">
        <v>968</v>
      </c>
      <c r="J173" s="260"/>
      <c r="K173" s="306"/>
    </row>
    <row r="174" spans="2:11" s="1" customFormat="1" ht="15" customHeight="1">
      <c r="B174" s="283"/>
      <c r="C174" s="260" t="s">
        <v>977</v>
      </c>
      <c r="D174" s="260"/>
      <c r="E174" s="260"/>
      <c r="F174" s="281" t="s">
        <v>964</v>
      </c>
      <c r="G174" s="260"/>
      <c r="H174" s="260" t="s">
        <v>1025</v>
      </c>
      <c r="I174" s="260" t="s">
        <v>960</v>
      </c>
      <c r="J174" s="260">
        <v>50</v>
      </c>
      <c r="K174" s="306"/>
    </row>
    <row r="175" spans="2:11" s="1" customFormat="1" ht="15" customHeight="1">
      <c r="B175" s="283"/>
      <c r="C175" s="260" t="s">
        <v>985</v>
      </c>
      <c r="D175" s="260"/>
      <c r="E175" s="260"/>
      <c r="F175" s="281" t="s">
        <v>964</v>
      </c>
      <c r="G175" s="260"/>
      <c r="H175" s="260" t="s">
        <v>1025</v>
      </c>
      <c r="I175" s="260" t="s">
        <v>960</v>
      </c>
      <c r="J175" s="260">
        <v>50</v>
      </c>
      <c r="K175" s="306"/>
    </row>
    <row r="176" spans="2:11" s="1" customFormat="1" ht="15" customHeight="1">
      <c r="B176" s="283"/>
      <c r="C176" s="260" t="s">
        <v>983</v>
      </c>
      <c r="D176" s="260"/>
      <c r="E176" s="260"/>
      <c r="F176" s="281" t="s">
        <v>964</v>
      </c>
      <c r="G176" s="260"/>
      <c r="H176" s="260" t="s">
        <v>1025</v>
      </c>
      <c r="I176" s="260" t="s">
        <v>960</v>
      </c>
      <c r="J176" s="260">
        <v>50</v>
      </c>
      <c r="K176" s="306"/>
    </row>
    <row r="177" spans="2:11" s="1" customFormat="1" ht="15" customHeight="1">
      <c r="B177" s="283"/>
      <c r="C177" s="260" t="s">
        <v>118</v>
      </c>
      <c r="D177" s="260"/>
      <c r="E177" s="260"/>
      <c r="F177" s="281" t="s">
        <v>958</v>
      </c>
      <c r="G177" s="260"/>
      <c r="H177" s="260" t="s">
        <v>1026</v>
      </c>
      <c r="I177" s="260" t="s">
        <v>1027</v>
      </c>
      <c r="J177" s="260"/>
      <c r="K177" s="306"/>
    </row>
    <row r="178" spans="2:11" s="1" customFormat="1" ht="15" customHeight="1">
      <c r="B178" s="283"/>
      <c r="C178" s="260" t="s">
        <v>57</v>
      </c>
      <c r="D178" s="260"/>
      <c r="E178" s="260"/>
      <c r="F178" s="281" t="s">
        <v>958</v>
      </c>
      <c r="G178" s="260"/>
      <c r="H178" s="260" t="s">
        <v>1028</v>
      </c>
      <c r="I178" s="260" t="s">
        <v>1029</v>
      </c>
      <c r="J178" s="260">
        <v>1</v>
      </c>
      <c r="K178" s="306"/>
    </row>
    <row r="179" spans="2:11" s="1" customFormat="1" ht="15" customHeight="1">
      <c r="B179" s="283"/>
      <c r="C179" s="260" t="s">
        <v>53</v>
      </c>
      <c r="D179" s="260"/>
      <c r="E179" s="260"/>
      <c r="F179" s="281" t="s">
        <v>958</v>
      </c>
      <c r="G179" s="260"/>
      <c r="H179" s="260" t="s">
        <v>1030</v>
      </c>
      <c r="I179" s="260" t="s">
        <v>960</v>
      </c>
      <c r="J179" s="260">
        <v>20</v>
      </c>
      <c r="K179" s="306"/>
    </row>
    <row r="180" spans="2:11" s="1" customFormat="1" ht="15" customHeight="1">
      <c r="B180" s="283"/>
      <c r="C180" s="260" t="s">
        <v>54</v>
      </c>
      <c r="D180" s="260"/>
      <c r="E180" s="260"/>
      <c r="F180" s="281" t="s">
        <v>958</v>
      </c>
      <c r="G180" s="260"/>
      <c r="H180" s="260" t="s">
        <v>1031</v>
      </c>
      <c r="I180" s="260" t="s">
        <v>960</v>
      </c>
      <c r="J180" s="260">
        <v>255</v>
      </c>
      <c r="K180" s="306"/>
    </row>
    <row r="181" spans="2:11" s="1" customFormat="1" ht="15" customHeight="1">
      <c r="B181" s="283"/>
      <c r="C181" s="260" t="s">
        <v>119</v>
      </c>
      <c r="D181" s="260"/>
      <c r="E181" s="260"/>
      <c r="F181" s="281" t="s">
        <v>958</v>
      </c>
      <c r="G181" s="260"/>
      <c r="H181" s="260" t="s">
        <v>922</v>
      </c>
      <c r="I181" s="260" t="s">
        <v>960</v>
      </c>
      <c r="J181" s="260">
        <v>10</v>
      </c>
      <c r="K181" s="306"/>
    </row>
    <row r="182" spans="2:11" s="1" customFormat="1" ht="15" customHeight="1">
      <c r="B182" s="283"/>
      <c r="C182" s="260" t="s">
        <v>120</v>
      </c>
      <c r="D182" s="260"/>
      <c r="E182" s="260"/>
      <c r="F182" s="281" t="s">
        <v>958</v>
      </c>
      <c r="G182" s="260"/>
      <c r="H182" s="260" t="s">
        <v>1032</v>
      </c>
      <c r="I182" s="260" t="s">
        <v>993</v>
      </c>
      <c r="J182" s="260"/>
      <c r="K182" s="306"/>
    </row>
    <row r="183" spans="2:11" s="1" customFormat="1" ht="15" customHeight="1">
      <c r="B183" s="283"/>
      <c r="C183" s="260" t="s">
        <v>1033</v>
      </c>
      <c r="D183" s="260"/>
      <c r="E183" s="260"/>
      <c r="F183" s="281" t="s">
        <v>958</v>
      </c>
      <c r="G183" s="260"/>
      <c r="H183" s="260" t="s">
        <v>1034</v>
      </c>
      <c r="I183" s="260" t="s">
        <v>993</v>
      </c>
      <c r="J183" s="260"/>
      <c r="K183" s="306"/>
    </row>
    <row r="184" spans="2:11" s="1" customFormat="1" ht="15" customHeight="1">
      <c r="B184" s="283"/>
      <c r="C184" s="260" t="s">
        <v>1022</v>
      </c>
      <c r="D184" s="260"/>
      <c r="E184" s="260"/>
      <c r="F184" s="281" t="s">
        <v>958</v>
      </c>
      <c r="G184" s="260"/>
      <c r="H184" s="260" t="s">
        <v>1035</v>
      </c>
      <c r="I184" s="260" t="s">
        <v>993</v>
      </c>
      <c r="J184" s="260"/>
      <c r="K184" s="306"/>
    </row>
    <row r="185" spans="2:11" s="1" customFormat="1" ht="15" customHeight="1">
      <c r="B185" s="283"/>
      <c r="C185" s="260" t="s">
        <v>122</v>
      </c>
      <c r="D185" s="260"/>
      <c r="E185" s="260"/>
      <c r="F185" s="281" t="s">
        <v>964</v>
      </c>
      <c r="G185" s="260"/>
      <c r="H185" s="260" t="s">
        <v>1036</v>
      </c>
      <c r="I185" s="260" t="s">
        <v>960</v>
      </c>
      <c r="J185" s="260">
        <v>50</v>
      </c>
      <c r="K185" s="306"/>
    </row>
    <row r="186" spans="2:11" s="1" customFormat="1" ht="15" customHeight="1">
      <c r="B186" s="283"/>
      <c r="C186" s="260" t="s">
        <v>1037</v>
      </c>
      <c r="D186" s="260"/>
      <c r="E186" s="260"/>
      <c r="F186" s="281" t="s">
        <v>964</v>
      </c>
      <c r="G186" s="260"/>
      <c r="H186" s="260" t="s">
        <v>1038</v>
      </c>
      <c r="I186" s="260" t="s">
        <v>1039</v>
      </c>
      <c r="J186" s="260"/>
      <c r="K186" s="306"/>
    </row>
    <row r="187" spans="2:11" s="1" customFormat="1" ht="15" customHeight="1">
      <c r="B187" s="283"/>
      <c r="C187" s="260" t="s">
        <v>1040</v>
      </c>
      <c r="D187" s="260"/>
      <c r="E187" s="260"/>
      <c r="F187" s="281" t="s">
        <v>964</v>
      </c>
      <c r="G187" s="260"/>
      <c r="H187" s="260" t="s">
        <v>1041</v>
      </c>
      <c r="I187" s="260" t="s">
        <v>1039</v>
      </c>
      <c r="J187" s="260"/>
      <c r="K187" s="306"/>
    </row>
    <row r="188" spans="2:11" s="1" customFormat="1" ht="15" customHeight="1">
      <c r="B188" s="283"/>
      <c r="C188" s="260" t="s">
        <v>1042</v>
      </c>
      <c r="D188" s="260"/>
      <c r="E188" s="260"/>
      <c r="F188" s="281" t="s">
        <v>964</v>
      </c>
      <c r="G188" s="260"/>
      <c r="H188" s="260" t="s">
        <v>1043</v>
      </c>
      <c r="I188" s="260" t="s">
        <v>1039</v>
      </c>
      <c r="J188" s="260"/>
      <c r="K188" s="306"/>
    </row>
    <row r="189" spans="2:11" s="1" customFormat="1" ht="15" customHeight="1">
      <c r="B189" s="283"/>
      <c r="C189" s="319" t="s">
        <v>1044</v>
      </c>
      <c r="D189" s="260"/>
      <c r="E189" s="260"/>
      <c r="F189" s="281" t="s">
        <v>964</v>
      </c>
      <c r="G189" s="260"/>
      <c r="H189" s="260" t="s">
        <v>1045</v>
      </c>
      <c r="I189" s="260" t="s">
        <v>1046</v>
      </c>
      <c r="J189" s="320" t="s">
        <v>1047</v>
      </c>
      <c r="K189" s="306"/>
    </row>
    <row r="190" spans="2:11" s="17" customFormat="1" ht="15" customHeight="1">
      <c r="B190" s="321"/>
      <c r="C190" s="322" t="s">
        <v>1048</v>
      </c>
      <c r="D190" s="323"/>
      <c r="E190" s="323"/>
      <c r="F190" s="324" t="s">
        <v>964</v>
      </c>
      <c r="G190" s="323"/>
      <c r="H190" s="323" t="s">
        <v>1049</v>
      </c>
      <c r="I190" s="323" t="s">
        <v>1046</v>
      </c>
      <c r="J190" s="325" t="s">
        <v>1047</v>
      </c>
      <c r="K190" s="326"/>
    </row>
    <row r="191" spans="2:11" s="1" customFormat="1" ht="15" customHeight="1">
      <c r="B191" s="283"/>
      <c r="C191" s="319" t="s">
        <v>42</v>
      </c>
      <c r="D191" s="260"/>
      <c r="E191" s="260"/>
      <c r="F191" s="281" t="s">
        <v>958</v>
      </c>
      <c r="G191" s="260"/>
      <c r="H191" s="257" t="s">
        <v>1050</v>
      </c>
      <c r="I191" s="260" t="s">
        <v>1051</v>
      </c>
      <c r="J191" s="260"/>
      <c r="K191" s="306"/>
    </row>
    <row r="192" spans="2:11" s="1" customFormat="1" ht="15" customHeight="1">
      <c r="B192" s="283"/>
      <c r="C192" s="319" t="s">
        <v>1052</v>
      </c>
      <c r="D192" s="260"/>
      <c r="E192" s="260"/>
      <c r="F192" s="281" t="s">
        <v>958</v>
      </c>
      <c r="G192" s="260"/>
      <c r="H192" s="260" t="s">
        <v>1053</v>
      </c>
      <c r="I192" s="260" t="s">
        <v>993</v>
      </c>
      <c r="J192" s="260"/>
      <c r="K192" s="306"/>
    </row>
    <row r="193" spans="2:11" s="1" customFormat="1" ht="15" customHeight="1">
      <c r="B193" s="283"/>
      <c r="C193" s="319" t="s">
        <v>1054</v>
      </c>
      <c r="D193" s="260"/>
      <c r="E193" s="260"/>
      <c r="F193" s="281" t="s">
        <v>958</v>
      </c>
      <c r="G193" s="260"/>
      <c r="H193" s="260" t="s">
        <v>1055</v>
      </c>
      <c r="I193" s="260" t="s">
        <v>993</v>
      </c>
      <c r="J193" s="260"/>
      <c r="K193" s="306"/>
    </row>
    <row r="194" spans="2:11" s="1" customFormat="1" ht="15" customHeight="1">
      <c r="B194" s="283"/>
      <c r="C194" s="319" t="s">
        <v>1056</v>
      </c>
      <c r="D194" s="260"/>
      <c r="E194" s="260"/>
      <c r="F194" s="281" t="s">
        <v>964</v>
      </c>
      <c r="G194" s="260"/>
      <c r="H194" s="260" t="s">
        <v>1057</v>
      </c>
      <c r="I194" s="260" t="s">
        <v>993</v>
      </c>
      <c r="J194" s="260"/>
      <c r="K194" s="306"/>
    </row>
    <row r="195" spans="2:11" s="1" customFormat="1" ht="15" customHeight="1">
      <c r="B195" s="312"/>
      <c r="C195" s="327"/>
      <c r="D195" s="292"/>
      <c r="E195" s="292"/>
      <c r="F195" s="292"/>
      <c r="G195" s="292"/>
      <c r="H195" s="292"/>
      <c r="I195" s="292"/>
      <c r="J195" s="292"/>
      <c r="K195" s="313"/>
    </row>
    <row r="196" spans="2:11" s="1" customFormat="1" ht="18.75" customHeight="1">
      <c r="B196" s="294"/>
      <c r="C196" s="304"/>
      <c r="D196" s="304"/>
      <c r="E196" s="304"/>
      <c r="F196" s="314"/>
      <c r="G196" s="304"/>
      <c r="H196" s="304"/>
      <c r="I196" s="304"/>
      <c r="J196" s="304"/>
      <c r="K196" s="294"/>
    </row>
    <row r="197" spans="2:11" s="1" customFormat="1" ht="18.75" customHeight="1">
      <c r="B197" s="294"/>
      <c r="C197" s="304"/>
      <c r="D197" s="304"/>
      <c r="E197" s="304"/>
      <c r="F197" s="314"/>
      <c r="G197" s="304"/>
      <c r="H197" s="304"/>
      <c r="I197" s="304"/>
      <c r="J197" s="304"/>
      <c r="K197" s="294"/>
    </row>
    <row r="198" spans="2:11" s="1" customFormat="1" ht="18.75" customHeight="1">
      <c r="B198" s="267"/>
      <c r="C198" s="267"/>
      <c r="D198" s="267"/>
      <c r="E198" s="267"/>
      <c r="F198" s="267"/>
      <c r="G198" s="267"/>
      <c r="H198" s="267"/>
      <c r="I198" s="267"/>
      <c r="J198" s="267"/>
      <c r="K198" s="267"/>
    </row>
    <row r="199" spans="2:11" s="1" customFormat="1" ht="13.5">
      <c r="B199" s="249"/>
      <c r="C199" s="250"/>
      <c r="D199" s="250"/>
      <c r="E199" s="250"/>
      <c r="F199" s="250"/>
      <c r="G199" s="250"/>
      <c r="H199" s="250"/>
      <c r="I199" s="250"/>
      <c r="J199" s="250"/>
      <c r="K199" s="251"/>
    </row>
    <row r="200" spans="2:11" s="1" customFormat="1" ht="21">
      <c r="B200" s="252"/>
      <c r="C200" s="387" t="s">
        <v>1058</v>
      </c>
      <c r="D200" s="387"/>
      <c r="E200" s="387"/>
      <c r="F200" s="387"/>
      <c r="G200" s="387"/>
      <c r="H200" s="387"/>
      <c r="I200" s="387"/>
      <c r="J200" s="387"/>
      <c r="K200" s="253"/>
    </row>
    <row r="201" spans="2:11" s="1" customFormat="1" ht="25.5" customHeight="1">
      <c r="B201" s="252"/>
      <c r="C201" s="328" t="s">
        <v>1059</v>
      </c>
      <c r="D201" s="328"/>
      <c r="E201" s="328"/>
      <c r="F201" s="328" t="s">
        <v>1060</v>
      </c>
      <c r="G201" s="329"/>
      <c r="H201" s="390" t="s">
        <v>1061</v>
      </c>
      <c r="I201" s="390"/>
      <c r="J201" s="390"/>
      <c r="K201" s="253"/>
    </row>
    <row r="202" spans="2:11" s="1" customFormat="1" ht="5.25" customHeight="1">
      <c r="B202" s="283"/>
      <c r="C202" s="278"/>
      <c r="D202" s="278"/>
      <c r="E202" s="278"/>
      <c r="F202" s="278"/>
      <c r="G202" s="304"/>
      <c r="H202" s="278"/>
      <c r="I202" s="278"/>
      <c r="J202" s="278"/>
      <c r="K202" s="306"/>
    </row>
    <row r="203" spans="2:11" s="1" customFormat="1" ht="15" customHeight="1">
      <c r="B203" s="283"/>
      <c r="C203" s="260" t="s">
        <v>1051</v>
      </c>
      <c r="D203" s="260"/>
      <c r="E203" s="260"/>
      <c r="F203" s="281" t="s">
        <v>43</v>
      </c>
      <c r="G203" s="260"/>
      <c r="H203" s="391" t="s">
        <v>1062</v>
      </c>
      <c r="I203" s="391"/>
      <c r="J203" s="391"/>
      <c r="K203" s="306"/>
    </row>
    <row r="204" spans="2:11" s="1" customFormat="1" ht="15" customHeight="1">
      <c r="B204" s="283"/>
      <c r="C204" s="260"/>
      <c r="D204" s="260"/>
      <c r="E204" s="260"/>
      <c r="F204" s="281" t="s">
        <v>44</v>
      </c>
      <c r="G204" s="260"/>
      <c r="H204" s="391" t="s">
        <v>1063</v>
      </c>
      <c r="I204" s="391"/>
      <c r="J204" s="391"/>
      <c r="K204" s="306"/>
    </row>
    <row r="205" spans="2:11" s="1" customFormat="1" ht="15" customHeight="1">
      <c r="B205" s="283"/>
      <c r="C205" s="260"/>
      <c r="D205" s="260"/>
      <c r="E205" s="260"/>
      <c r="F205" s="281" t="s">
        <v>47</v>
      </c>
      <c r="G205" s="260"/>
      <c r="H205" s="391" t="s">
        <v>1064</v>
      </c>
      <c r="I205" s="391"/>
      <c r="J205" s="391"/>
      <c r="K205" s="306"/>
    </row>
    <row r="206" spans="2:11" s="1" customFormat="1" ht="15" customHeight="1">
      <c r="B206" s="283"/>
      <c r="C206" s="260"/>
      <c r="D206" s="260"/>
      <c r="E206" s="260"/>
      <c r="F206" s="281" t="s">
        <v>45</v>
      </c>
      <c r="G206" s="260"/>
      <c r="H206" s="391" t="s">
        <v>1065</v>
      </c>
      <c r="I206" s="391"/>
      <c r="J206" s="391"/>
      <c r="K206" s="306"/>
    </row>
    <row r="207" spans="2:11" s="1" customFormat="1" ht="15" customHeight="1">
      <c r="B207" s="283"/>
      <c r="C207" s="260"/>
      <c r="D207" s="260"/>
      <c r="E207" s="260"/>
      <c r="F207" s="281" t="s">
        <v>46</v>
      </c>
      <c r="G207" s="260"/>
      <c r="H207" s="391" t="s">
        <v>1066</v>
      </c>
      <c r="I207" s="391"/>
      <c r="J207" s="391"/>
      <c r="K207" s="306"/>
    </row>
    <row r="208" spans="2:11" s="1" customFormat="1" ht="15" customHeight="1">
      <c r="B208" s="283"/>
      <c r="C208" s="260"/>
      <c r="D208" s="260"/>
      <c r="E208" s="260"/>
      <c r="F208" s="281"/>
      <c r="G208" s="260"/>
      <c r="H208" s="260"/>
      <c r="I208" s="260"/>
      <c r="J208" s="260"/>
      <c r="K208" s="306"/>
    </row>
    <row r="209" spans="2:11" s="1" customFormat="1" ht="15" customHeight="1">
      <c r="B209" s="283"/>
      <c r="C209" s="260" t="s">
        <v>1005</v>
      </c>
      <c r="D209" s="260"/>
      <c r="E209" s="260"/>
      <c r="F209" s="281" t="s">
        <v>79</v>
      </c>
      <c r="G209" s="260"/>
      <c r="H209" s="391" t="s">
        <v>1067</v>
      </c>
      <c r="I209" s="391"/>
      <c r="J209" s="391"/>
      <c r="K209" s="306"/>
    </row>
    <row r="210" spans="2:11" s="1" customFormat="1" ht="15" customHeight="1">
      <c r="B210" s="283"/>
      <c r="C210" s="260"/>
      <c r="D210" s="260"/>
      <c r="E210" s="260"/>
      <c r="F210" s="281" t="s">
        <v>903</v>
      </c>
      <c r="G210" s="260"/>
      <c r="H210" s="391" t="s">
        <v>904</v>
      </c>
      <c r="I210" s="391"/>
      <c r="J210" s="391"/>
      <c r="K210" s="306"/>
    </row>
    <row r="211" spans="2:11" s="1" customFormat="1" ht="15" customHeight="1">
      <c r="B211" s="283"/>
      <c r="C211" s="260"/>
      <c r="D211" s="260"/>
      <c r="E211" s="260"/>
      <c r="F211" s="281" t="s">
        <v>901</v>
      </c>
      <c r="G211" s="260"/>
      <c r="H211" s="391" t="s">
        <v>1068</v>
      </c>
      <c r="I211" s="391"/>
      <c r="J211" s="391"/>
      <c r="K211" s="306"/>
    </row>
    <row r="212" spans="2:11" s="1" customFormat="1" ht="15" customHeight="1">
      <c r="B212" s="330"/>
      <c r="C212" s="260"/>
      <c r="D212" s="260"/>
      <c r="E212" s="260"/>
      <c r="F212" s="281" t="s">
        <v>905</v>
      </c>
      <c r="G212" s="319"/>
      <c r="H212" s="392" t="s">
        <v>93</v>
      </c>
      <c r="I212" s="392"/>
      <c r="J212" s="392"/>
      <c r="K212" s="331"/>
    </row>
    <row r="213" spans="2:11" s="1" customFormat="1" ht="15" customHeight="1">
      <c r="B213" s="330"/>
      <c r="C213" s="260"/>
      <c r="D213" s="260"/>
      <c r="E213" s="260"/>
      <c r="F213" s="281" t="s">
        <v>735</v>
      </c>
      <c r="G213" s="319"/>
      <c r="H213" s="392" t="s">
        <v>1069</v>
      </c>
      <c r="I213" s="392"/>
      <c r="J213" s="392"/>
      <c r="K213" s="331"/>
    </row>
    <row r="214" spans="2:11" s="1" customFormat="1" ht="15" customHeight="1">
      <c r="B214" s="330"/>
      <c r="C214" s="260"/>
      <c r="D214" s="260"/>
      <c r="E214" s="260"/>
      <c r="F214" s="281"/>
      <c r="G214" s="319"/>
      <c r="H214" s="310"/>
      <c r="I214" s="310"/>
      <c r="J214" s="310"/>
      <c r="K214" s="331"/>
    </row>
    <row r="215" spans="2:11" s="1" customFormat="1" ht="15" customHeight="1">
      <c r="B215" s="330"/>
      <c r="C215" s="260" t="s">
        <v>1029</v>
      </c>
      <c r="D215" s="260"/>
      <c r="E215" s="260"/>
      <c r="F215" s="281">
        <v>1</v>
      </c>
      <c r="G215" s="319"/>
      <c r="H215" s="392" t="s">
        <v>1070</v>
      </c>
      <c r="I215" s="392"/>
      <c r="J215" s="392"/>
      <c r="K215" s="331"/>
    </row>
    <row r="216" spans="2:11" s="1" customFormat="1" ht="15" customHeight="1">
      <c r="B216" s="330"/>
      <c r="C216" s="260"/>
      <c r="D216" s="260"/>
      <c r="E216" s="260"/>
      <c r="F216" s="281">
        <v>2</v>
      </c>
      <c r="G216" s="319"/>
      <c r="H216" s="392" t="s">
        <v>1071</v>
      </c>
      <c r="I216" s="392"/>
      <c r="J216" s="392"/>
      <c r="K216" s="331"/>
    </row>
    <row r="217" spans="2:11" s="1" customFormat="1" ht="15" customHeight="1">
      <c r="B217" s="330"/>
      <c r="C217" s="260"/>
      <c r="D217" s="260"/>
      <c r="E217" s="260"/>
      <c r="F217" s="281">
        <v>3</v>
      </c>
      <c r="G217" s="319"/>
      <c r="H217" s="392" t="s">
        <v>1072</v>
      </c>
      <c r="I217" s="392"/>
      <c r="J217" s="392"/>
      <c r="K217" s="331"/>
    </row>
    <row r="218" spans="2:11" s="1" customFormat="1" ht="15" customHeight="1">
      <c r="B218" s="330"/>
      <c r="C218" s="260"/>
      <c r="D218" s="260"/>
      <c r="E218" s="260"/>
      <c r="F218" s="281">
        <v>4</v>
      </c>
      <c r="G218" s="319"/>
      <c r="H218" s="392" t="s">
        <v>1073</v>
      </c>
      <c r="I218" s="392"/>
      <c r="J218" s="392"/>
      <c r="K218" s="331"/>
    </row>
    <row r="219" spans="2:11" s="1" customFormat="1" ht="12.75" customHeight="1">
      <c r="B219" s="332"/>
      <c r="C219" s="333"/>
      <c r="D219" s="333"/>
      <c r="E219" s="333"/>
      <c r="F219" s="333"/>
      <c r="G219" s="333"/>
      <c r="H219" s="333"/>
      <c r="I219" s="333"/>
      <c r="J219" s="333"/>
      <c r="K219" s="334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13</vt:i4>
      </vt:variant>
    </vt:vector>
  </HeadingPairs>
  <TitlesOfParts>
    <vt:vector size="20" baseType="lpstr">
      <vt:lpstr>Rekapitulace stavby</vt:lpstr>
      <vt:lpstr>01 - Stavební část</vt:lpstr>
      <vt:lpstr>02 - Vytápění</vt:lpstr>
      <vt:lpstr>03 - Elektroinstalace</vt:lpstr>
      <vt:lpstr>04 - Vybavení tělocvičny</vt:lpstr>
      <vt:lpstr>05 - Vedlejší a ostatní n...</vt:lpstr>
      <vt:lpstr>Pokyny pro vyplnění</vt:lpstr>
      <vt:lpstr>'01 - Stavební část'!Názvy_tisku</vt:lpstr>
      <vt:lpstr>'02 - Vytápění'!Názvy_tisku</vt:lpstr>
      <vt:lpstr>'03 - Elektroinstalace'!Názvy_tisku</vt:lpstr>
      <vt:lpstr>'04 - Vybavení tělocvičny'!Názvy_tisku</vt:lpstr>
      <vt:lpstr>'05 - Vedlejší a ostatní n...'!Názvy_tisku</vt:lpstr>
      <vt:lpstr>'Rekapitulace stavby'!Názvy_tisku</vt:lpstr>
      <vt:lpstr>'01 - Stavební část'!Oblast_tisku</vt:lpstr>
      <vt:lpstr>'02 - Vytápění'!Oblast_tisku</vt:lpstr>
      <vt:lpstr>'03 - Elektroinstalace'!Oblast_tisku</vt:lpstr>
      <vt:lpstr>'04 - Vybavení tělocvičny'!Oblast_tisku</vt:lpstr>
      <vt:lpstr>'05 - Vedlejší a ostatní n...'!Oblast_tisku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Frous</dc:creator>
  <cp:lastModifiedBy>Karel</cp:lastModifiedBy>
  <dcterms:created xsi:type="dcterms:W3CDTF">2024-06-27T06:45:32Z</dcterms:created>
  <dcterms:modified xsi:type="dcterms:W3CDTF">2024-06-27T21:15:04Z</dcterms:modified>
</cp:coreProperties>
</file>