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fileVersion appName="xl" lastEdited="4" lowestEdited="4" rupBuild="9302"/>
  <mc:AlternateContent xmlns:mc="http://schemas.openxmlformats.org/markup-compatibility/2006">
    <mc:Choice Requires="x15">
      <x15ac:absPath xmlns:x15ac="http://schemas.microsoft.com/office/spreadsheetml/2010/11/ac" url="S:\TU\IROP\II_198_Teplá_Horní Kramolín\rozpočet+soupis prací\VZD 3\"/>
    </mc:Choice>
  </mc:AlternateContent>
  <bookViews>
    <workbookView xWindow="240" yWindow="120" windowWidth="14940" windowHeight="9225"/>
  </bookViews>
  <sheets>
    <sheet name="Souhrn" sheetId="1" r:id="rId1"/>
    <sheet name="0 - SO000" sheetId="2" r:id="rId2"/>
    <sheet name="1 - SO001" sheetId="3" r:id="rId3"/>
    <sheet name="2 - SO101" sheetId="4" r:id="rId4"/>
    <sheet name="3 - SO102" sheetId="5" r:id="rId5"/>
    <sheet name="4 - SO131" sheetId="6" r:id="rId6"/>
    <sheet name="5 - SO132" sheetId="7" r:id="rId7"/>
    <sheet name="6 - SO133" sheetId="8" r:id="rId8"/>
    <sheet name="7 - SO191" sheetId="9" r:id="rId9"/>
    <sheet name="8 - SO192" sheetId="10" r:id="rId10"/>
    <sheet name="9 - SO801" sheetId="11" r:id="rId11"/>
  </sheets>
  <definedNames>
    <definedName name="_xlnm.Print_Area" localSheetId="0">Souhrn!$A$1:$G$33</definedName>
    <definedName name="_xlnm.Print_Titles" localSheetId="0">Souhrn!$17:$19</definedName>
    <definedName name="_xlnm.Print_Area" localSheetId="1">'0 - SO000'!$A$1:$M$98</definedName>
    <definedName name="_xlnm.Print_Titles" localSheetId="1">'0 - SO000'!$22:$24</definedName>
    <definedName name="_xlnm.Print_Area" localSheetId="2">'1 - SO001'!$A$1:$M$126</definedName>
    <definedName name="_xlnm.Print_Titles" localSheetId="2">'1 - SO001'!$24:$26</definedName>
    <definedName name="_xlnm.Print_Area" localSheetId="3">'2 - SO101'!$A$1:$M$322</definedName>
    <definedName name="_xlnm.Print_Titles" localSheetId="3">'2 - SO101'!$28:$30</definedName>
    <definedName name="_xlnm.Print_Area" localSheetId="4">'3 - SO102'!$A$1:$M$326</definedName>
    <definedName name="_xlnm.Print_Titles" localSheetId="4">'3 - SO102'!$29:$31</definedName>
    <definedName name="_xlnm.Print_Area" localSheetId="5">'4 - SO131'!$A$1:$M$181</definedName>
    <definedName name="_xlnm.Print_Titles" localSheetId="5">'4 - SO131'!$29:$31</definedName>
    <definedName name="_xlnm.Print_Area" localSheetId="6">'5 - SO132'!$A$1:$M$119</definedName>
    <definedName name="_xlnm.Print_Titles" localSheetId="6">'5 - SO132'!$26:$28</definedName>
    <definedName name="_xlnm.Print_Area" localSheetId="7">'6 - SO133'!$A$1:$M$241</definedName>
    <definedName name="_xlnm.Print_Titles" localSheetId="7">'6 - SO133'!$29:$31</definedName>
    <definedName name="_xlnm.Print_Area" localSheetId="8">'7 - SO191'!$A$1:$M$53</definedName>
    <definedName name="_xlnm.Print_Titles" localSheetId="8">'7 - SO191'!$22:$24</definedName>
    <definedName name="_xlnm.Print_Area" localSheetId="9">'8 - SO192'!$A$1:$M$93</definedName>
    <definedName name="_xlnm.Print_Titles" localSheetId="9">'8 - SO192'!$22:$24</definedName>
    <definedName name="_xlnm.Print_Area" localSheetId="10">'9 - SO801'!$A$1:$M$93</definedName>
    <definedName name="_xlnm.Print_Titles" localSheetId="10">'9 - SO801'!$22:$24</definedName>
  </definedNames>
  <calcPr/>
</workbook>
</file>

<file path=xl/calcChain.xml><?xml version="1.0" encoding="utf-8"?>
<calcChain xmlns="http://schemas.openxmlformats.org/spreadsheetml/2006/main">
  <c i="11" l="1" r="R71"/>
  <c r="I71"/>
  <c r="Q71"/>
  <c r="R66"/>
  <c r="I66"/>
  <c r="Q66"/>
  <c r="R61"/>
  <c r="Q61"/>
  <c r="I61"/>
  <c r="J61"/>
  <c r="L61"/>
  <c r="R56"/>
  <c r="I56"/>
  <c r="Q56"/>
  <c r="R51"/>
  <c r="I51"/>
  <c r="J51"/>
  <c r="L51"/>
  <c r="R46"/>
  <c r="I46"/>
  <c r="J46"/>
  <c r="L46"/>
  <c r="R41"/>
  <c r="I41"/>
  <c r="Q41"/>
  <c r="R36"/>
  <c r="I36"/>
  <c r="Q36"/>
  <c r="R31"/>
  <c r="I31"/>
  <c r="J31"/>
  <c r="L31"/>
  <c r="R26"/>
  <c r="R76"/>
  <c r="I26"/>
  <c r="Q26"/>
  <c r="A13"/>
  <c i="10" r="R71"/>
  <c r="I71"/>
  <c r="J71"/>
  <c r="L71"/>
  <c r="R66"/>
  <c r="Q66"/>
  <c r="I66"/>
  <c r="J66"/>
  <c r="L66"/>
  <c r="R61"/>
  <c r="I61"/>
  <c r="Q61"/>
  <c r="R56"/>
  <c r="I56"/>
  <c r="J56"/>
  <c r="L56"/>
  <c r="R51"/>
  <c r="I51"/>
  <c r="J51"/>
  <c r="L51"/>
  <c r="R46"/>
  <c r="I46"/>
  <c r="Q46"/>
  <c r="R41"/>
  <c r="Q41"/>
  <c r="I41"/>
  <c r="J41"/>
  <c r="L41"/>
  <c r="R36"/>
  <c r="I36"/>
  <c r="Q36"/>
  <c r="R31"/>
  <c r="I31"/>
  <c r="J31"/>
  <c r="L31"/>
  <c r="R26"/>
  <c r="R76"/>
  <c r="Q26"/>
  <c r="I26"/>
  <c r="J26"/>
  <c r="A13"/>
  <c i="9" r="R31"/>
  <c r="I31"/>
  <c r="Q31"/>
  <c r="R26"/>
  <c r="R36"/>
  <c r="I26"/>
  <c r="Q26"/>
  <c r="Q36"/>
  <c r="A13"/>
  <c i="8" r="R219"/>
  <c r="I219"/>
  <c r="Q219"/>
  <c r="R214"/>
  <c r="I214"/>
  <c r="J214"/>
  <c r="L214"/>
  <c r="R209"/>
  <c r="I209"/>
  <c r="Q209"/>
  <c r="R204"/>
  <c r="I204"/>
  <c r="J204"/>
  <c r="L204"/>
  <c r="R199"/>
  <c r="I199"/>
  <c r="Q199"/>
  <c r="R194"/>
  <c r="I194"/>
  <c r="J194"/>
  <c r="L194"/>
  <c r="R189"/>
  <c r="I189"/>
  <c r="J189"/>
  <c r="L189"/>
  <c r="R184"/>
  <c r="I184"/>
  <c r="Q184"/>
  <c r="R179"/>
  <c r="R224"/>
  <c r="I179"/>
  <c r="J179"/>
  <c r="L179"/>
  <c r="R171"/>
  <c r="Q171"/>
  <c r="I171"/>
  <c r="J171"/>
  <c r="L171"/>
  <c r="R166"/>
  <c r="R176"/>
  <c r="I166"/>
  <c r="Q166"/>
  <c r="Q176"/>
  <c r="R158"/>
  <c r="R163"/>
  <c r="I158"/>
  <c r="Q158"/>
  <c r="Q163"/>
  <c r="R150"/>
  <c r="I150"/>
  <c r="J150"/>
  <c r="L150"/>
  <c r="R145"/>
  <c r="I145"/>
  <c r="J145"/>
  <c r="L145"/>
  <c r="R140"/>
  <c r="I140"/>
  <c r="Q140"/>
  <c r="R135"/>
  <c r="I135"/>
  <c r="Q135"/>
  <c r="R130"/>
  <c r="I130"/>
  <c r="Q130"/>
  <c r="R125"/>
  <c r="R155"/>
  <c r="I125"/>
  <c r="J125"/>
  <c r="R117"/>
  <c r="Q117"/>
  <c r="I117"/>
  <c r="J117"/>
  <c r="L117"/>
  <c r="R112"/>
  <c r="R122"/>
  <c r="I112"/>
  <c r="Q112"/>
  <c r="Q122"/>
  <c r="R104"/>
  <c r="R109"/>
  <c r="I104"/>
  <c r="Q104"/>
  <c r="Q109"/>
  <c r="R96"/>
  <c r="Q96"/>
  <c r="I96"/>
  <c r="J96"/>
  <c r="L96"/>
  <c r="R91"/>
  <c r="I91"/>
  <c r="Q91"/>
  <c r="R86"/>
  <c r="I86"/>
  <c r="Q86"/>
  <c r="R81"/>
  <c r="I81"/>
  <c r="Q81"/>
  <c r="R76"/>
  <c r="I76"/>
  <c r="Q76"/>
  <c r="R71"/>
  <c r="I71"/>
  <c r="Q71"/>
  <c r="R66"/>
  <c r="I66"/>
  <c r="J66"/>
  <c r="L66"/>
  <c r="R61"/>
  <c r="I61"/>
  <c r="Q61"/>
  <c r="R56"/>
  <c r="R101"/>
  <c r="I56"/>
  <c r="Q56"/>
  <c r="R48"/>
  <c r="I48"/>
  <c r="J48"/>
  <c r="L48"/>
  <c r="R43"/>
  <c r="Q43"/>
  <c r="I43"/>
  <c r="J43"/>
  <c r="L43"/>
  <c r="R38"/>
  <c r="I38"/>
  <c r="J38"/>
  <c r="L38"/>
  <c r="R33"/>
  <c r="R53"/>
  <c r="I33"/>
  <c r="J33"/>
  <c r="H54"/>
  <c r="K20"/>
  <c r="A13"/>
  <c i="7" r="R97"/>
  <c r="R102"/>
  <c r="I97"/>
  <c r="J97"/>
  <c r="H103"/>
  <c r="K24"/>
  <c r="R89"/>
  <c r="I89"/>
  <c r="Q89"/>
  <c r="R84"/>
  <c r="Q84"/>
  <c r="I84"/>
  <c r="J84"/>
  <c r="L84"/>
  <c r="R79"/>
  <c r="I79"/>
  <c r="J79"/>
  <c r="L79"/>
  <c r="R74"/>
  <c r="R94"/>
  <c r="I74"/>
  <c r="J74"/>
  <c r="L74"/>
  <c r="R66"/>
  <c r="R71"/>
  <c r="I66"/>
  <c r="Q66"/>
  <c r="Q71"/>
  <c r="R58"/>
  <c r="Q58"/>
  <c r="I58"/>
  <c r="J58"/>
  <c r="L58"/>
  <c r="R53"/>
  <c r="I53"/>
  <c r="Q53"/>
  <c r="R48"/>
  <c r="I48"/>
  <c r="Q48"/>
  <c r="R43"/>
  <c r="I43"/>
  <c r="Q43"/>
  <c r="R38"/>
  <c r="R63"/>
  <c r="I38"/>
  <c r="Q38"/>
  <c r="Q63"/>
  <c r="R30"/>
  <c r="R35"/>
  <c r="I30"/>
  <c r="J30"/>
  <c r="H35"/>
  <c r="A13"/>
  <c i="6" r="R159"/>
  <c r="I159"/>
  <c r="Q159"/>
  <c r="R154"/>
  <c r="I154"/>
  <c r="J154"/>
  <c r="L154"/>
  <c r="R149"/>
  <c r="R164"/>
  <c r="I149"/>
  <c r="Q149"/>
  <c r="R141"/>
  <c r="I141"/>
  <c r="Q141"/>
  <c r="R136"/>
  <c r="R146"/>
  <c r="I136"/>
  <c r="J136"/>
  <c r="R128"/>
  <c r="R133"/>
  <c r="Q128"/>
  <c r="Q133"/>
  <c r="I128"/>
  <c r="J128"/>
  <c r="H134"/>
  <c r="K25"/>
  <c r="R120"/>
  <c r="I120"/>
  <c r="J120"/>
  <c r="L120"/>
  <c r="R115"/>
  <c r="I115"/>
  <c r="Q115"/>
  <c r="R110"/>
  <c r="I110"/>
  <c r="Q110"/>
  <c r="R105"/>
  <c r="I105"/>
  <c r="J105"/>
  <c r="L105"/>
  <c r="R100"/>
  <c r="R125"/>
  <c r="I100"/>
  <c r="Q100"/>
  <c r="R92"/>
  <c r="I92"/>
  <c r="Q92"/>
  <c r="R87"/>
  <c r="R97"/>
  <c r="I87"/>
  <c r="Q87"/>
  <c r="Q97"/>
  <c r="R79"/>
  <c r="R84"/>
  <c r="I79"/>
  <c r="Q79"/>
  <c r="Q84"/>
  <c r="R71"/>
  <c r="Q71"/>
  <c r="I71"/>
  <c r="J71"/>
  <c r="L71"/>
  <c r="R66"/>
  <c r="I66"/>
  <c r="Q66"/>
  <c r="R61"/>
  <c r="I61"/>
  <c r="J61"/>
  <c r="L61"/>
  <c r="R56"/>
  <c r="I56"/>
  <c r="Q56"/>
  <c r="R51"/>
  <c r="I51"/>
  <c r="J51"/>
  <c r="L51"/>
  <c r="R46"/>
  <c r="R76"/>
  <c r="I46"/>
  <c r="J46"/>
  <c r="R38"/>
  <c r="I38"/>
  <c r="Q38"/>
  <c r="R33"/>
  <c r="R43"/>
  <c r="I33"/>
  <c r="Q33"/>
  <c r="Q43"/>
  <c r="A13"/>
  <c i="5" r="R304"/>
  <c r="I304"/>
  <c r="J304"/>
  <c r="L304"/>
  <c r="R299"/>
  <c r="I299"/>
  <c r="Q299"/>
  <c r="R294"/>
  <c r="I294"/>
  <c r="J294"/>
  <c r="L294"/>
  <c r="R289"/>
  <c r="I289"/>
  <c r="Q289"/>
  <c r="R284"/>
  <c r="R309"/>
  <c r="I284"/>
  <c r="Q284"/>
  <c r="R276"/>
  <c r="R281"/>
  <c r="I276"/>
  <c r="Q276"/>
  <c r="Q281"/>
  <c r="R268"/>
  <c r="I268"/>
  <c r="J268"/>
  <c r="L268"/>
  <c r="R263"/>
  <c r="I263"/>
  <c r="J263"/>
  <c r="L263"/>
  <c r="R258"/>
  <c r="I258"/>
  <c r="Q258"/>
  <c r="R253"/>
  <c r="Q253"/>
  <c r="I253"/>
  <c r="J253"/>
  <c r="L253"/>
  <c r="R248"/>
  <c r="I248"/>
  <c r="Q248"/>
  <c r="R243"/>
  <c r="I243"/>
  <c r="J243"/>
  <c r="L243"/>
  <c r="R238"/>
  <c r="I238"/>
  <c r="Q238"/>
  <c r="R233"/>
  <c r="I233"/>
  <c r="J233"/>
  <c r="L233"/>
  <c r="R228"/>
  <c r="I228"/>
  <c r="Q228"/>
  <c r="R223"/>
  <c r="I223"/>
  <c r="J223"/>
  <c r="L223"/>
  <c r="R218"/>
  <c r="I218"/>
  <c r="J218"/>
  <c r="L218"/>
  <c r="R213"/>
  <c r="I213"/>
  <c r="J213"/>
  <c r="L213"/>
  <c r="R208"/>
  <c r="R273"/>
  <c r="Q208"/>
  <c r="I208"/>
  <c r="J208"/>
  <c r="R200"/>
  <c r="I200"/>
  <c r="J200"/>
  <c r="L200"/>
  <c r="R195"/>
  <c r="I195"/>
  <c r="Q195"/>
  <c r="R190"/>
  <c r="R205"/>
  <c r="Q190"/>
  <c r="I190"/>
  <c r="J190"/>
  <c r="R182"/>
  <c r="I182"/>
  <c r="Q182"/>
  <c r="R177"/>
  <c r="R187"/>
  <c r="I177"/>
  <c r="J177"/>
  <c r="R169"/>
  <c r="I169"/>
  <c r="J169"/>
  <c r="L169"/>
  <c r="R164"/>
  <c r="I164"/>
  <c r="Q164"/>
  <c r="R159"/>
  <c r="I159"/>
  <c r="J159"/>
  <c r="L159"/>
  <c r="R154"/>
  <c r="I154"/>
  <c r="J154"/>
  <c r="L154"/>
  <c r="R149"/>
  <c r="I149"/>
  <c r="Q149"/>
  <c r="R144"/>
  <c r="I144"/>
  <c r="J144"/>
  <c r="L144"/>
  <c r="R139"/>
  <c r="I139"/>
  <c r="J139"/>
  <c r="L139"/>
  <c r="R134"/>
  <c r="I134"/>
  <c r="Q134"/>
  <c r="R129"/>
  <c r="R174"/>
  <c r="I129"/>
  <c r="J129"/>
  <c r="R121"/>
  <c r="I121"/>
  <c r="Q121"/>
  <c r="R116"/>
  <c r="Q116"/>
  <c r="I116"/>
  <c r="J116"/>
  <c r="L116"/>
  <c r="R111"/>
  <c r="I111"/>
  <c r="J111"/>
  <c r="L111"/>
  <c r="R106"/>
  <c r="I106"/>
  <c r="J106"/>
  <c r="L106"/>
  <c r="R101"/>
  <c r="I101"/>
  <c r="Q101"/>
  <c r="R96"/>
  <c r="I96"/>
  <c r="J96"/>
  <c r="L96"/>
  <c r="R91"/>
  <c r="I91"/>
  <c r="J91"/>
  <c r="L91"/>
  <c r="R86"/>
  <c r="I86"/>
  <c r="J86"/>
  <c r="L86"/>
  <c r="R81"/>
  <c r="I81"/>
  <c r="Q81"/>
  <c r="R76"/>
  <c r="I76"/>
  <c r="J76"/>
  <c r="L76"/>
  <c r="R71"/>
  <c r="I71"/>
  <c r="Q71"/>
  <c r="R66"/>
  <c r="Q66"/>
  <c r="I66"/>
  <c r="J66"/>
  <c r="L66"/>
  <c r="R61"/>
  <c r="I61"/>
  <c r="Q61"/>
  <c r="R56"/>
  <c r="I56"/>
  <c r="J56"/>
  <c r="L56"/>
  <c r="R51"/>
  <c r="R126"/>
  <c r="I51"/>
  <c r="Q51"/>
  <c r="R43"/>
  <c r="I43"/>
  <c r="J43"/>
  <c r="L43"/>
  <c r="R38"/>
  <c r="I38"/>
  <c r="J38"/>
  <c r="L38"/>
  <c r="R33"/>
  <c r="R48"/>
  <c r="I33"/>
  <c r="J33"/>
  <c r="H49"/>
  <c r="K20"/>
  <c r="A13"/>
  <c i="4" r="R300"/>
  <c r="I300"/>
  <c r="J300"/>
  <c r="L300"/>
  <c r="R295"/>
  <c r="I295"/>
  <c r="J295"/>
  <c r="L295"/>
  <c r="R290"/>
  <c r="I290"/>
  <c r="Q290"/>
  <c r="R285"/>
  <c r="I285"/>
  <c r="J285"/>
  <c r="L285"/>
  <c r="R280"/>
  <c r="I280"/>
  <c r="Q280"/>
  <c r="R275"/>
  <c r="R305"/>
  <c r="I275"/>
  <c r="Q275"/>
  <c r="R267"/>
  <c r="R272"/>
  <c r="I267"/>
  <c r="Q267"/>
  <c r="Q272"/>
  <c r="R259"/>
  <c r="I259"/>
  <c r="Q259"/>
  <c r="R254"/>
  <c r="I254"/>
  <c r="Q254"/>
  <c r="R249"/>
  <c r="I249"/>
  <c r="J249"/>
  <c r="L249"/>
  <c r="R244"/>
  <c r="I244"/>
  <c r="Q244"/>
  <c r="R239"/>
  <c r="I239"/>
  <c r="J239"/>
  <c r="L239"/>
  <c r="R234"/>
  <c r="I234"/>
  <c r="J234"/>
  <c r="L234"/>
  <c r="R229"/>
  <c r="Q229"/>
  <c r="I229"/>
  <c r="J229"/>
  <c r="L229"/>
  <c r="R224"/>
  <c r="Q224"/>
  <c r="I224"/>
  <c r="J224"/>
  <c r="L224"/>
  <c r="R219"/>
  <c r="I219"/>
  <c r="Q219"/>
  <c r="R214"/>
  <c r="I214"/>
  <c r="J214"/>
  <c r="L214"/>
  <c r="R209"/>
  <c r="I209"/>
  <c r="Q209"/>
  <c r="R204"/>
  <c r="I204"/>
  <c r="J204"/>
  <c r="L204"/>
  <c r="R199"/>
  <c r="I199"/>
  <c r="J199"/>
  <c r="L199"/>
  <c r="R194"/>
  <c r="R264"/>
  <c r="I194"/>
  <c r="J194"/>
  <c r="L194"/>
  <c r="R186"/>
  <c r="I186"/>
  <c r="J186"/>
  <c r="L186"/>
  <c r="R181"/>
  <c r="I181"/>
  <c r="J181"/>
  <c r="L181"/>
  <c r="R176"/>
  <c r="I176"/>
  <c r="Q176"/>
  <c r="R171"/>
  <c r="I171"/>
  <c r="Q171"/>
  <c r="R166"/>
  <c r="R191"/>
  <c r="I166"/>
  <c r="Q166"/>
  <c r="R158"/>
  <c r="I158"/>
  <c r="J158"/>
  <c r="L158"/>
  <c r="R153"/>
  <c r="I153"/>
  <c r="Q153"/>
  <c r="R148"/>
  <c r="Q148"/>
  <c r="I148"/>
  <c r="J148"/>
  <c r="L148"/>
  <c r="R143"/>
  <c r="I143"/>
  <c r="Q143"/>
  <c r="R138"/>
  <c r="I138"/>
  <c r="J138"/>
  <c r="L138"/>
  <c r="R133"/>
  <c r="I133"/>
  <c r="Q133"/>
  <c r="R128"/>
  <c r="R163"/>
  <c r="I128"/>
  <c r="J128"/>
  <c r="L128"/>
  <c r="R120"/>
  <c r="Q120"/>
  <c r="I120"/>
  <c r="J120"/>
  <c r="L120"/>
  <c r="R115"/>
  <c r="I115"/>
  <c r="J115"/>
  <c r="L115"/>
  <c r="R110"/>
  <c r="I110"/>
  <c r="J110"/>
  <c r="L110"/>
  <c r="R105"/>
  <c r="I105"/>
  <c r="Q105"/>
  <c r="R100"/>
  <c r="I100"/>
  <c r="J100"/>
  <c r="L100"/>
  <c r="R95"/>
  <c r="I95"/>
  <c r="Q95"/>
  <c r="R90"/>
  <c r="I90"/>
  <c r="Q90"/>
  <c r="R85"/>
  <c r="Q85"/>
  <c r="I85"/>
  <c r="J85"/>
  <c r="L85"/>
  <c r="R80"/>
  <c r="I80"/>
  <c r="Q80"/>
  <c r="R75"/>
  <c r="I75"/>
  <c r="Q75"/>
  <c r="R70"/>
  <c r="I70"/>
  <c r="J70"/>
  <c r="L70"/>
  <c r="R65"/>
  <c r="I65"/>
  <c r="Q65"/>
  <c r="R60"/>
  <c r="Q60"/>
  <c r="I60"/>
  <c r="J60"/>
  <c r="L60"/>
  <c r="R55"/>
  <c r="I55"/>
  <c r="Q55"/>
  <c r="R50"/>
  <c r="R125"/>
  <c r="Q50"/>
  <c r="I50"/>
  <c r="J50"/>
  <c r="R42"/>
  <c r="I42"/>
  <c r="J42"/>
  <c r="L42"/>
  <c r="R37"/>
  <c r="I37"/>
  <c r="Q37"/>
  <c r="R32"/>
  <c r="R47"/>
  <c r="I32"/>
  <c r="J32"/>
  <c r="L32"/>
  <c r="A13"/>
  <c i="3" r="R104"/>
  <c r="R109"/>
  <c r="I104"/>
  <c r="J104"/>
  <c r="H109"/>
  <c r="R96"/>
  <c r="I96"/>
  <c r="J96"/>
  <c r="L96"/>
  <c r="R91"/>
  <c r="I91"/>
  <c r="Q91"/>
  <c r="R86"/>
  <c r="I86"/>
  <c r="J86"/>
  <c r="L86"/>
  <c r="R81"/>
  <c r="I81"/>
  <c r="Q81"/>
  <c r="R76"/>
  <c r="I76"/>
  <c r="Q76"/>
  <c r="R71"/>
  <c r="I71"/>
  <c r="J71"/>
  <c r="L71"/>
  <c r="R66"/>
  <c r="I66"/>
  <c r="J66"/>
  <c r="L66"/>
  <c r="R61"/>
  <c r="I61"/>
  <c r="Q61"/>
  <c r="R56"/>
  <c r="I56"/>
  <c r="J56"/>
  <c r="L56"/>
  <c r="R51"/>
  <c r="I51"/>
  <c r="Q51"/>
  <c r="R46"/>
  <c r="I46"/>
  <c r="Q46"/>
  <c r="R41"/>
  <c r="R101"/>
  <c r="I41"/>
  <c r="J41"/>
  <c r="R33"/>
  <c r="I33"/>
  <c r="J33"/>
  <c r="L33"/>
  <c r="R28"/>
  <c r="R38"/>
  <c r="I28"/>
  <c r="Q28"/>
  <c r="A13"/>
  <c i="2" r="R76"/>
  <c r="I76"/>
  <c r="Q76"/>
  <c r="R71"/>
  <c r="I71"/>
  <c r="Q71"/>
  <c r="R66"/>
  <c r="I66"/>
  <c r="J66"/>
  <c r="L66"/>
  <c r="R61"/>
  <c r="I61"/>
  <c r="Q61"/>
  <c r="R56"/>
  <c r="Q56"/>
  <c r="I56"/>
  <c r="J56"/>
  <c r="L56"/>
  <c r="R51"/>
  <c r="I51"/>
  <c r="Q51"/>
  <c r="R46"/>
  <c r="I46"/>
  <c r="Q46"/>
  <c r="R41"/>
  <c r="I41"/>
  <c r="Q41"/>
  <c r="R36"/>
  <c r="I36"/>
  <c r="Q36"/>
  <c r="R31"/>
  <c r="I31"/>
  <c r="Q31"/>
  <c r="R26"/>
  <c r="R81"/>
  <c r="Q26"/>
  <c r="I26"/>
  <c r="J26"/>
  <c r="A13"/>
  <c l="1" r="J46"/>
  <c r="L46"/>
  <c r="J51"/>
  <c r="L51"/>
  <c i="3" r="Q33"/>
  <c r="Q38"/>
  <c r="Q41"/>
  <c r="Q56"/>
  <c r="Q66"/>
  <c r="Q96"/>
  <c r="L104"/>
  <c r="L110"/>
  <c r="L22"/>
  <c i="4" r="Q32"/>
  <c r="J37"/>
  <c r="L37"/>
  <c r="L48"/>
  <c r="Q42"/>
  <c r="J55"/>
  <c r="L55"/>
  <c r="Q110"/>
  <c r="Q194"/>
  <c r="Q249"/>
  <c r="J254"/>
  <c r="L254"/>
  <c r="J280"/>
  <c r="L280"/>
  <c r="Q285"/>
  <c r="Q305"/>
  <c r="J290"/>
  <c r="L290"/>
  <c r="Q295"/>
  <c i="5" r="H48"/>
  <c r="J71"/>
  <c r="L71"/>
  <c r="Q96"/>
  <c r="J101"/>
  <c r="L101"/>
  <c r="J121"/>
  <c r="L121"/>
  <c r="Q144"/>
  <c r="J164"/>
  <c r="L164"/>
  <c r="Q223"/>
  <c r="Q233"/>
  <c r="J284"/>
  <c i="6" r="J100"/>
  <c r="L100"/>
  <c r="J149"/>
  <c r="Q154"/>
  <c r="Q164"/>
  <c i="7" r="J38"/>
  <c r="L38"/>
  <c r="J48"/>
  <c r="L48"/>
  <c r="Q74"/>
  <c r="Q79"/>
  <c r="J89"/>
  <c r="L89"/>
  <c r="L95"/>
  <c r="L23"/>
  <c r="H95"/>
  <c r="K23"/>
  <c i="8" r="Q38"/>
  <c r="J61"/>
  <c r="L61"/>
  <c r="Q66"/>
  <c r="Q101"/>
  <c r="J71"/>
  <c r="L71"/>
  <c r="J86"/>
  <c r="L86"/>
  <c r="J112"/>
  <c r="H122"/>
  <c r="L125"/>
  <c r="J130"/>
  <c r="L130"/>
  <c r="J140"/>
  <c r="L140"/>
  <c r="Q145"/>
  <c r="Q150"/>
  <c r="Q179"/>
  <c r="Q189"/>
  <c r="J199"/>
  <c r="L199"/>
  <c r="Q204"/>
  <c r="J209"/>
  <c r="L209"/>
  <c i="10" r="J46"/>
  <c r="L46"/>
  <c r="Q51"/>
  <c r="Q56"/>
  <c i="11" r="Q31"/>
  <c r="Q76"/>
  <c i="2" r="J36"/>
  <c r="L36"/>
  <c r="Q66"/>
  <c r="Q81"/>
  <c i="3" r="J81"/>
  <c r="L81"/>
  <c r="Q86"/>
  <c r="J91"/>
  <c r="L91"/>
  <c r="H110"/>
  <c r="K22"/>
  <c i="4" r="L47"/>
  <c r="H48"/>
  <c r="K20"/>
  <c r="J75"/>
  <c r="L75"/>
  <c r="Q100"/>
  <c r="J105"/>
  <c r="L105"/>
  <c r="Q138"/>
  <c r="J143"/>
  <c r="L143"/>
  <c r="J166"/>
  <c r="J176"/>
  <c r="L176"/>
  <c r="Q186"/>
  <c r="Q214"/>
  <c r="J219"/>
  <c r="L219"/>
  <c r="Q234"/>
  <c r="J259"/>
  <c r="L259"/>
  <c r="Q300"/>
  <c i="5" r="L33"/>
  <c r="L49"/>
  <c r="Q38"/>
  <c r="J51"/>
  <c r="Q76"/>
  <c r="Q169"/>
  <c r="J182"/>
  <c r="L182"/>
  <c r="H187"/>
  <c r="J195"/>
  <c r="L195"/>
  <c r="Q200"/>
  <c r="Q205"/>
  <c r="J228"/>
  <c r="L228"/>
  <c r="J258"/>
  <c r="L258"/>
  <c r="Q263"/>
  <c r="Q268"/>
  <c r="J276"/>
  <c r="H281"/>
  <c r="Q294"/>
  <c r="Q309"/>
  <c i="6" r="J33"/>
  <c r="H44"/>
  <c r="J38"/>
  <c r="L38"/>
  <c r="Q51"/>
  <c r="J87"/>
  <c r="L87"/>
  <c r="L136"/>
  <c r="J141"/>
  <c r="L141"/>
  <c r="J159"/>
  <c r="L159"/>
  <c i="7" r="J66"/>
  <c r="H71"/>
  <c r="H94"/>
  <c r="Q97"/>
  <c r="Q102"/>
  <c i="8" r="J56"/>
  <c r="J135"/>
  <c r="L135"/>
  <c r="J166"/>
  <c r="H177"/>
  <c r="K26"/>
  <c r="J184"/>
  <c r="L184"/>
  <c r="L225"/>
  <c r="L27"/>
  <c i="9" r="J26"/>
  <c r="L26"/>
  <c r="J31"/>
  <c r="L31"/>
  <c i="10" r="L26"/>
  <c i="11" r="J26"/>
  <c r="L26"/>
  <c r="J56"/>
  <c r="L56"/>
  <c r="J66"/>
  <c r="L66"/>
  <c i="2" r="J31"/>
  <c r="L31"/>
  <c i="3" r="Q104"/>
  <c r="Q109"/>
  <c i="4" r="H47"/>
  <c r="J65"/>
  <c r="L65"/>
  <c r="Q115"/>
  <c r="Q128"/>
  <c r="J133"/>
  <c r="L133"/>
  <c r="L163"/>
  <c r="J153"/>
  <c r="L153"/>
  <c r="Q158"/>
  <c r="J171"/>
  <c r="L171"/>
  <c r="Q181"/>
  <c r="Q191"/>
  <c r="Q204"/>
  <c r="Q239"/>
  <c r="J267"/>
  <c r="H273"/>
  <c r="K25"/>
  <c r="J275"/>
  <c r="H305"/>
  <c i="5" r="Q43"/>
  <c r="Q56"/>
  <c r="Q126"/>
  <c r="J61"/>
  <c r="L61"/>
  <c r="J81"/>
  <c r="L81"/>
  <c r="Q86"/>
  <c r="Q106"/>
  <c r="Q111"/>
  <c r="Q129"/>
  <c r="Q154"/>
  <c r="L177"/>
  <c r="L188"/>
  <c r="L23"/>
  <c r="L190"/>
  <c r="L205"/>
  <c r="Q213"/>
  <c r="Q273"/>
  <c r="Q304"/>
  <c i="6" r="L46"/>
  <c r="Q61"/>
  <c r="J66"/>
  <c r="L66"/>
  <c r="J79"/>
  <c r="H85"/>
  <c r="K22"/>
  <c r="J110"/>
  <c r="L110"/>
  <c r="Q120"/>
  <c r="Q136"/>
  <c r="Q146"/>
  <c i="7" r="Q30"/>
  <c r="Q35"/>
  <c r="J53"/>
  <c r="L53"/>
  <c i="8" r="L33"/>
  <c r="L53"/>
  <c r="Q48"/>
  <c r="J76"/>
  <c r="L76"/>
  <c r="J91"/>
  <c r="L91"/>
  <c r="J104"/>
  <c r="H110"/>
  <c r="K22"/>
  <c r="Q125"/>
  <c r="Q155"/>
  <c r="H156"/>
  <c r="K24"/>
  <c r="Q194"/>
  <c r="Q214"/>
  <c r="J219"/>
  <c r="L219"/>
  <c r="H224"/>
  <c r="H225"/>
  <c r="K27"/>
  <c i="10" r="Q31"/>
  <c r="Q76"/>
  <c r="J36"/>
  <c r="L36"/>
  <c r="Q71"/>
  <c i="11" r="J36"/>
  <c r="L36"/>
  <c r="J41"/>
  <c r="L41"/>
  <c r="Q46"/>
  <c r="Q51"/>
  <c i="2" r="L26"/>
  <c r="J41"/>
  <c r="L41"/>
  <c r="J61"/>
  <c r="L61"/>
  <c r="J71"/>
  <c r="L71"/>
  <c i="3" r="J28"/>
  <c r="H39"/>
  <c r="L41"/>
  <c r="J46"/>
  <c r="L46"/>
  <c r="J51"/>
  <c r="L51"/>
  <c r="J61"/>
  <c r="L61"/>
  <c r="Q71"/>
  <c r="J76"/>
  <c r="L76"/>
  <c i="4" r="J80"/>
  <c r="L80"/>
  <c r="J90"/>
  <c r="L90"/>
  <c r="J209"/>
  <c r="L209"/>
  <c r="L264"/>
  <c r="J244"/>
  <c r="L244"/>
  <c i="5" r="Q33"/>
  <c r="Q48"/>
  <c r="J134"/>
  <c r="L134"/>
  <c r="Q139"/>
  <c r="J149"/>
  <c r="L149"/>
  <c r="Q159"/>
  <c r="H174"/>
  <c r="Q218"/>
  <c r="J238"/>
  <c r="L238"/>
  <c r="Q243"/>
  <c r="J289"/>
  <c r="L289"/>
  <c i="6" r="J56"/>
  <c r="L56"/>
  <c r="J115"/>
  <c r="L115"/>
  <c i="7" r="H36"/>
  <c r="J43"/>
  <c r="L43"/>
  <c i="2" r="J76"/>
  <c r="L76"/>
  <c i="3" r="H101"/>
  <c i="4" r="L50"/>
  <c r="L126"/>
  <c r="L21"/>
  <c r="Q70"/>
  <c r="Q125"/>
  <c r="J95"/>
  <c r="L95"/>
  <c r="Q199"/>
  <c i="5" r="Q91"/>
  <c r="Q177"/>
  <c r="Q187"/>
  <c r="H205"/>
  <c r="L208"/>
  <c r="J248"/>
  <c r="L248"/>
  <c r="J299"/>
  <c r="L299"/>
  <c i="6" r="Q46"/>
  <c r="J92"/>
  <c r="L92"/>
  <c r="Q105"/>
  <c r="Q125"/>
  <c r="H133"/>
  <c i="7" r="L94"/>
  <c r="J94"/>
  <c r="J95"/>
  <c r="L97"/>
  <c r="L103"/>
  <c r="L24"/>
  <c i="8" r="Q33"/>
  <c r="Q53"/>
  <c r="H53"/>
  <c r="J81"/>
  <c r="L81"/>
  <c r="J158"/>
  <c r="H163"/>
  <c i="10" r="J61"/>
  <c r="L61"/>
  <c i="11" r="J71"/>
  <c r="L71"/>
  <c i="5" r="L129"/>
  <c r="L174"/>
  <c r="J174"/>
  <c r="J175"/>
  <c i="6" r="L128"/>
  <c r="L134"/>
  <c r="L25"/>
  <c i="7" r="L30"/>
  <c r="L36"/>
  <c r="H102"/>
  <c i="6" l="1" r="Q76"/>
  <c i="8" r="J53"/>
  <c r="J54"/>
  <c i="5" r="Q174"/>
  <c r="S174"/>
  <c r="S22"/>
  <c i="4" r="Q163"/>
  <c i="11" r="L77"/>
  <c r="J11"/>
  <c i="1" r="F29"/>
  <c i="5" r="H127"/>
  <c r="K21"/>
  <c i="8" r="L156"/>
  <c r="L24"/>
  <c i="7" r="L64"/>
  <c r="L21"/>
  <c i="6" r="H164"/>
  <c i="3" r="Q101"/>
  <c i="6" r="L97"/>
  <c i="4" r="J47"/>
  <c r="J48"/>
  <c i="8" r="Q224"/>
  <c i="7" r="Q94"/>
  <c r="S94"/>
  <c r="S23"/>
  <c i="6" r="L125"/>
  <c r="L77"/>
  <c r="L21"/>
  <c i="10" r="L77"/>
  <c r="L20"/>
  <c i="9" r="L36"/>
  <c i="8" r="H102"/>
  <c r="K21"/>
  <c i="6" r="L146"/>
  <c i="4" r="H192"/>
  <c r="K23"/>
  <c i="5" r="H310"/>
  <c r="K27"/>
  <c i="4" r="Q264"/>
  <c r="Q47"/>
  <c r="S47"/>
  <c r="S20"/>
  <c i="8" r="S53"/>
  <c r="S20"/>
  <c i="5" r="L274"/>
  <c r="L25"/>
  <c i="3" r="L102"/>
  <c r="L21"/>
  <c i="2" r="L81"/>
  <c i="5" r="J205"/>
  <c r="J206"/>
  <c i="4" r="H164"/>
  <c r="K22"/>
  <c r="H163"/>
  <c r="J163"/>
  <c r="J164"/>
  <c r="H126"/>
  <c r="K21"/>
  <c r="L265"/>
  <c r="L24"/>
  <c i="8" r="L224"/>
  <c r="J224"/>
  <c r="J225"/>
  <c i="2" r="H82"/>
  <c r="J10"/>
  <c i="6" r="H147"/>
  <c r="K26"/>
  <c i="5" r="H188"/>
  <c r="K23"/>
  <c i="6" r="H77"/>
  <c r="K21"/>
  <c r="H146"/>
  <c i="5" r="H206"/>
  <c r="K24"/>
  <c i="3" r="H102"/>
  <c r="K21"/>
  <c i="4" r="H265"/>
  <c r="K24"/>
  <c i="5" r="H175"/>
  <c r="K22"/>
  <c i="2" r="H81"/>
  <c i="10" r="H77"/>
  <c r="J10"/>
  <c r="H76"/>
  <c i="4" r="H125"/>
  <c i="5" r="H273"/>
  <c i="8" r="H155"/>
  <c i="6" r="H76"/>
  <c i="4" r="L164"/>
  <c r="L22"/>
  <c i="5" r="H274"/>
  <c r="K25"/>
  <c i="4" r="H264"/>
  <c r="J264"/>
  <c r="J265"/>
  <c i="2" r="L82"/>
  <c r="L20"/>
  <c i="3" r="K20"/>
  <c i="4" r="L20"/>
  <c r="H191"/>
  <c i="5" r="L20"/>
  <c i="6" r="H125"/>
  <c r="L126"/>
  <c r="L24"/>
  <c i="7" r="L20"/>
  <c r="L35"/>
  <c r="J35"/>
  <c r="J36"/>
  <c r="L63"/>
  <c i="8" r="L54"/>
  <c r="L56"/>
  <c r="L102"/>
  <c r="L21"/>
  <c r="H164"/>
  <c r="K25"/>
  <c r="H176"/>
  <c i="9" r="H37"/>
  <c r="K20"/>
  <c r="Q11"/>
  <c r="L37"/>
  <c r="J11"/>
  <c i="1" r="F27"/>
  <c i="3" r="L101"/>
  <c r="J101"/>
  <c r="J102"/>
  <c r="L109"/>
  <c r="J109"/>
  <c r="J110"/>
  <c i="4" r="H272"/>
  <c r="L275"/>
  <c r="L306"/>
  <c r="L26"/>
  <c r="H306"/>
  <c r="K26"/>
  <c i="5" r="L175"/>
  <c r="L22"/>
  <c i="6" r="H43"/>
  <c i="7" r="H63"/>
  <c r="H64"/>
  <c r="K21"/>
  <c i="3" r="L28"/>
  <c r="L39"/>
  <c r="L20"/>
  <c i="4" r="L125"/>
  <c r="J125"/>
  <c r="J126"/>
  <c r="L166"/>
  <c r="L192"/>
  <c r="L23"/>
  <c i="5" r="H126"/>
  <c r="L206"/>
  <c r="L24"/>
  <c i="6" r="H84"/>
  <c r="L98"/>
  <c r="L23"/>
  <c r="H126"/>
  <c r="K24"/>
  <c i="7" r="K20"/>
  <c r="L66"/>
  <c r="L72"/>
  <c r="L22"/>
  <c r="L102"/>
  <c r="J102"/>
  <c r="J103"/>
  <c i="8" r="H101"/>
  <c r="H123"/>
  <c r="K23"/>
  <c r="L155"/>
  <c r="J155"/>
  <c r="J156"/>
  <c r="L158"/>
  <c r="L163"/>
  <c r="J163"/>
  <c r="J164"/>
  <c i="9" r="H36"/>
  <c i="3" r="H38"/>
  <c i="5" r="L51"/>
  <c r="L127"/>
  <c r="L21"/>
  <c r="L187"/>
  <c r="J187"/>
  <c r="J188"/>
  <c r="L273"/>
  <c r="J273"/>
  <c r="J274"/>
  <c r="H282"/>
  <c r="K26"/>
  <c i="6" r="L133"/>
  <c r="J133"/>
  <c r="J134"/>
  <c r="L147"/>
  <c r="L26"/>
  <c r="H165"/>
  <c r="K27"/>
  <c i="7" r="H72"/>
  <c r="K22"/>
  <c i="11" r="H77"/>
  <c r="K20"/>
  <c r="Q11"/>
  <c i="5" r="L48"/>
  <c r="J48"/>
  <c r="J49"/>
  <c r="L276"/>
  <c r="L282"/>
  <c r="L26"/>
  <c r="L284"/>
  <c r="L309"/>
  <c r="J309"/>
  <c r="J310"/>
  <c r="H309"/>
  <c i="6" r="K20"/>
  <c r="L76"/>
  <c r="J76"/>
  <c r="J77"/>
  <c r="L79"/>
  <c r="L85"/>
  <c r="L22"/>
  <c r="H97"/>
  <c r="H98"/>
  <c r="K23"/>
  <c r="L149"/>
  <c r="L164"/>
  <c r="J164"/>
  <c r="J165"/>
  <c i="8" r="L104"/>
  <c r="L110"/>
  <c r="L22"/>
  <c r="H109"/>
  <c r="L112"/>
  <c r="L123"/>
  <c r="L23"/>
  <c r="L166"/>
  <c r="L177"/>
  <c r="L26"/>
  <c i="10" r="L76"/>
  <c r="J76"/>
  <c r="J77"/>
  <c i="11" r="H76"/>
  <c r="L76"/>
  <c r="J76"/>
  <c r="J77"/>
  <c i="4" r="L267"/>
  <c r="L273"/>
  <c r="L25"/>
  <c i="6" r="L33"/>
  <c r="L44"/>
  <c r="L20"/>
  <c i="7" l="1" r="J63"/>
  <c r="J64"/>
  <c i="4" r="S264"/>
  <c r="S24"/>
  <c i="6" r="J146"/>
  <c r="J147"/>
  <c i="9" r="J36"/>
  <c r="J37"/>
  <c i="3" r="S101"/>
  <c r="S21"/>
  <c i="6" r="J97"/>
  <c r="J98"/>
  <c i="2" r="J81"/>
  <c r="J82"/>
  <c i="8" r="S224"/>
  <c r="S27"/>
  <c i="4" r="S163"/>
  <c r="S22"/>
  <c i="6" r="S76"/>
  <c r="S21"/>
  <c r="J125"/>
  <c r="J126"/>
  <c i="8" r="Q11"/>
  <c i="6" r="Q11"/>
  <c i="3" r="Q11"/>
  <c i="5" r="Q11"/>
  <c i="4" r="Q11"/>
  <c i="7" r="Q11"/>
  <c i="5" r="S187"/>
  <c r="S23"/>
  <c i="6" r="S164"/>
  <c r="S27"/>
  <c i="10" r="S76"/>
  <c r="S20"/>
  <c i="3" r="S109"/>
  <c r="S22"/>
  <c r="J10"/>
  <c i="1" r="D21"/>
  <c i="5" r="S273"/>
  <c r="S25"/>
  <c r="S205"/>
  <c r="S24"/>
  <c i="4" r="J10"/>
  <c r="S11"/>
  <c i="1" r="S22"/>
  <c i="11" r="S76"/>
  <c r="S20"/>
  <c i="7" r="J11"/>
  <c i="1" r="F25"/>
  <c i="4" r="S125"/>
  <c r="S21"/>
  <c i="8" r="S155"/>
  <c r="S24"/>
  <c i="5" r="S309"/>
  <c r="S27"/>
  <c i="7" r="S35"/>
  <c r="S20"/>
  <c i="6" r="J10"/>
  <c i="1" r="D24"/>
  <c i="4" r="J11"/>
  <c i="1" r="F22"/>
  <c i="7" r="S102"/>
  <c r="S24"/>
  <c i="5" r="S48"/>
  <c r="S20"/>
  <c i="7" r="J10"/>
  <c r="S11"/>
  <c i="1" r="S25"/>
  <c i="5" r="J10"/>
  <c i="1" r="D23"/>
  <c i="7" r="L71"/>
  <c r="J71"/>
  <c r="J72"/>
  <c i="8" r="L20"/>
  <c r="L101"/>
  <c r="J101"/>
  <c r="J102"/>
  <c r="L122"/>
  <c r="J122"/>
  <c r="J123"/>
  <c r="L164"/>
  <c r="L25"/>
  <c i="10" r="K20"/>
  <c r="Q11"/>
  <c r="S11"/>
  <c i="1" r="S28"/>
  <c i="2" r="J11"/>
  <c i="1" r="F20"/>
  <c i="4" r="L272"/>
  <c r="J272"/>
  <c r="J273"/>
  <c i="6" r="L165"/>
  <c r="L27"/>
  <c i="10" r="J11"/>
  <c i="1" r="F28"/>
  <c i="2" r="K20"/>
  <c r="Q11"/>
  <c r="S11"/>
  <c i="1" r="S20"/>
  <c i="8" r="J10"/>
  <c i="1" r="D26"/>
  <c i="3" r="L38"/>
  <c r="J38"/>
  <c r="R11"/>
  <c i="6" r="S133"/>
  <c r="S25"/>
  <c i="5" r="L281"/>
  <c r="J281"/>
  <c r="J282"/>
  <c r="L310"/>
  <c r="L27"/>
  <c i="8" r="L109"/>
  <c r="J109"/>
  <c r="J110"/>
  <c r="L176"/>
  <c r="J176"/>
  <c r="J177"/>
  <c i="9" r="L20"/>
  <c i="10" r="R11"/>
  <c i="11" r="R11"/>
  <c r="L20"/>
  <c i="1" r="D20"/>
  <c i="3" r="J11"/>
  <c i="1" r="F21"/>
  <c i="6" r="J11"/>
  <c i="1" r="F24"/>
  <c i="6" r="L43"/>
  <c r="J43"/>
  <c r="R11"/>
  <c r="L84"/>
  <c r="J84"/>
  <c r="J85"/>
  <c i="1" r="D28"/>
  <c i="4" r="L191"/>
  <c r="J191"/>
  <c r="J192"/>
  <c i="5" r="L126"/>
  <c r="J126"/>
  <c r="J127"/>
  <c i="8" r="R11"/>
  <c i="9" r="J10"/>
  <c r="S11"/>
  <c i="1" r="S27"/>
  <c i="11" r="J10"/>
  <c r="S11"/>
  <c i="1" r="S29"/>
  <c i="4" r="L305"/>
  <c r="J305"/>
  <c r="J306"/>
  <c i="8" r="S163"/>
  <c r="S25"/>
  <c i="5" l="1" r="R11"/>
  <c i="7" r="R11"/>
  <c i="5" r="J11"/>
  <c i="1" r="F23"/>
  <c r="F13"/>
  <c i="8" r="J11"/>
  <c i="1" r="F26"/>
  <c i="4" r="R11"/>
  <c i="1" r="D22"/>
  <c r="F11"/>
  <c r="D25"/>
  <c r="D27"/>
  <c r="D29"/>
  <c i="2" r="R11"/>
  <c i="7" r="S71"/>
  <c r="S22"/>
  <c i="2" r="S81"/>
  <c r="S20"/>
  <c i="5" r="S281"/>
  <c r="S26"/>
  <c i="4" r="S305"/>
  <c r="S26"/>
  <c r="S191"/>
  <c r="S23"/>
  <c i="7" r="S63"/>
  <c r="S21"/>
  <c i="6" r="S125"/>
  <c r="S24"/>
  <c r="S97"/>
  <c r="S23"/>
  <c i="9" r="S36"/>
  <c r="S20"/>
  <c i="8" r="S101"/>
  <c r="S21"/>
  <c i="6" r="S43"/>
  <c r="S20"/>
  <c i="3" r="S38"/>
  <c r="S20"/>
  <c i="9" r="R11"/>
  <c i="3" r="S11"/>
  <c i="1" r="S21"/>
  <c i="3" r="J39"/>
  <c i="5" r="S126"/>
  <c r="S21"/>
  <c r="S11"/>
  <c i="1" r="S23"/>
  <c i="6" r="S11"/>
  <c i="1" r="S24"/>
  <c i="8" r="S11"/>
  <c i="1" r="S26"/>
  <c i="4" r="S272"/>
  <c r="S25"/>
  <c i="8" r="S109"/>
  <c r="S22"/>
  <c i="6" r="J44"/>
  <c i="8" r="S122"/>
  <c r="S23"/>
  <c r="S176"/>
  <c r="S26"/>
  <c i="6" r="S84"/>
  <c r="S22"/>
  <c r="S146"/>
  <c r="S26"/>
</calcChain>
</file>

<file path=xl/sharedStrings.xml><?xml version="1.0" encoding="utf-8"?>
<sst xmlns="http://schemas.openxmlformats.org/spreadsheetml/2006/main">
  <si>
    <t>SOUHRNNÝ LIST STAVBY</t>
  </si>
  <si>
    <t>STAVBA</t>
  </si>
  <si>
    <t xml:space="preserve">TÚ_S_014 - II/198 Modernizace silnice Teplá - Horní Kramolín </t>
  </si>
  <si>
    <t/>
  </si>
  <si>
    <t>ZÁKLADNÍ ÚDAJE</t>
  </si>
  <si>
    <t xml:space="preserve">Objednatel: </t>
  </si>
  <si>
    <t xml:space="preserve">Cena (bez DPH): </t>
  </si>
  <si>
    <t xml:space="preserve">Zhotovitel: </t>
  </si>
  <si>
    <t xml:space="preserve">Cena (s DPH): </t>
  </si>
  <si>
    <t xml:space="preserve">IČ: </t>
  </si>
  <si>
    <t xml:space="preserve">Nabídku vypracoval: </t>
  </si>
  <si>
    <t xml:space="preserve">DIČ: </t>
  </si>
  <si>
    <t xml:space="preserve">, </t>
  </si>
  <si>
    <t>SKUPINY STAVEBNÍCH DÍLŮ</t>
  </si>
  <si>
    <t>Objekt</t>
  </si>
  <si>
    <t>Popis</t>
  </si>
  <si>
    <t>Cena (bez DPH)</t>
  </si>
  <si>
    <t>Cena (s DPH)</t>
  </si>
  <si>
    <t>SO000</t>
  </si>
  <si>
    <t>Vedlejší a ostatní náklady</t>
  </si>
  <si>
    <t>SO001</t>
  </si>
  <si>
    <t>Bourání a příprava staveniště</t>
  </si>
  <si>
    <t>SO101</t>
  </si>
  <si>
    <t>Křižovatka II/198 x III/19829</t>
  </si>
  <si>
    <t>SO102</t>
  </si>
  <si>
    <t>Silnice II/198 (extravilán)</t>
  </si>
  <si>
    <t>SO131</t>
  </si>
  <si>
    <t>Propustek v km 0,098 59</t>
  </si>
  <si>
    <t>SO132</t>
  </si>
  <si>
    <t>Propustek v km 0,206 00</t>
  </si>
  <si>
    <t>SO133</t>
  </si>
  <si>
    <t>Propustek v km 2,390 71</t>
  </si>
  <si>
    <t>SO191</t>
  </si>
  <si>
    <t>Dopravně inženýrská opatření</t>
  </si>
  <si>
    <t>SO192</t>
  </si>
  <si>
    <t>Dopravní značení</t>
  </si>
  <si>
    <t>SO801</t>
  </si>
  <si>
    <t>Rekultivace a náhradní výsadba</t>
  </si>
  <si>
    <t>SOUPIS PRACÍ</t>
  </si>
  <si>
    <t xml:space="preserve">Objekt: </t>
  </si>
  <si>
    <t xml:space="preserve">Celková cena (bez DPH): </t>
  </si>
  <si>
    <t>SO000 - Vedlejší a ostatní náklady</t>
  </si>
  <si>
    <t xml:space="preserve">Celková cena (s DPH): </t>
  </si>
  <si>
    <t>SOUHRN</t>
  </si>
  <si>
    <t>Kód</t>
  </si>
  <si>
    <t>Název</t>
  </si>
  <si>
    <t>Všeobecné konstrukce a práce</t>
  </si>
  <si>
    <t>POLOŽKY ROZPOČTU</t>
  </si>
  <si>
    <t>P.č.</t>
  </si>
  <si>
    <t>Var</t>
  </si>
  <si>
    <t>Skupina měření</t>
  </si>
  <si>
    <t>MJ</t>
  </si>
  <si>
    <t>Množství MJ</t>
  </si>
  <si>
    <t>JOC</t>
  </si>
  <si>
    <t>DPH %</t>
  </si>
  <si>
    <t>0 - Všeobecné konstrukce a práce</t>
  </si>
  <si>
    <t>02730</t>
  </si>
  <si>
    <t>a</t>
  </si>
  <si>
    <t>POMOC PRÁCE ZŘÍZ NEBO ZAJIŠŤ OCHRANU INŽENÝRSKÝCH SÍTÍ</t>
  </si>
  <si>
    <t>KPL</t>
  </si>
  <si>
    <t>doplňující popis</t>
  </si>
  <si>
    <t>KOPANÉ SONDY PRO OVĚŘENÍ VÝŠKOVÉHO A SMĚROVÉHO VEDENÍ INŽENÝRSKÝCH SÍTÍ - 10 KS SOND_x000d_
KOPANÉ SONDY PRO OVĚŘENÍ VÝŠKOVÉHO A SMĚROVÉHO VEDENÍ POTRUBÍ U SO 131 - 2 KS SOND_x000d_
CELKEM 12 KS SOND_x000d_
_x000d_
paušál</t>
  </si>
  <si>
    <t>výměra</t>
  </si>
  <si>
    <t>technická specifikace</t>
  </si>
  <si>
    <t>zahrnuje veškeré náklady spojené s objednatelem požadovanými zařízeními</t>
  </si>
  <si>
    <t>cenová soustava</t>
  </si>
  <si>
    <t>OTSKP 2023</t>
  </si>
  <si>
    <t>b</t>
  </si>
  <si>
    <t>OCHRANA STÁVAJÍCÍHO PODZEMNÍHO VEDENÍ DLE POŽADAVKU SPRÁVCŮ_x000d_
_x000d_
PV - hlavní část</t>
  </si>
  <si>
    <t>02910</t>
  </si>
  <si>
    <t>OSTATNÍ POŽADAVKY - ZEMĚMĚŘIČSKÁ MĚŘENÍ</t>
  </si>
  <si>
    <t>ZAMĚŘENÍ SKUTEČNÉHO PROVEDENÍ STAVBY_x000d_
Zaměření skutečného stavu po dokončení stavby, vč. zákresu do katastrální mapy a její digitalizace_x000d_
včetně vektorových dat osy realizované silnice II. třídy ve formátu ESRI SHP nebo GDB, popř. DWG či DGN (otevřené i uzavřené formáty)_x000d_
_x000d_
paušál</t>
  </si>
  <si>
    <t>zahrnuje veškeré náklady spojené s objednatelem požadovanými pracemi, 
- pro stanovení orientační investorské ceny určete jednotkovou cenu jako 1% odhadované ceny stavby</t>
  </si>
  <si>
    <t>02911</t>
  </si>
  <si>
    <t>OSTATNÍ POŽADAVKY - GEODETICKÉ ZAMĚŘENÍ</t>
  </si>
  <si>
    <t>- směrové a výškové vytyčení stavby dle vytyčovacích souřadnic, včetně vytýčení inženýrských sítí_x000d_
- GEODETICKÁ ČINNOST V PRŮBĚHU PROVÁDĚNÍ STAVEBNÍCH PRACÍ VČETNĚ VYTÝČENÍ STAVBY. _x000d_
- SOUČÁSTÍ JE VYBUDOVÁNÍ POTŘEBNÉ VYTYČOVACÍ SÍTĚ._x000d_
_x000d_
PV - hlavní část</t>
  </si>
  <si>
    <t>zahrnuje veškeré náklady spojené s objednatelem požadovanými pracemi</t>
  </si>
  <si>
    <t>029412</t>
  </si>
  <si>
    <t>OSTATNÍ POŽADAVKY - VYPRACOVÁNÍ MOSTNÍHO LISTU</t>
  </si>
  <si>
    <t>KUS</t>
  </si>
  <si>
    <t>Pasport k propustkům (SO 131, 132, 133)._x000d_
_x000d_
paušál</t>
  </si>
  <si>
    <t>3 = 3,000000 =&gt; A</t>
  </si>
  <si>
    <t>02943</t>
  </si>
  <si>
    <t>OSTATNÍ POŽADAVKY - VYPRACOVÁNÍ RDS</t>
  </si>
  <si>
    <t>REALIZAČNÍ DOKUMENTACE STAVBY_x000d_
_x000d_
paušál</t>
  </si>
  <si>
    <t>02944</t>
  </si>
  <si>
    <t>OSTAT POŽADAVKY - DOKUMENTACE SKUTEČ PROVEDENÍ V DIGIT FORMĚ</t>
  </si>
  <si>
    <t xml:space="preserve">- dokumentace skutečného provedení stavby  _x000d_
- DSPS v počtu 3 paré + 1x CD (otevřené i uzavřené formáty)_x000d_
_x000d_
paušál</t>
  </si>
  <si>
    <t>02945</t>
  </si>
  <si>
    <t>OSTAT POŽADAVKY - GEOMETRICKÝ PLÁN</t>
  </si>
  <si>
    <t xml:space="preserve">- podklady pro majetkoprávní vypořádání stavby  _x000d_
- vypracování geometrického plánu včetně projednání a schválení na příslušném KÚ_x000d_
- včetně digitální verze GP ověřené KÚ_x000d_
_x000d_
paušál</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</si>
  <si>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</si>
  <si>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02960</t>
  </si>
  <si>
    <t>OSTATNÍ POŽADAVKY - ODBORNÝ DOZOR</t>
  </si>
  <si>
    <t>ODBORNÝ GEOTECHNICKÝ DOZOR_x000d_
_x000d_
paušál</t>
  </si>
  <si>
    <t>zahrnuje veškeré náklady spojené s objednatelem požadovaným dozorem</t>
  </si>
  <si>
    <t>02991</t>
  </si>
  <si>
    <t>OSTATNÍ POŽADAVKY - INFORMAČNÍ TABULE</t>
  </si>
  <si>
    <t>- dočasný billboard rozměr min. 2,1 x 2,2 m, provedení plast nebo plech v barevném provedení včetně kotvení, údržby a odstranění, údaje dle zadávací dokumentace_x000d_
_x000d_
paušál</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</si>
  <si>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</si>
  <si>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 pamětní deska, rozměry min. 0,40 x 0,30 m, plastová, barevný potisk dle požadavků IROP, údaje o stavbě a financujícím programu, včetně kotvení na objekt nebo do patek, včetně kotevní konstrukce_x000d_
_x000d_
paušál</t>
  </si>
  <si>
    <t xml:space="preserve">Celkem (bez DPH): </t>
  </si>
  <si>
    <t xml:space="preserve">za DPH 21 %: </t>
  </si>
  <si>
    <t xml:space="preserve">Celkem (s DPH): </t>
  </si>
  <si>
    <t>Celkový součet (bez DPH):</t>
  </si>
  <si>
    <t>Celkový součet DPH:</t>
  </si>
  <si>
    <t>Celkový součet (s DPH):</t>
  </si>
  <si>
    <t>SO001 - Bourání a příprava staveniště</t>
  </si>
  <si>
    <t>Zemní práce</t>
  </si>
  <si>
    <t>Ostatní konstrukce a práce</t>
  </si>
  <si>
    <t>014102</t>
  </si>
  <si>
    <t>c</t>
  </si>
  <si>
    <t>POPLATKY ZA SKLÁDKU</t>
  </si>
  <si>
    <t>t</t>
  </si>
  <si>
    <t>NESTMELENÉ PODKLADNÍ VRSTVY VOZOVKY _x000d_
- poplatek za uložení na skládce_x000d_
_x000d_
nezpůsobilé výdaje</t>
  </si>
  <si>
    <t>z pol. č. 11332: 3229,16m3*2,2t/m3 = 7104,152000 =&gt; A t_x000d_
(z toho pro silnici III/198 29: 304,26 t)</t>
  </si>
  <si>
    <t>zahrnuje veškeré poplatky provozovateli skládky související s uložením odpadu na skládce.</t>
  </si>
  <si>
    <t>d</t>
  </si>
  <si>
    <t>STMELENÉ PODKLADNÍ VRSTVY (PENETRAČNÍ MAKADAM)_x000d_
- poplatek za uložení na recyklačním středisku_x000d_
_x000d_
PV - hlavní část</t>
  </si>
  <si>
    <t>z pol. č. 11333: 314,93m3*2,2t/m3 = 692,846000 =&gt; A t</t>
  </si>
  <si>
    <t>1 - Zemní práce</t>
  </si>
  <si>
    <t>11120</t>
  </si>
  <si>
    <t>ODSTRANĚNÍ KŘOVIN</t>
  </si>
  <si>
    <t>M2</t>
  </si>
  <si>
    <t>VČ. NALOŽENÍ, ODVOZU A LIKVIDACE DŘEVNÍ HMOTY, SOUČÁSTÍ KÁCENÍ KŘOVIN JSOU I PŘÍPADNÉ VZROSTLÉ NÁLETOVÉ DŘEVINY_x000d_
_x000d_
PV - hlavní část</t>
  </si>
  <si>
    <t>digitálně odměřeno ze situace_x000d_
380,0m2 = 380,000000 =&gt; A m2</t>
  </si>
  <si>
    <t>odstranění křovin a stromů do průměru 100 mm
doprava dřevin bez ohledu na vzdálenost
spálení na hromadách nebo štěpkování</t>
  </si>
  <si>
    <t>11201</t>
  </si>
  <si>
    <t>KÁCENÍ STROMŮ D KMENE DO 0,5M S ODSTRANĚNÍM PAŘEZŮ</t>
  </si>
  <si>
    <t>VČ. NALOŽENÍ A ODVOZU DŘEVNÍ HMOTY, DŘEVNÍ HMOTA BUDE ODKOUPENA ZHOTOVITELEM STAVBY NA ZÁKLADĚ KUPNÍ SMLOUVY NEBO SI JI PŘEVEZME VLASTNÍK POZEMKU, V PŘÍPADĚ, ŽE JI BUDE POŽADOVAT_x000d_
_x000d_
PV - hlavní část</t>
  </si>
  <si>
    <t>kácení dle situace: 25ks = 25,000000 =&gt;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</si>
  <si>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</si>
  <si>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</si>
  <si>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</si>
  <si>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kácení dle situace: 4ks = 4,000000 =&gt; A</t>
  </si>
  <si>
    <t>11213</t>
  </si>
  <si>
    <t>KÁCENÍ STROMŮ D KMENE PŘES 0,9M</t>
  </si>
  <si>
    <t>kácení dle situace: 1kss = 1,000000 =&gt;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</si>
  <si>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</si>
  <si>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KÁCENÍ STROMŮ NA LESNÍM POZEMKU, VČ. NALOŽENÍ A ODVOZU DŘEVNÍ HMOTY, DŘEVNÍ HMOTA BUDE ODKOUPENA ZHOTOVITELEM STAVBY NA ZÁKLADĚ KUPNÍ SMLOUVY NEBO SI JI PŘEVEZME VLASTNÍK POZEMKU, V PŘÍPADĚ, ŽE JI BUDE POŽADOVAT_x000d_
_x000d_
PV - hlavní část _x000d_
PV - doprovodná část</t>
  </si>
  <si>
    <t>plocha odečtena ze situace: 9562,5 m2_x000d_
odhad plochy 1ks stromu: 10,0 m2_x000d_
9562,5m2/10,0m=956,2_x000d_
počet stromů celkem: 957ks = 957,000000 =&gt; A ks_x000d_
(z toho podél silnice III/198 29: 44 ks - PV - doprovodná část)</t>
  </si>
  <si>
    <t>11222</t>
  </si>
  <si>
    <t>ODSTRANĚNÍ PAŘEZŮ D DO 0,9M</t>
  </si>
  <si>
    <t>VČ. NALOŽENÍ A ODVOZU DŘEVNÍ HMOTY, včetně následné likvidace_x000d_
_x000d_
_x000d_
PV - hlavní část</t>
  </si>
  <si>
    <t xml:space="preserve">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</si>
  <si>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11332</t>
  </si>
  <si>
    <t>ODSTRANĚNÍ PODKLADŮ ZPEVNĚNÝCH PLOCH Z KAMENIVA NESTMELENÉHO</t>
  </si>
  <si>
    <t>M3</t>
  </si>
  <si>
    <t>VČ. NALOŽENÍ, ODVOZU A ULOŽENÍ NA SKLÁDKU, POPLATEK ZA SKLÁDKU UVEDEN V POLOŽCE 014102.c_x000d_
_x000d_
PV - hlavní část _x000d_
PV - doprovodná část</t>
  </si>
  <si>
    <t>hodnota odečtena ze situace_x000d_
plocha 1: 1700,0m2*0,48m = 816,000000 =&gt; A m3_x000d_
plocha 2: 5100,0m2*0,21m = 1071,000000 =&gt; B m3_x000d_
plocha 3: 4090,0m2*0,07m = 286,300000 =&gt; C m3_x000d_
plocha 4: 5082,0m2*0,15m = 762,300000 =&gt; D m3_x000d_
Celkem: A+B+C+D = 2935,600000 =&gt; E m3_x000d_
2935,6m3*1,1koef. rozš. = 3229,160000 =&gt; F m3_x000d_
(z toho pro silnici III/198 29: 138,3 m3 - PV - doprovodná část)</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</si>
  <si>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</si>
  <si>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11333</t>
  </si>
  <si>
    <t>ODSTRANĚNÍ PODKLADU ZPEVNĚNÝCH PLOCH S ASFALT POJIVEM</t>
  </si>
  <si>
    <t>PENETRAČNÍ MAKADAM, VČ. NALOŽENÍ, ODVOZU A ULOŽENÍ DO RECYKLAČNÍHO STŘEDISKA, POPLATEK ZA SKLÁDKU UVEDEN V POLOŽCE 014102.d_x000d_
_x000d_
PV - hlavní část</t>
  </si>
  <si>
    <t>hodnota odečtena ze situace_x000d_
plocha 3: 4090,0m2*0,07m = 286,300000 =&gt; A m3_x000d_
286,3m3*1,1koef. rozš. = 314,930000 =&gt; B m3</t>
  </si>
  <si>
    <t>11372</t>
  </si>
  <si>
    <t>FRÉZOVÁNÍ ZPEVNĚNÝCH PLOCH ASFALTOVÝCH</t>
  </si>
  <si>
    <t>VČ. NALOŽENÍ A ODVOZU NA DEPONII K DALŠÍMU VYUŽITÍ NA STAVBĚ, POVINNÝ ODKUP PŘEBYTEČNÉHO MATERIÁLU ZHOTOVITELEM NA ZÁKLADĚ KUPNÍ SMLOUVY_x000d_
využizí na stavbě: _x000d_
SO 101: 56360 - 13,0 m3, 56960 - 135,0 m3_x000d_
SO 102: 56360 - 25,183 m3, 56960 - 472,80 m3_x000d_
celkem využito v rámci stavby: 645,983 m3_x000d_
_x000d_
PV - hlavní část _x000d_
PV - doprovodná část</t>
  </si>
  <si>
    <t>hodnota odečtena ze situace_x000d_
plocha 1: 1700,0m2*0,192m = 326,400000 =&gt; A m3_x000d_
plocha 2: 5100,0m2*0,167m = 851,700000 =&gt; B m3_x000d_
plocha 3: 4090,0m2*0,306m = 1251,540000 =&gt; C m3_x000d_
plocha 4: 5082,0m2*0,264m = 1341,648000 =&gt; D m3_x000d_
Celkem: A+B+C+D = 3771,288000 =&gt; E m3_x000d_
3771,288m3*1,05koef. rozš. = 3959,852400 =&gt; F m3_x000d_
(z toho pro silnici III/198 29: 243,41 m3 - PV - doprovodná část)</t>
  </si>
  <si>
    <t>12110</t>
  </si>
  <si>
    <t>SEJMUTÍ ORNICE NEBO LESNÍ PŮDY</t>
  </si>
  <si>
    <t>TL. CCA 40 CM, VČ. NALOŽENÍ A ODVOZU NA DEPONII URČENOU ZHOTOVITELEM, BUDE POUŽITO NA STAVBĚ PRO ZPĚTNÉ OHUMUSOVÁNÍ_x000d_
(SO 801=4.879,05m3), PŘEBYTEK ODVEZEN NA MÍSTO URČENÉ INVESTOREM VE VZDÁLENOSTI DO 10 KM (10.792,95 m3)_x000d_
- uložení a rozhrnutí ornice_x000d_
_x000d_
PV - hlavní část _x000d_
PV - doprovodná část</t>
  </si>
  <si>
    <t>digitálně odměřeno ze situace_x000d_
ornice v rovině: 23700,0m2*0,4m = 9480,000000 =&gt; A m3_x000d_
ornice ve svahu: 15480,0m2*0,4m = 6192,000000 =&gt; B m3_x000d_
Celkem: A+B = 15672,000000 =&gt; C m3_x000d_
(z toho pro silnici III/198 29: 236,4 + 321,6 = 558 m3 - PV - doprovodná část)</t>
  </si>
  <si>
    <t>položka zahrnuje sejmutí ornice bez ohledu na tloušťku vrstvy a její vodorovnou dopravu
nezahrnuje uložení na trvalou skládku</t>
  </si>
  <si>
    <t>12190</t>
  </si>
  <si>
    <t>PŘEVRSTVENÍ ORNICE</t>
  </si>
  <si>
    <t>OŠETŘENÍ ORNICE, BUDE ZPĚTNĚ POUŽITO_x000d_
_x000d_
PV - hlavní část</t>
  </si>
  <si>
    <t>4879,05m33 = 4879,050000 =&gt; A</t>
  </si>
  <si>
    <t>položka zahrnuje převrstvení ornice na skládce</t>
  </si>
  <si>
    <t>17120</t>
  </si>
  <si>
    <t>ULOŽENÍ SYPANINY DO NÁSYPŮ A NA SKLÁDKY BEZ ZHUTNĚNÍ</t>
  </si>
  <si>
    <t>DEPONIE - ORNICE_x000d_
_x000d_
PV - hlavní část</t>
  </si>
  <si>
    <t>materiál pro SO 801: 4879,05m3 = 4879,050000 =&gt;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</si>
  <si>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</si>
  <si>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9 - Ostatní konstrukce a práce</t>
  </si>
  <si>
    <t>966842</t>
  </si>
  <si>
    <t>ODSTRANĚNÍ OPLOCENÍ Z DRÁT PLETIVA</t>
  </si>
  <si>
    <t>M</t>
  </si>
  <si>
    <t>DEMONTÁŽ A ZPĚTNÁ MONTÁŽ (DO PROVIZORNÍ POLOHY) OHRADNÍKU S DVOJITÝM DRÁTEM, DŘEVĚNÉ A OCELOVÉ SLOUPKY PO 6 METRECH_x000d_
_x000d_
PV - doprovodná část</t>
  </si>
  <si>
    <t>demontáž ohradníku_x000d_
délka ohradníku s dřevěnými sloupky: 1080,0m = 1080,000000 =&gt; A m_x000d_
délka ohradníku s ocelovými sloupky: 1230,0m = 1230,000000 =&gt; B m_x000d_
Celkem: A+B = 2310,000000 =&gt; C 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</si>
  <si>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</si>
  <si>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SO101 - Křižovatka II/198 x III/19829</t>
  </si>
  <si>
    <t>Základy</t>
  </si>
  <si>
    <t>Vodorovné konstrukce</t>
  </si>
  <si>
    <t>Komunikace</t>
  </si>
  <si>
    <t>Potrubí</t>
  </si>
  <si>
    <t>VÝKOPEK_x000d_
_x000d_
paušál _x000d_
nezpůsobilé výdaje</t>
  </si>
  <si>
    <t xml:space="preserve">z pol. č. 17120.a:    5442,4m3*1,85t/m3 = 10068,440000 =&gt; A t_x000d_
(z toho pro chodník/nástupiště:  732,6 t) _x000d_
_x000d_
z toho:_x000d_
9335,84 t   paušál _x000d_
732,60 t nezpůsobilé výdaje</t>
  </si>
  <si>
    <t>VÝKOPEK, POLOŽKA BUDE ČERPÁNA NA ŽÁDOST TDS A INVESTORA_x000d_
_x000d_
nezpůsobilé výdaje</t>
  </si>
  <si>
    <t>z pol. č. 17120.b: 1131,0m3*1,8t/m3 = 2035,800000 =&gt; A t</t>
  </si>
  <si>
    <t>02811</t>
  </si>
  <si>
    <t>PRŮZKUMNÉ PRÁCE GEOTECHNICKÉ NA POVRCHU</t>
  </si>
  <si>
    <t>KONTROLNÍ STATICKÉ ZATĚŽOVACÍ ZKOUŠKY PRO OVĚŘENÍ ÚNOSNOSTI ZEMNÍ PLÁNĚ, SPODNÍ A HORNÍ PODKLADNÍ VRSTVY _x000d_
ČETNOST ZKOUŠEK 1KS/100 M_x000d_
SILNICE II/198 - CELKEM 3 X (380 M/100 M)=12 KS ZKOUŠEK_x000d_
SILNICE III/19829 - CELKEM 3 X ((121,94 M + 92,87 M)/100 M)=6 ZKOUŠEK_x000d_
CELKEM 18 KS ZKOUŠEK_x000d_
_x000d_
PV - hlavní část _x000d_
PV - doprovodná část</t>
  </si>
  <si>
    <t xml:space="preserve">II/198: 12 = 12,000000 =&gt; A  PV - hlavní část _x000d_
III/198 29:6 = 6,000000 =&gt; B  PV - doprovodná část _x000d_
A+B = 18,000000 =&gt; C</t>
  </si>
  <si>
    <t>11511</t>
  </si>
  <si>
    <t>ČERPÁNÍ VODY DO 500 L/MIN</t>
  </si>
  <si>
    <t>HOD</t>
  </si>
  <si>
    <t>PV - doprovodná část</t>
  </si>
  <si>
    <t>předpoklad 3 měsíce: 3*31dní*24hod = 2232,000000 =&gt; A hod</t>
  </si>
  <si>
    <t>Položka čerpání vody na povrchu zahrnuje i potrubí, pohotovost záložní čerpací soupravy a zřízení čerpací jímky. Součástí položky je také následná demontáž a likvidace těchto zařízení</t>
  </si>
  <si>
    <t>12273</t>
  </si>
  <si>
    <t>ODKOPÁVKY A PROKOPÁVKY OBECNÉ TŘ. I</t>
  </si>
  <si>
    <t>VČETNĚ NALOŽENÍ A ODVOZU MATERIÁLU NA SKLÁDKU, POPLATEK ZA SKLÁDKU UVEDEN V POLOŽCE 014102.a_x000d_
_x000d_
PV - doprovodná část</t>
  </si>
  <si>
    <t>výkop pro zatrubnění sjezdu_x000d_
výpočet: dílčí plocha x délka _x000d_
sjezd č. 16: 1,2m2*12,0m = 14,400000 =&gt;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</si>
  <si>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</si>
  <si>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VČETNĚ NALOŽENÍ A ODVOZU MATERIÁLU NA SKLÁDKU, POPLATEK ZA SKLÁDKU UVEDEN V POLOŽCE 014102.b_x000d_
POLOŽKA BUDE ČERPÁNA NA ŽÁDOST TDS A INVESTORA_x000d_
_x000d_
PV - hlavní část _x000d_
PV - doprovodná část</t>
  </si>
  <si>
    <t xml:space="preserve">hodnoty odečteny z výkazu hmot_x000d_
výkop v rámci výměny podloží násypu_x000d_
silnice II/198: 744,0m3 = 744,000000 =&gt; A m3  PV - hlavní část_x000d_
silnice III/19829 směr Mrázov: 124,0m3 = 124,000000 =&gt; B m3  PV - doprovodná část _x000d_
silnice III/19829 směr Kláštěr: 263,0m3 = 263,000000 =&gt; C m3  PV - doprovodná část _x000d_
Celkem: A+B+C = 1131,000000 =&gt; D m3</t>
  </si>
  <si>
    <t>12373</t>
  </si>
  <si>
    <t>ODKOP PRO SPOD STAVBU SILNIC A ŽELEZNIC TŘ. I</t>
  </si>
  <si>
    <t>MATERIÁL BUDE TŘÍDĚN A ODVEZEN NA DEPONII STAVBY K DALŠÍMU VYUŽITÍ NA STAVBĚ, VČ. ODVODNĚNÍ STAVENIŠTĚ PO DOBU VÝSTAVBY, _x000d_
VČETNĚ NALOŽENÍ A ODVOZU PŘEBYTEČNÉHO MATERIÁLU NA SKLÁDKU, POPLATEK ZA SKLÁDKU UVEDEN V POLOŽCE 014102.a_x000d_
MNOŽSTVÍ 80% BYLO STANOVENO ODHADEM, BUDE FAKTUROVÁNO NA ZÁKLADĚ ODSOUHLASENÍ TDS_x000d_
_x000d_
PV - hlavní část_x000d_
PV - doprovodná část _x000d_
nezpůsobilé výdaje</t>
  </si>
  <si>
    <t xml:space="preserve">hodnoty odečteny z výkazu hmot_x000d_
silnice II/198 _x000d_
výkop hlavní trasy: 4899,0m3 = 4899,000000 =&gt; A m3_x000d_
štěrkový polštář - předpoklad 80%ve tř. I: 2010,0m3*0,8 = 1608,000000 =&gt; B m3_x000d_
výkop svahové stupně: 366,0m3 = 366,000000 =&gt; C m3_x000d_
silnice III/19829 směr Mrázov _x000d_
výkop hlavní trasy: 227,0 = 227,000000 =&gt; D m3_x000d_
silnice III/19829 směr Kláštěr _x000d_
výkop hlavní trasy: 513,0m3 = 513,000000 =&gt; E _x000d_
výkop v rámci štěrkového polštáře - předpoklad 80%ve tř. I: 252,0m3*0,8 = 201,600000 =&gt; F m3_x000d_
Celkem: A+B+C+D+E+F = 7814,600000 =&gt; G m3_x000d_
_x000d_
(z toho pro chodník/nástupiště:  396 m3) _x000d_
_x000d_
z toho: _x000d_
6477,0 m3  PV - hlavní část_x000d_
941,6 m3    PV - doprovodná část_x000d_
396,0 m3    nezpůsobilé výdaje</t>
  </si>
  <si>
    <t>12383</t>
  </si>
  <si>
    <t>ODKOP PRO SPOD STAVBU SILNIC A ŽELEZNIC TŘ. II</t>
  </si>
  <si>
    <t>MATERIÁL BUDE TŘÍDĚN A ODVEZEN NA DEPONII STAVBY K DALŠÍMU VYUŽITÍ NA STAVBĚ, VČ. ODVODNĚNÍ STAVENIŠTĚ PO DOBU VÝSTAVBY, _x000d_
VČETNĚ NALOŽENÍ A ODVOZU PŘEBYTEČNÉHO MATERIÁLU NA SKLÁDKU, POPLATEK ZA SKLÁDKU UVEDEN V POLOŽCE 014102.a_x000d_
MNOŽSTVÍ 20% BYLO STANOVENO ODHADEM, BUDE FAKTUROVÁNO NA ZÁKLADĚ ODSOUHLASENÍ TDS_x000d_
_x000d_
PV - hlavní část _x000d_
PV - doprovodná část</t>
  </si>
  <si>
    <t xml:space="preserve">hodnoty odečteny z výkazu hmot_x000d_
silnice II/198 _x000d_
štěrkový polštář - předpoklad 20%ve tř. II: 2010,0m3*0,2 = 402,000000 =&gt; A m3  - PV - hlavní část _x000d_
silnice III/19829 směr Kláštěr _x000d_
výkop v rámci štěrkového polštáře - předpoklad 20%ve tř. II: 252,0m3*0,2 = 50,400000 =&gt; B m3 - PV - doprovodná část _x000d_
Celkem: A+B = 452,400000 =&gt; C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</si>
  <si>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</si>
  <si>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</si>
  <si>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</si>
  <si>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PV - hlavní část _x000d_
PV - doprovodná část</t>
  </si>
  <si>
    <t xml:space="preserve">natěžení a dovoz zeminy_x000d_
dle pol. č. 17111: 1727,0m3 = 1727,000000 =&gt; A m3_x000d_
_x000d_
z toho: _x000d_
1616,0  m3  PV - hlavní část_x000d_
111,0  m3  PV - doprovodná část</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</si>
  <si>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</si>
  <si>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ZEMINA Z DEPONIE_x000d_
_x000d_
PV - hlavní část _x000d_
PV - doprovodná část</t>
  </si>
  <si>
    <t xml:space="preserve">natěžení a dovoz zeminy_x000d_
dle pol. č. 17130: 1112,0m3 = 1112,000000 =&gt; A m3_x000d_
_x000d_
z toho: _x000d_
758,0 m3  PV - hlavní část_x000d_
354,0 m3  PV - doprovodná část</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</si>
  <si>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</si>
  <si>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17111</t>
  </si>
  <si>
    <t>ULOŽENÍ SYPANINY DO NÁSYPŮ SE ZLEPŠENÍM ZEMINY</t>
  </si>
  <si>
    <t>STÁVAJÍCÍ ZEMINA UPRAVENA SMĚSNÝMI POJIVY, HUTNĚNÍ DLE ČSN 73 6133_x000d_
_x000d_
PV - hlavní část _x000d_
PV - doprovodná část _x000d_
nezpůsobilé výdaje</t>
  </si>
  <si>
    <t xml:space="preserve">hodnota odečtena z výkazu hmot_x000d_
násyp silnice II/198: 1616,0m3 = 1616,000000 =&gt; A m3  _x000d_
násyp silnice III/19829: 49,0m3+62,0m3 = 111,000000 =&gt; B m3_x000d_
Celkem: A+B = 1727,000000 =&gt; C m3_x000d_
_x000d_
(z toho pro chodník/nástupiště: 151 m3)_x000d_
_x000d_
z toho: _x000d_
1465,0 m3  PV - hlavní část_x000d_
111,0 m3    PV - doprovodná část_x000d_
151,0 m3    nezpůsobilé výdaje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</si>
  <si>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</si>
  <si>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TRVALÁ SKLÁDKA_x000d_
_x000d_
PV - hlavní část _x000d_
PV - doprovodná část _x000d_
nezpůsobilé výdaje</t>
  </si>
  <si>
    <t xml:space="preserve">uložení zeminy na trvalou skládku_x000d_
z pol. č. 12273.a: 14,4m3 = 14,400000 =&gt; A m3_x000d_
z pol. č. 12373: 7814,6m3 = 7814,600000 =&gt; B m3_x000d_
z pol. č. 12383: 452,4m3 = 452,400000 =&gt; C m3_x000d_
odpočet pro pol. č 17111: -1727,0m3 = -1727,000000 =&gt; D m3_x000d_
odpočet pro pol. č 17130: -1112,0m3 = -1112,000000 =&gt; E m3_x000d_
Celkem: A+B+C+D+E = 5442,400000 =&gt; F m3_x000d_
(z toho pro chodník/nástupiště: 396 m3) _x000d_
_x000d_
z toho: _x000d_
4505,0 m3  PV - hlavní část _x000d_
541,4 m3    PV - doprovodná část_x000d_
396,0 m3    nezpůsobilé výdaje</t>
  </si>
  <si>
    <t>POLOŽKA BUDE ČERPÁNA NA ŽÁDOST TDS A INVESTORA_x000d_
_x000d_
PV - hlavní část _x000d_
PV - doprovodná část</t>
  </si>
  <si>
    <t xml:space="preserve">uložení zeminy na trvalou skládku_x000d_
z pol. č. 12273.b: 1131,0m3 = 1131,000000 =&gt; A m3_x000d_
_x000d_
z toho: _x000d_
744,0 m3    PV - hlavní část_x000d_
387,0 m3    PV - doprovodná část</t>
  </si>
  <si>
    <t>DEPONIE_x000d_
_x000d_
PV - hlavní část _x000d_
PV - doprovodná část</t>
  </si>
  <si>
    <t xml:space="preserve">uložení zeminy na deponii_x000d_
pro pol. č 17111: 1727,0m3 = 1727,000000 =&gt; A m3_x000d_
pro pol. č 17130: 1112,0m3 = 1112,000000 =&gt; B m3_x000d_
Celkem: A+B = 2839,000000 =&gt; C m3_x000d_
_x000d_
z toho: _x000d_
2374,0 m3    PV - hlavní část_x000d_
465,0 m3    PV - doprovodná část</t>
  </si>
  <si>
    <t>17130</t>
  </si>
  <si>
    <t>ULOŽENÍ SYPANINY DO NÁSYPŮ V AKTIVNÍ ZÓNĚ SE ZHUTNĚNÍM</t>
  </si>
  <si>
    <t>STÁVAJÍCÍ ZEMINA UPRAVENA SMĚSNÝMI POJIVY, HUTNĚNÍ DLE ČSN 73 6133_x000d_
_x000d_
PV - hlavní část _x000d_
PV - doprovodná část _x000d_
nezpůsobilý výdaj</t>
  </si>
  <si>
    <t xml:space="preserve">hodnota odečtena z výkazu hmot _x000d_
násyp z místních zemin do AZ - silnice II/198: 758m3 = 758,000000 =&gt; A m3  _x000d_
násyp z místních zemin do AZ - silnice III/19829: 91,0m3+263,0m3 = 354,000000 =&gt; B m3  _x000d_
Celkem: A+B = 1112,000000 =&gt; C m3_x000d_
(z toho pro chodník/nástupiště:  88 m3)_x000d_
_x000d_
z toho: _x000d_
670,0 m3   PV - hlavní část_x000d_
354,0 m3   PV - doprovodná část_x000d_
88,0 m3     nezpůsobilý výdaj</t>
  </si>
  <si>
    <t>17380</t>
  </si>
  <si>
    <t>ZEMNÍ KRAJNICE A DOSYPÁVKY Z NAKUPOVANÝCH MATERIÁLŮ</t>
  </si>
  <si>
    <t>ZEMINA VHODNÁ DO NÁSYPU_x000d_
- včetně dovozu a nákupu vhodného materiálu_x000d_
_x000d_
_x000d_
PV - hlavní část _x000d_
PV - doprovodná část</t>
  </si>
  <si>
    <t xml:space="preserve">hodnota odečtena z výkazu hmot (II/198): 52,0m3 = 52,000000 =&gt; A m3  - PV - hlavní část _x000d_
hodnota odečtena z výkazu hmot (III/19829):12,0m3+8,0m3 = 20,000000 =&gt; B m3 - PV - doprovodná část _x000d_
Celkem: A+B = 72,000000 =&gt; C m3</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</si>
  <si>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</si>
  <si>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</si>
  <si>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</si>
  <si>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ŠP FR. 0-32 MM_x000d_
_x000d_
PV - doprovodná část</t>
  </si>
  <si>
    <t>výpočet: výkop - trouba - lože: 14,4m3-(3,14*0,3m*0,3m*12,0m)-1,08m3 = 9,928800 =&gt; A m3</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</si>
  <si>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</si>
  <si>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</si>
  <si>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</si>
  <si>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PV - hlavní část _x000d_
PV - doprovodná část _x000d_
nezpůsobilý výdaj</t>
  </si>
  <si>
    <t xml:space="preserve">digitálně odměřeno ze situace_x000d_
konstrukce vozovky (silnice II/198): 2420,0m2*1,3koef. rozš. = 3146,000000 =&gt; A m2_x000d_
konstrukce vozovky (silnice III/19829): 1442,0m2*1,3koef. rozš. = 1874,600000 =&gt; B m2_x000d_
konstrukce vozovky (autobusový záliv): 282,0m2*1,3koef. rozš. = 366,600000 =&gt; C m2_x000d_
konstrukce chodníku: 93,0m2*1,05koef. rozš. = 97,650000 =&gt; D m2_x000d_
konstrukce chodníku - prvky pro nevidomé (reliéfní dlažba): 5,0m2*1,05koef. rozš. = 5,250000 =&gt; E m2_x000d_
konstrukce chodníku - hladká dlažba: 2,5m2*1,05koef. rozš. = 2,625000 =&gt; F m2_x000d_
konstrukce chodníku - kontrastní pás (červená dlažba): 9,5m2*1,05koef. rozš. = 9,975000 =&gt; G m2_x000d_
Celkem: A+B+C+D+E+F+G = 5502,700000 =&gt; H m2_x000d_
_x000d_
z toho: _x000d_
3512,6 m2    PV - hlavní část   _x000d_
1874,6 m2    PV - doprovodná část_x000d_
115,5 m2      nezpůsobilé výdaje</t>
  </si>
  <si>
    <t>položka zahrnuje úpravu pláně včetně vyrovnání výškových rozdílů. Míru zhutnění určuje projekt.</t>
  </si>
  <si>
    <t>2 - Základy</t>
  </si>
  <si>
    <t>21452</t>
  </si>
  <si>
    <t>SANAČNÍ VRSTVY Z KAMENIVA DRCENÉHO</t>
  </si>
  <si>
    <t>ŠD FR. 0-63 MM, TL. 0,5 M_x000d_
_x000d_
PV - hlavní část _x000d_
PV - doprovodná část</t>
  </si>
  <si>
    <t xml:space="preserve">hodnota odečtena z výkazu hmot_x000d_
úprava podloží násypu_x000d_
silnice II/198: 2148,0m3 = 2148,000000 =&gt; A m3  - PV - hlavní část _x000d_
silnice III/19829: 286,0m3 = 286,000000 =&gt; B m3  -  PV - doprovodná část _x000d_
Celkem: A+B = 2434,000000 =&gt; C m3</t>
  </si>
  <si>
    <t>položka zahrnuje dodávku předepsaného kameniva, mimostaveništní a vnitrostaveništní dopravu a jeho uložení
není-li v zadávací dokumentaci uvedeno jinak, jedná se o nakupovaný materiál</t>
  </si>
  <si>
    <t>HDK (FR. 0-63 MM, 0-125 MM), TL. 0,5 M_x000d_
POLOŽKA BUDE ČERPÁNA NA ŽÁDOST TDS A INVESTORA_x000d_
_x000d_
PV - hlavní část _x000d_
PV - doprovodná část</t>
  </si>
  <si>
    <t xml:space="preserve">hodnota dle výkazu hmot_x000d_
úprava podloží násypu_x000d_
silnice II/198: 729,0m3 = 729,000000 =&gt; A m3  - PV - hlavní část _x000d_
silnice III/19829 směr Mrázov: 130,0m3 = 130,000000 =&gt; B m3  - PV - doprovodná část _x000d_
silnice III/19829 směr Mrázov: 292,0m3 = 292,000000 =&gt; C m3  - PV - doprovodná část _x000d_
Celkem: A+B+C = 1151,000000 =&gt; D m3</t>
  </si>
  <si>
    <t>215663</t>
  </si>
  <si>
    <t>ÚPRAVA PODLOŽÍ HYDRAULICKÝMI POJIVY DO 2% HL DO 0,5M</t>
  </si>
  <si>
    <t>PODMÍNEČNĚ VHODNÁ ZEMINA DO AKTIVNÍ ZÓNY VČ. VÝŠKOVÉHO VYROVNÁNÍ, STÁVAJÍCÍ ZEMINA UPRAVENA SMĚSNÝMI POJIVY, HUTNĚNÍ DLE ČSN 73 6133, PŘESNÉ DÁVKOVÁNÍ POJIVA BUDE STANOVENO LABORATORNÍ ZKOUŠKOU, VČ. LABORATORNÍ ZKOUŠKY PRO STANOVENÍ MNOŽSTVÍ POJIVA_x000d_
_x000d_
PV - hlavní část _x000d_
PV - doprovodná část _x000d_
nezpůsobilé výdaje</t>
  </si>
  <si>
    <t xml:space="preserve">hodnota odečtena z výkazu hmot _x000d_
chemická úprava aktivní zóny směsnými pojivy (aktivní zóna)_x000d_
úprava podloží do AZ - silnice II/198: 1020,0m3/0,5m = 2040,000000 =&gt; A m2_x000d_
úprava podloží do AZ - silnice III/19829: (461,0m3+443,0m3)/0,5m = 1808,000000 =&gt; B m2_x000d_
Celkem: A+B = 3848,000000 =&gt; C m2_x000d_
(z toho pro chodník/nástupiště:  176 m2) _x000d_
_x000d_
z toho: _x000d_
1864,0 m2   PV - hlavní část _x000d_
1808,0 m2   PV - doprovodná část _x000d_
176,0 m2     nezpůsobilé výdaje</t>
  </si>
  <si>
    <t>položka zahrnuje zafrézování předepsaného množství hydraulického pojiva do podloží do hloubky do 0,5m, zhutnění
druh hydraulického pojiva stanoví zadávací dokumentace</t>
  </si>
  <si>
    <t>215669</t>
  </si>
  <si>
    <t>ÚPRAVA PODLOŽÍ HYDRAULICKÝMI POJIVY HL DO 0,5M - PŘÍPLATEK ZA DALŠÍCH 0,5%</t>
  </si>
  <si>
    <t>PŘESNÉ DÁVKOVÁNÍ POJIVA BUDE STANOVENO LABORATORNÍ ZKOUŠKOU, VČ. LABORATORNÍ ZKOUŠKY PRO STANOVENÍ MNOŽSTVÍ POJIVA, POLOŽKA BUDE ČERPÁNA NA ŽÁDOST TDS A INVESTORA_x000d_
_x000d_
PV - hlavní část _x000d_
PV - doprovodná část _x000d_
nezpůsobilé výdaje</t>
  </si>
  <si>
    <t xml:space="preserve">dle pol. č. 215663: 3848,0*2 = 7696,000000 =&gt; A _x000d_
(z toho pro chodník/nástupiště:  352 m2) _x000d_
_x000d_
z toho: _x000d_
3728,0 m2   PV - hlavní část _x000d_
3616,0 m2   PV - doprovodná část _x000d_
352,0 m2     nezpůsobilé výdaje</t>
  </si>
  <si>
    <t>položka zahrnuje příplatek za 0,5% dalšího (i započatého) množství hydraulického pojiva přes 2%
druh hydraulického pojiva stanoví zadávací dokumentace</t>
  </si>
  <si>
    <t>289972</t>
  </si>
  <si>
    <t>OPLÁŠTĚNÍ (ZPEVNĚNÍ) Z GEOMŘÍŽOVIN</t>
  </si>
  <si>
    <t>MONOLITICKÁ TUHÁ TŘÍOSÁ GEOMŘÍŽ Z PP 300 G/M2_x000d_
_x000d_
PV - hlavní část _x000d_
PV - doprovodná část</t>
  </si>
  <si>
    <t>štěrkový polštář - geomříž_x000d_
silnice II/198: 4296,0m2 = 4296,000000 =&gt; A m2 - PV - hlavní část _x000d_
silnice III/19829: 572,0m2 = 572,000000 =&gt; B m2 - PV - doprovodná část _x000d_
Celkem: A+B = 4868,000000 =&gt; C m2</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</si>
  <si>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</si>
  <si>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28997C</t>
  </si>
  <si>
    <t>OPLÁŠTĚNÍ (ZPEVNĚNÍ) Z GEOTEXTILIE DO 300G/M2</t>
  </si>
  <si>
    <t>separační geotextilie pro štěrkový polštář_x000d_
silnice II/198: 2*(4296,0m2+(280,0m*0,5m)) = 8872,000000 =&gt; A m2 - PV - hlavní část _x000d_
silnice III/19829: 2*(572,0m2+(39,0m*0,5m)) = 1183,000000 =&gt; B m2 - PV - doprovodná část _x000d_
Celkem: A+B = 10055,000000 =&gt; C 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</si>
  <si>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</si>
  <si>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 xml:space="preserve">separační geotextilie pro úprava podloží z HDK_x000d_
II/198: (729,0m3+130,0m3+292,0m3)/0,5m = 2302,000000 =&gt; A m2  - PV - hlavní část _x000d_
III/198 29: 295 = 295,000000 =&gt; B m2  - PV - doprovodná část _x000d_
A+B = 2597,000000 =&gt; C</t>
  </si>
  <si>
    <t>4 - Vodorovné konstrukce</t>
  </si>
  <si>
    <t>45157</t>
  </si>
  <si>
    <t>PODKLADNÍ A VÝPLŇOVÉ VRSTVY Z KAMENIVA TĚŽENÉHO</t>
  </si>
  <si>
    <t>ZHUTNĚNÉ LOŽE ZE ŠP FR. 0-22 MM_x000d_
_x000d_
PV - doprovodná část</t>
  </si>
  <si>
    <t>lože pro uložení trouby DN 600 mm: 0,6m*0,15m*12,0m = 1,080000 =&gt; A m3</t>
  </si>
  <si>
    <t>46451</t>
  </si>
  <si>
    <t>POHOZ DNA A SVAHŮ Z LOMOVÉHO KAMENE</t>
  </si>
  <si>
    <t>LOMOVÝ KÁMEN FR. 63-125 MM, TL. 500 MM_x000d_
_x000d_
PV - hlavní část</t>
  </si>
  <si>
    <t>digitálně odměřeno ze situace_x000d_
ochranný přísyp z lomového kamene pro ochranu zářezového svahu ve staničení 0.170 - 0.250 (vpravo): 456,0m2*0,5m = 228,000000 =&gt; A m3</t>
  </si>
  <si>
    <t>položka zahrnuje dodávku předepsaného kamene, mimostaveništní a vnitrostaveništní dopravu a jeho uložení
není-li v zadávací dokumentaci uvedeno jinak, jedná se o nakupovaný materiál</t>
  </si>
  <si>
    <t>465512</t>
  </si>
  <si>
    <t>DLAŽBY Z LOMOVÉHO KAMENE NA MC</t>
  </si>
  <si>
    <t>digitálně odměřeno ze situace_x000d_
lomový kámen pro odláždění příkopu na vtoku/ výtoku zatrubněného sjezdu a odláždění svahu vtoku/ výtoku zatrubněného sjezdu_x000d_
12,0m2*0,2m = 2,400000 =&gt; A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</si>
  <si>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</si>
  <si>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465922</t>
  </si>
  <si>
    <t>DLAŽBY Z BETONOVÝCH DLAŽDIC NA MC</t>
  </si>
  <si>
    <t>HLADKÁ DLAŽBA DLE VYHLÁŠKY 398/2009 Sb. , ŠEDÁ. TL. 60 MM, BEZ ZKOSENÝCH HRAN, LOŽNÁ VRSTVA Z KAMENIVA, FR. 4-8 MM, TL. 30 MM_x000d_
_x000d_
nezpůsobilé výdaje</t>
  </si>
  <si>
    <t>digitálně odměřeno ze situace_x000d_
konstrukce nástupní plochy autobusové zastávky - hladká dlažba: 2,5m2 = 2,500000 =&gt; A m2</t>
  </si>
  <si>
    <t>-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t>
  </si>
  <si>
    <t>467315</t>
  </si>
  <si>
    <t>STUPNĚ A PRAHY VODNÍCH KORYT Z PROSTÉHO BETONU C30/37</t>
  </si>
  <si>
    <t>C30/37nXF3_x000d_
_x000d_
PV - hlavní část</t>
  </si>
  <si>
    <t>betonový práh v nezpevněném příkopu (ukončení odláždění)_x000d_
0,6m*0,3m*1,8m*2ks = 0,648000 =&gt; A m3</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</si>
  <si>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</si>
  <si>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5 - Komunikace</t>
  </si>
  <si>
    <t>56333</t>
  </si>
  <si>
    <t>VOZOVKOVÉ VRSTVY ZE ŠTĚRKODRTI TL. DO 150MM</t>
  </si>
  <si>
    <t>ŠD, A, FR. 0-63 MM, TL. 150 MM_x000d_
_x000d_
PV - hlavní část _x000d_
PV - doprovodná část _x000d_
nezpůsobilé výdaje</t>
  </si>
  <si>
    <t xml:space="preserve">digitálně odměřeno ze situace_x000d_
konstrukce vozovky (silnice II/198): 2420,0m2*1,15koef. rozš. = 2783,000000 =&gt; A m2  - PV - hlavní část _x000d_
konstrukce vozovky (silnice III/19829): 1442,0m2*1,15koef. rozš. = 1658,300000 =&gt; B m2  - PV -doprovodná část _x000d_
konstrukce vozovky (autobusový záliv): 282,0m2*1,15koef. rozš. = 324,300000 =&gt; C m2  - Pv - hlavní část _x000d_
konstrukce nástupní plochy autobusové zastávky: 93,0m2*1,05koef. rozš. = 97,650000 =&gt; D m2 - nezpůsobilé výdaje _x000d_
konstrukce nástupní plochy autobusové zastávky - prvky pro nevidomé (reliéfní dlažba): 5,0m2*1,05koef. rozš. = 5,250000 =&gt; E m2 - nezpůsobilé výdaje _x000d_
konstrukce nástupní plochy autobusové zastávky - hladká dlažba: 2,5m2*1,05koef. rozš. = 2,625000 =&gt; F m2  - nezpůsobilé výdaje _x000d_
konstrukce nástupní plochy autobusové zastávky - kontrastní pás (červená dlažba): 9,5m2*1,05koef. rozš. = 9,975000 =&gt; G m2 - nezpůsobilé výdaje _x000d_
Celkem: A+B+C+D+E+F+G = 4881,100000 =&gt; H m2</t>
  </si>
  <si>
    <t>- dodání kameniva předepsané kvality a zrnitosti
- rozprostření a zhutnění vrstvy v předepsané tloušťce
- zřízení vrstvy bez rozlišení šířky, pokládání vrstvy po etapách
- nezahrnuje postřiky, nátěry</t>
  </si>
  <si>
    <t>ŠD, A, FR. 0-63 MM, TL. 150 MM_x000d_
_x000d_
PV - hlavní část _x000d_
PV - doprovodná část</t>
  </si>
  <si>
    <t xml:space="preserve">digitálně odměřeno ze situace_x000d_
konstrukce vozovky (silnice II/198): 2420,0m2*1,3koef. rozš. = 3146,000000 =&gt; A m2  - PV - hlavní část _x000d_
konstrukce vozovky (silnice III/19829): 1442,0m2*1,3koef. rozš. = 1874,600000 =&gt; B m2  - PV - doprovodná část _x000d_
konstrukce vozovky (autobusový záliv): 282,0m2*1,3koef. rozš. = 366,600000 =&gt; C m2  - Pv - hlavní část _x000d_
Celkem: A+B+C = 5387,200000 =&gt; D m2</t>
  </si>
  <si>
    <t>56334</t>
  </si>
  <si>
    <t>VOZOVKOVÉ VRSTVY ZE ŠTĚRKODRTI TL. DO 200MM</t>
  </si>
  <si>
    <t>ŠD, A, FR. 0-63 MM, TL. 200 MM_x000d_
_x000d_
PV - doprovodná část</t>
  </si>
  <si>
    <t>digitálně odměřeno ze situace_x000d_
konstrukce nezpevněného sjezdu: 130,0m2*1,1koef. rozš. = 143,000000 =&gt; A m2</t>
  </si>
  <si>
    <t>56360</t>
  </si>
  <si>
    <t>VOZOVKOVÉ VRSTVY Z RECYKLOVANÉHO MATERIÁLU</t>
  </si>
  <si>
    <t>FR. 0-22 MM, TL. 100 MM_x000d_
_x000d_
PV - doprovodná část</t>
  </si>
  <si>
    <t>digitálně odměřeno ze situace_x000d_
konstrukce nezpevněného sjezdu: 130,0m2*0,1m = 13,000000 =&gt; A m3</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</si>
  <si>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</si>
  <si>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56960</t>
  </si>
  <si>
    <t>ZPEVNĚNÍ KRAJNIC Z RECYKLOVANÉHO MATERIÁLU</t>
  </si>
  <si>
    <t>R - MATERIÁL ZE STAVBY, FR. 0-22 MM, TL. 150 MM_x000d_
_x000d_
PV - hlavní část _x000d_
PV - doprovodná část</t>
  </si>
  <si>
    <t xml:space="preserve">digitálně odměřeno ze situace_x000d_
nezpevněná krajnice: 900,0m2*0,15m = 135,000000 =&gt; A m3_x000d_
z toho pro III/198 29: 43 m3_x000d_
_x000d_
z toho: _x000d_
92,0 m3  PV - hlavní část _x000d_
43,0 m3  PV - doprovodná část</t>
  </si>
  <si>
    <t>572123</t>
  </si>
  <si>
    <t>INFILTRAČNÍ POSTŘIK Z EMULZE DO 1,0KG/M2</t>
  </si>
  <si>
    <t>PI-C C60 B6, 1,0 KG/M2_x000d_
_x000d_
PV - hlavní část _x000d_
PV - doprovodná část</t>
  </si>
  <si>
    <t xml:space="preserve">digitálně odměřeno ze situace_x000d_
konstrukce vozovky (silnice II/198): 2420,0m2*1,15koef. rozš. = 2783,000000 =&gt; A m2  - PV - hlavní část _x000d_
konstrukce vozovky (silnice III/19829): 1442,0m2*1,15koef. rozš. = 1658,300000 =&gt; B m2  - PV - doprovodná část _x000d_
konstrukce vozovky (autobusový záliv): 282,0m2*1,15koef. rozš. = 324,300000 =&gt; C m2  - PV hlavní část _x000d_
Celkem: A+B+C = 4765,600000 =&gt; D 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</si>
  <si>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</si>
  <si>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</si>
  <si>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</si>
  <si>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PS-C C60 B4, 0,30 KG/M2_x000d_
_x000d_
PV - hlavní část _x000d_
PV - doprovodná část</t>
  </si>
  <si>
    <t xml:space="preserve">digitálně odměřeno ze situace_x000d_
konstrukce vozovky (silnice II/198): _x000d_
2420,0m2*1,03koef. rozš. = 2492,600000 =&gt; A m2  - PV - hlavní část _x000d_
2420,0m2*1,05koef. rozš. = 2541,000000 =&gt; B m2  - PV - hlavní část _x000d_
konstrukce vozovky (silnice III/19829):_x000d_
1442,0m2*1,03koef. rozš. = 1485,260000 =&gt; C m2  - PV - doprovodná část _x000d_
1442,0m2*1,05koef. rozš. = 1514,100000 =&gt; D m2  - PV - doprovodná část _x000d_
konstrukce vozovky (autobusový záliv): _x000d_
282,0m2*1,03koef. rozš. = 290,460000 =&gt; E m2  - PV - hlavní část _x000d_
282,0m2*1,05koef. rozš. = 296,100000 =&gt; F m2  - PV - hlavní část _x000d_
Celkem: A+B+C+D+E+F = 8619,520000 =&gt; G m2</t>
  </si>
  <si>
    <t>574A34</t>
  </si>
  <si>
    <t>ASFALTOVÝ BETON PRO OBRUSNÉ VRSTVY ACO 11+, 11S TL. 40MM</t>
  </si>
  <si>
    <t>ACO 11+ 50/70_x000d_
_x000d_
PV - hlavní část _x000d_
PV - doprovodná část</t>
  </si>
  <si>
    <t xml:space="preserve">digitálně odměřeno ze situace_x000d_
konstrukce vozovky (silnice II/198): 2420,0m2 = 2420,000000 =&gt; A m2  - PV - hlavní část _x000d_
konstrukce vozovky (silnice III/19829): 1442,0m2 = 1442,000000 =&gt; B m2  - PV - doprovodná část _x000d_
konstrukce vozovky (autobusový záliv): 282,0m2 = 282,000000 =&gt; C m2  - PV - hlavní část _x000d_
Celkem: A+B+C = 4144,000000 =&gt; D m2</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</si>
  <si>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</si>
  <si>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</si>
  <si>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</si>
  <si>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16+ 50/70_x000d_
_x000d_
PV - hlavní část _x000d_
PV - doprovodná část</t>
  </si>
  <si>
    <t xml:space="preserve">digitálně odměřeno ze situace_x000d_
konstrukce vozovky (silnice II/198): 2420,0m2*1,03koef. rozš. = 2492,600000 =&gt; A m2  - PV - hlavní část _x000d_
konstrukce vozovky (silnice III/19829): 1442,0m2*1,03koef. rozš. = 1485,260000 =&gt; B m2  - PV - doprovodná část  _x000d_
konstrukce vozovky (autobusový záliv): 282,0m2*1,03koef. rozš. = 290,460000 =&gt; C m2  - PV hlavní část _x000d_
Celkem: A+B+C = 4268,320000 =&gt; D m2</t>
  </si>
  <si>
    <t>574E46</t>
  </si>
  <si>
    <t>ASFALTOVÝ BETON PRO PODKLADNÍ VRSTVY ACP 16+, 16S TL. 50MM</t>
  </si>
  <si>
    <t>ACP 16+ 50/70_x000d_
_x000d_
PV - hlavní část _x000d_
PV - doprovodná část</t>
  </si>
  <si>
    <t xml:space="preserve">digitálně odměřeno ze situace_x000d_
konstrukce vozovky (silnice II/198): 2420,0m2*1,05koef. rozš. = 2541,000000 =&gt; A m2  - PV - hlavní část _x000d_
konstrukce vozovky (silnice III/19829): 1442,0m2*1,05koef. rozš. = 1514,100000 =&gt; B m2  - PV - doprovodná část _x000d_
konstrukce vozovky (autobusový záliv): 282,0m2*1,05koef. rozš. = 296,100000 =&gt; C m2  - PV - hlavní část _x000d_
Celkem: A+B+C = 4351,200000 =&gt; D m2</t>
  </si>
  <si>
    <t>582621</t>
  </si>
  <si>
    <t>KRYTY Z BETON DLAŽDIC SE ZÁMKEM ŠEDÝCH TL 60MM DO LOŽE Z MC</t>
  </si>
  <si>
    <t>LOŽNÁ VRSTVA Z KAMENIVA, FR. 4-8 MM, TL. 30 MM_x000d_
_x000d_
nezpůsobilé výdaje</t>
  </si>
  <si>
    <t>digitálně odměřeno ze situace_x000d_
konstrukce nástupné plochy autobusové zastávky: 93,0m2 = 93,000000 =&gt; A m2</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</si>
  <si>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</si>
  <si>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582624</t>
  </si>
  <si>
    <t>KRYTY Z BETON DLAŽDIC SE ZÁMKEM BAREV TL 60MM DO LOŽE Z MC</t>
  </si>
  <si>
    <t>digitálně odměřeno ze situace_x000d_
konstrukce nástupné plochy autobusové zastávky - kontrastní pás (červená dlažba): 9,5m2 = 9,500000 =&gt; A m2</t>
  </si>
  <si>
    <t>58262A</t>
  </si>
  <si>
    <t>KRYTY Z BETON DLAŽDIC SE ZÁMKEM BAREV RELIÉF TL 60MM DO LOŽE Z MC</t>
  </si>
  <si>
    <t>digitálně odměřeno ze situace_x000d_
konstrukce nástupné plochy autobusové zastávky - prvky pro nevidomé (reliéfní dlažba): 5,0m2 = 5,000000 =&gt; A m2</t>
  </si>
  <si>
    <t>58920</t>
  </si>
  <si>
    <t>VÝPLŇ SPAR MODIFIKOVANÝM ASFALTEM</t>
  </si>
  <si>
    <t xml:space="preserve">digitálně odměřeno ze situace_x000d_
začátek úseku (silnice II/198): 5,9m = 5,900000 =&gt; A m  - PV - hlavní část _x000d_
podél nástupiště: 38,0m = 38,000000 =&gt; B m  - PV - hlavní část _x000d_
podél silniční obruby: 40,0m = 40,000000 =&gt; C m  - PV - hlavní část _x000d_
začátek úseku (silnice III/19829): 4,75m+4,2m = 8,950000 =&gt; D m  - PV - doprovodná část _x000d_
Celkem: A+B+C+D = 92,850000 =&gt; E m</t>
  </si>
  <si>
    <t>položka zahrnuje:
- dodávku předepsaného materiálu
- vyčištění a výplň spar tímto materiálem</t>
  </si>
  <si>
    <t>8 - Potrubí</t>
  </si>
  <si>
    <t>87633</t>
  </si>
  <si>
    <t>CHRÁNIČKY Z TRUB PLASTOVÝCH DN DO 150MM</t>
  </si>
  <si>
    <t>DN 110 MM_x000d_
_x000d_
PV - doprovodná část</t>
  </si>
  <si>
    <t>chránička CETIN, a.s._x000d_
chránička stávajícího podzemního vedení: 86,0m = 86,000000 =&gt; A m_x000d_
nová rezervní chránička v místě křížení silnice III/19829: 12,0m = 12,000000 =&gt; B m_x000d_
Celkem: A+B = 98,000000 =&gt; C m</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</si>
  <si>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</si>
  <si>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917211</t>
  </si>
  <si>
    <t>ZÁHONOVÉ OBRUBY Z BETONOVÝCH OBRUBNÍKŮ ŠÍŘ 50MM</t>
  </si>
  <si>
    <t>OBRUBA 50/250/1000 MM, VČETNĚ BET. LOŽE C20/25nXF3, MIN. TL. 100 MM S BOČNÍ OPĚROU, VČ. SPÁROVÁNÍ CEM. MALTOU M25-XF4,_x000d_
NÁŠLAP OBRUBY OD POCHOZÍ PLOCHY NÁSTUPNÍ PLOCHY AUTOBUSOVÉ ZASTÁVKY + 6 CM, ULOŽENO DO ZAVLHLÉHO BETONU NA ZHUTNĚNÝ PODKLAD_x000d_
_x000d_
nezpůsobilé výdaje</t>
  </si>
  <si>
    <t>digitálně odměřeno ze situace_x000d_
zahradní obruba: 70,0m = 70,000000 =&gt; A m</t>
  </si>
  <si>
    <t>Položka zahrnuje:
dodání a pokládku betonových obrubníků o rozměrech předepsaných zadávací dokumentací
betonové lože i boční betonovou opěrku.</t>
  </si>
  <si>
    <t>917224</t>
  </si>
  <si>
    <t>SILNIČNÍ A CHODNÍKOVÉ OBRUBY Z BETONOVÝCH OBRUBNÍKŮ ŠÍŘ 150MM</t>
  </si>
  <si>
    <t>OBRUBA 150/250/1000 MM, VČETNĚ BET. LOŽE C20/25nXF3, MIN. TL. 100 MM S BOČNÍ OPĚROU, VČ. SPÁROVÁNÍ CEM. MALTOU M25-XF4,_x000d_
NÁŠLAP OBRUBY DLE SITUACE A PŘÍČNÝCH ŘEZŮ, ULOŽENO DO ZAVLHLÉHO BETONU NA ZHUTNĚNÝ PODKLAD_x000d_
_x000d_
PV - hlavní část</t>
  </si>
  <si>
    <t>digitálně odměřeno ze situace_x000d_
silniční obruba: 40,0m = 40,000000 =&gt; A m</t>
  </si>
  <si>
    <t>91725</t>
  </si>
  <si>
    <t>NÁSTUPIŠTNÍ OBRUBNÍKY BETONOVÉ</t>
  </si>
  <si>
    <t>ZASTÁVKOVÝ BEZBARIÉROVÝ OBRUBNÍK DO BET. LOŽE C30/37nXF3 (NEBO DLE DOPORUČENÍ VÝROBCE),_x000d_
NÁŠLAP OBRUBY + 20 CM, ULOŽENO DO ZAVLHLÉHO BETONU NA ZHUTNĚNÝ PODKLAD_x000d_
_x000d_
PV - hlavní část</t>
  </si>
  <si>
    <t>digitálně odměřeno ze situace_x000d_
zastávkový obrubník: 38,0m = 38,000000 =&gt; A m</t>
  </si>
  <si>
    <t>9183D3</t>
  </si>
  <si>
    <t>PROPUSTY Z TRUB DN 600MM PLASTOVÝCH</t>
  </si>
  <si>
    <t>PP TROUBA DN 600 MM_x000d_
_x000d_
PV - doprovodná část</t>
  </si>
  <si>
    <t>sjezd č. 16: 12,0m = 12,000000 =&gt; A m</t>
  </si>
  <si>
    <t>Položka zahrnuje:
- dodání a položení potrubí z trub z dokumentací předepsaného materiálu a předepsaného průměru
- případné úpravy trub (zkrácení, šikmé seříznutí)
Nezahrnuje podkladní vrstvy a obetonování.</t>
  </si>
  <si>
    <t>919111</t>
  </si>
  <si>
    <t>ŘEZÁNÍ ASFALTOVÉHO KRYTU VOZOVEK TL DO 50MM</t>
  </si>
  <si>
    <t>PRACOVNÍ SPÁRA SE OŠETŘÍ DLE VL2 211.07 A TP 155_x000d_
_x000d_
PV - hlavní část _x000d_
PV - doprovodná část</t>
  </si>
  <si>
    <t>položka zahrnuje řezání vozovkové vrstvy v předepsané tloušťce, včetně spotřeby vody</t>
  </si>
  <si>
    <t>935212</t>
  </si>
  <si>
    <t>PŘÍKOPOVÉ ŽLABY Z BETON TVÁRNIC ŠÍŘ DO 600MM DO BETONU TL 100MM</t>
  </si>
  <si>
    <t>BET.LOŽE C30/37nXF3, VČETNĚ SPÁROVÁNÍ CEMENTOVOU MALTOU M25-XF4_x000d_
- včetně provedení dilatací po 8 - 12 m dle VL_x000d_
_x000d_
PV - hlavní část</t>
  </si>
  <si>
    <t>digitálně odměřeno ze situace_x000d_
110,0m = 110,000000 =&gt; A m</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</si>
  <si>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</si>
  <si>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SO102 - Silnice II/198 (extravilán)</t>
  </si>
  <si>
    <t>Svislé konstrukce</t>
  </si>
  <si>
    <t xml:space="preserve">z pol. č. 17120.a: 10677,1m3*1,8t/m3 = 19218,780000 =&gt; A t_x000d_
_x000d_
z toho:_x000d_
  8 344,310 t   paušál _x000d_
10 874,470 t   nezpůsobilé výdaje</t>
  </si>
  <si>
    <t>z pol. č. 17120.b: 8986,0m3*1,8t/m3 = 16174,800000 =&gt; A t</t>
  </si>
  <si>
    <t>KONTROLNÍ STATICKÉ ZATĚŽOVACÍ ZKOUŠKY PRO OVĚŘENÍ ÚNOSNOSTI ZEMNÍ PLÁNĚ, SPODNÍ A HORNÍ PODKLADNÍ VRSTVY _x000d_
ČETNOST ZKOUŠEK 1KS/100 M_x000d_
CELKEM 3 X (2080 M/100 M)=63 KS ZKOUŠEK_x000d_
_x000d_
PV - hlavní část</t>
  </si>
  <si>
    <t>výkop pro zatrubnění sjezdu_x000d_
výpočet: dílčí plocha x délka _x000d_
sjezd č. 2: 1,0m2*12,5m = 12,500000 =&gt; A m3_x000d_
sjezd č. 3: 0,8m2*12,5m = 10,000000 =&gt; B m3_x000d_
sjezd č. 4: 1,2m2*13,0m = 15,600000 =&gt; C m3_x000d_
sjezd č. 5: 1,0m2*13,0m = 13,000000 =&gt; D m3_x000d_
sjezd č. 6: řešeno v rámci SO 133 _x000d_
Celkem: A+B+C+D = 51,100000 =&gt; E m3</t>
  </si>
  <si>
    <t>VČETNĚ NALOŽENÍ A ODVOZU MATERIÁLU NA SKLÁDKU, POPLATEK ZA SKLÁDKU UVEDEN V POLOŽCE 014102.b_x000d_
POLOŽKA BUDE ČERPÁNA NA ŽÁDOST TDS A INVESTORA_x000d_
_x000d_
PV - hlavní část</t>
  </si>
  <si>
    <t>hodnoty odečteny z výkazu hmot_x000d_
výkop v rámci výměny podloží násypu_x000d_
silnice II/198: 8986,0m3 = 8986,000000 =&gt; A m3</t>
  </si>
  <si>
    <t>MATERIÁL BUDE TŘÍDĚN A ODVEZEN NA DEPONII STAVBY K DALŠÍMU VYUŽITÍ NA STAVBĚ, VČ. ODVODNĚNÍ STAVENIŠTĚ PO DOBU VÝSTAVBY, _x000d_
VČETNĚ NALOŽENÍ A ODVOZU PŘEBYTEČNÉHO MATERIÁLU NA SKLÁDKU, POPLATEK ZA SKLÁDKU UVEDEN V POLOŽCE 014102.a_x000d_
MNOŽSTVÍ 80% BYLO STANOVENO ODHADEM, BUDE FAKTUROVÁNO NA ZÁKLADĚ ODSOUHLASENÍ TDS_x000d_
_x000d_
PV - hlavní část</t>
  </si>
  <si>
    <t>silnice II/198 - hodnoty odečteny z výkazu hmot_x000d_
výkop hlavní trasy: 14340,0m3 = 14340,000000 =&gt; A m3_x000d_
výkop v rámci výměny aktivní zóny: 433,0m3 = 433,000000 =&gt; B m3_x000d_
výkop štěrkový polštář - předpoklad 80%ve tř. I: 1531,0m3*0,8 = 1224,800000 =&gt; C m3_x000d_
výkop svahové stupně: 1759,0m3 = 1759,000000 =&gt; D m3_x000d_
Celkem: A+B+C+D = 17756,800000 =&gt; E m3</t>
  </si>
  <si>
    <t>MATERIÁL BUDE TŘÍDĚN A ODVEZEN NA DEPONII STAVBY K DALŠÍMU VYUŽITÍ NA STAVBĚ, VČ. ODVODNĚNÍ STAVENIŠTĚ PO DOBU VÝSTAVBY, _x000d_
VČETNĚ NALOŽENÍ A ODVOZU PŘEBYTEČNÉHO MATERIÁLU NA SKLÁDKU, POPLATEK ZA SKLÁDKU UVEDEN V POLOŽCE 014102.a_x000d_
MNOŽSTVÍ 20% BYLO STANOVENO ODHADEM, BUDE FAKTUROVÁNO NA ZÁKLADĚ ODSOUHLASENÍ TDS_x000d_
_x000d_
PV - hlavní část</t>
  </si>
  <si>
    <t>silnice II/198 - hodnoty odečteny z výkazu hmot_x000d_
výkop štěrkový polštář - předpoklad 20%ve tř. II: 1531,0m3*0,2 = 306,200000 =&gt; A m3</t>
  </si>
  <si>
    <t>ZLEPŠENÁ ZEMINA Z DEPONIE_x000d_
_x000d_
PV - hlavní část</t>
  </si>
  <si>
    <t>natěžení a dovoz zeminy_x000d_
dle pol. č. 17111: 3240,0m3 = 3240,000000 =&gt; A m3</t>
  </si>
  <si>
    <t>ZEMINA Z DEPONIE_x000d_
_x000d_
PV - hlavní část</t>
  </si>
  <si>
    <t>natěžení a dovoz zeminy_x000d_
dle pol. č. 17130: 4197,0m3 = 4197,000000 =&gt; A m3</t>
  </si>
  <si>
    <t>STÁVAJÍCÍ ZEMINA UPRAVENA SMĚSNÝMI POJIVY, HUTNĚNÍ DLE ČSN 73 6133_x000d_
_x000d_
PV - hlavní část</t>
  </si>
  <si>
    <t>hodnota odečtena z výkazu hmot_x000d_
násyp silnice II/198: 3240,0m3 = 3240,000000 =&gt; A m3</t>
  </si>
  <si>
    <t>TRVALÁ SKLÁDKA_x000d_
_x000d_
PV - hlavní část _x000d_
PV - doprovodná část</t>
  </si>
  <si>
    <t xml:space="preserve">uložení zeminy na trvalou skládku_x000d_
z pol. č. 12273.a: 51,1m3 = 51,100000 =&gt; A m3_x000d_
z pol. č. 12373: 17756,8m3 = 17756,800000 =&gt; B m3_x000d_
z pol. č. 12383: 306,2m3 = 306,200000 =&gt; C m3_x000d_
odpočet pro pol. č 17111: -3240,0m3 = -3240,000000 =&gt; D m3_x000d_
odpočet pro pol. č 17130: -4197,0m3 = -4197,000000 =&gt; E m3_x000d_
Celkem: A+B+C+D+E = 10677,100000 =&gt; F m3_x000d_
_x000d_
z toho: _x000d_
10 626,0 m3   PV - hlavní část _x000d_
51,1 m3           PV - doprovodná část</t>
  </si>
  <si>
    <t>POLOŽKA BUDE ČERPÁNA NA ŽÁDOST TDS A INVESTORA_x000d_
_x000d_
PV - hlavní část</t>
  </si>
  <si>
    <t>uložení zeminy na trvalou skládku_x000d_
z pol. č. 12273.b: 8986,0m3 = 8986,000000 =&gt; A m3</t>
  </si>
  <si>
    <t>DEPONIE_x000d_
_x000d_
PV - hlavní část</t>
  </si>
  <si>
    <t>uložení zeminy na deponii_x000d_
pro pol. č 17111: 3240,0m3 = 3240,000000 =&gt; A m3_x000d_
pro pol. č 17130: 4197,0m3 = 4197,000000 =&gt; B m3_x000d_
Celkem: A+B = 7437,000000 =&gt; C m3</t>
  </si>
  <si>
    <t>hodnota odečtena z výkazu hmot _x000d_
násyp z místních zemin do AZ - silnice II/198: 4197,0m3 = 4197,000000 =&gt; A m3</t>
  </si>
  <si>
    <t>ZEMINA VHODNÁ DO NÁSYPU_x000d_
- včetně dovozu a nákupu vhodného materiálu_x000d_
_x000d_
PV - hlavní část</t>
  </si>
  <si>
    <t>hodnota odečtena z výkazu hmot: 232,0m3 = 232,000000 =&gt; A m3</t>
  </si>
  <si>
    <t>výpočet: výkop - trouba - lože: 51,1m3-(3,14*0,3m*0,3m*51,0m)-4,59m3 = 32,097400 =&gt; A m3</t>
  </si>
  <si>
    <t xml:space="preserve">digitálně odměřeno ze situace_x000d_
konstrukce vozovky (silnice II/198): 11460,0m2*1,3koef. rozš. = 14898,000000 =&gt; A m2  - PV - hlavní část _x000d_
konstrukce nezpevněného sjezdu: 182,0m2*1,1koef. rozš. = 200,200000 =&gt; B m2  - PV - doprovodná část _x000d_
konstrukce zpevněného sjezdu: 133,0m2*1,1koef. rozš. = 146,300000 =&gt; C m2  - PV - doprovodná část _x000d_
Celkem: A+B+C = 15244,500000 =&gt; D m2</t>
  </si>
  <si>
    <t>21197</t>
  </si>
  <si>
    <t>OPLÁŠTĚNÍ ODVODŇOVACÍCH ŽEBER Z GEOTEXTILIE</t>
  </si>
  <si>
    <t>FILTRAČNÍ GEOTEXTÍLIE DO 200 g/m2_x000d_
_x000d_
PV - hlavní část</t>
  </si>
  <si>
    <t>46*6,0 = 276,000000 =&gt; A</t>
  </si>
  <si>
    <t>položka zahrnuje dodávku předepsané geotextilie, mimostaveništní a vnitrostaveništní dopravu a její uložení včetně potřebných přesahů (nezapočítávají se do výměry)</t>
  </si>
  <si>
    <t>212625</t>
  </si>
  <si>
    <t>TRATIVODY KOMPL Z TRUB Z PLAST HM DN DO 100MM, RÝHA TŘ I</t>
  </si>
  <si>
    <t xml:space="preserve">1) PP DN 100 SN 8, ČÁSTEČNĚ PERFOROVANÉ POTRUBÍ S PLNÝM DNEM, VČ. PÍSKOVÉHO LOŽE TL. 100 MM, VČ. OBSYPU ZE ŠD FR. 8-16 MM,  _x000d_
VČ. ZÁSYPU ZE ŠD FR. 4-8 MM DO ÚROVNĚ ZEMNÍ PLÁNĚ - podélná drenáž _x000d_
_x000d_
2) PP DN 100 SN 8, ČÁSTEČNĚ PERFOROVANÉ POTRUBÍ S PLNÝM DNEM, VČ. PÍSKOVÉHO LOŽE TL. 100 MM, VČ. OBSYPU ZE ŠD FR. 8-16 MM,  _x000d_
VČ. ZÁSYPU ZE ŠD FR. 4-8 MM DO ÚROVNĚ ZEMNÍ PLÁNĚ - odvodnění výkopů při stavbě_x000d_
POLOŽKA BUDE ČERPÁNA DLE SKUTEČNOSTI NA ŽÁDOST TDS A INVESTORA_x000d_
_x000d_
_x000d_
PV - hlavní část</t>
  </si>
  <si>
    <t>1) podélná drenáž - dle TZ - příloha 1.3.1: 46 = 46,000000 =&gt; A _x000d_
2) odvodnění výkopů při stavbě - délka stanovena odhadem: 325 = 325,000000 =&gt; B _x000d_
A+B = 371,000000 =&gt;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</si>
  <si>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</si>
  <si>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ŠD FR. 0-63 MM, TL. 0,5 M_x000d_
_x000d_
PV - hlavní část</t>
  </si>
  <si>
    <t>hodnota odečtena z výkazu hmot_x000d_
úprava podloží násypu - silnice II/198: 1549,0m3 = 1549,000000 =&gt; A m3_x000d_
výměna aktivní zónyv km 0,050 - 0,340; km 1,460 - 1,740: 652,0m3 = 652,000000 =&gt; B m3_x000d_
Celkem: A+B = 2201,000000 =&gt; C m3</t>
  </si>
  <si>
    <t>HDK (FR. 0-63 MM, 0-125 MM), TL. 0,5 M_x000d_
POLOŽKA BUDE ČERPÁNA NA ŽÁDOST TDS A INVESTORA_x000d_
_x000d_
PV - hlavní část</t>
  </si>
  <si>
    <t>hodnota dle výkazu hmot_x000d_
úprava podloží násypu_x000d_
silnice II/198: 8908,0m3 = 8908,000000 =&gt; A m3</t>
  </si>
  <si>
    <t>PODMÍNEČNĚ VHODNÁ ZEMINA DO AKTIVNÍ ZÓNY VČ. VÝŠKOVÉHO VYROVNÁNÍ, STÁVAJÍCÍ ZEMINA UPRAVENA SMĚSNÝMI POJIVY, HUTNĚNÍ DLE ČSN 73 6133, PŘESNÉ DÁVKOVÁNÍ POJIVA BUDE STANOVENO LABORATORNÍ ZKOUŠKOU, VČ. LABORATORNÍ ZKOUŠKY PRO STANOVENÍ MNOŽSTVÍ POJIVA_x000d_
POLOŽKA BUDE ČERPÁNA NA ŽÁDOST TDS A INVESTORA_x000d_
_x000d_
PV - hlavní část</t>
  </si>
  <si>
    <t>hodnota odečtena z výkazu hmot _x000d_
chemická úprava aktivní zóny směsnými pojivy (aktivní zóna)_x000d_
úprava podloží do AZ - silnice II/198: 8618,0m3/0,5m = 17236,000000 =&gt; A m2</t>
  </si>
  <si>
    <t>PŘESNÉ DÁVKOVÁNÍ POJIVA BUDE STANOVENO LABORATORNÍ ZKOUŠKOU, VČ. LABORATORNÍ ZKOUŠKY PRO STANOVENÍ MNOŽSTVÍ POJIVA, POLOŽKA BUDE ČERPÁNA NA ŽÁDOST TDS A INVESTORA_x000d_
_x000d_
PV - hlavní část</t>
  </si>
  <si>
    <t>dle pol. č. 215663: 17236,0*2 = 34472,000000 =&gt; A</t>
  </si>
  <si>
    <t>MONOLITICKÁ TUHÁ TŘÍOSÁ GEOMŘÍŽ Z PP 300 G/M2_x000d_
_x000d_
PV - hlavní část</t>
  </si>
  <si>
    <t>štěrkový polštář - geomříž_x000d_
silnice II/198: 3098,0m2 = 3098,000000 =&gt; A m2</t>
  </si>
  <si>
    <t>PV - hlavní část</t>
  </si>
  <si>
    <t>hodnota odečtena z výkazu hmot_x000d_
separační geotextilie pro štěrkový polštář_x000d_
silnice II/198: 2*(3098,0m2+(280,0m*0,5m)) = 6476,000000 =&gt; A m2_x000d_
separační geotextilie pro výměnu aktivní zóny(parapláň - filtrační kriterium)_x000d_
km 0,050 - 0,340; km 1,460 - 1,740: 1304,0m2 = 1304,000000 =&gt; B m2_x000d_
Celkem: A+B = 7780,000000 =&gt; C m2</t>
  </si>
  <si>
    <t>separační geotextilie pro úprava podloží z HDK_x000d_
8908,0m3/0,5m = 17816,000000 =&gt; A m2</t>
  </si>
  <si>
    <t>3 - Svislé konstrukce</t>
  </si>
  <si>
    <t>33817A</t>
  </si>
  <si>
    <t xml:space="preserve">SLOUPKY OHRADNÍ A PLOTOVÉ Z DÍLCŮ KOVOVÝCH  KOTVENÉ DO PATEK NEBO BERANĚNÉ</t>
  </si>
  <si>
    <t>OHRADNÍK S DVOJITÝM DRÁTEM, OCELOVÉ SLOUPKY VÝŠKY 1,5 M_x000d_
- v případě, že sloupky a drát stávajícího ohradníku nebudou poškozeny, bude v max. míře využit stávající materiál_x000d_
_x000d_
PV - doprovodná část</t>
  </si>
  <si>
    <t>délka ohradníku 1230,0 m - předpokládaná vzdálenost sloupků á 6,0 m:_x000d_
1230,0m/6,0m*8kg/1000t = 1,640000 =&gt; A t</t>
  </si>
  <si>
    <t>- dodání a osazení předepsaného sloupku včetně PKO
- případnou betonovou patku z předepsané třídy betonu
- nutné zemní práce</t>
  </si>
  <si>
    <t>33818</t>
  </si>
  <si>
    <t>SLOUPKY OHRADNÍ A PLOTOVÉ Z DÍLCŮ DŘEVĚNÝCH</t>
  </si>
  <si>
    <t>OHRADNÍK S DVOJITÝM DRÁTEM, DŘEVĚNÉ SLOUPKY VÝŠKY 1,0 M_x000d_
- v případě, že sloupky a drát stávajícího ohradníku nebudou poškozeny, bude v max. míře využit stávající materiál_x000d_
_x000d_
PV - doprovodná část</t>
  </si>
  <si>
    <t>délka ohradníku 1431,0 m - předpokládaná vzdálenost sloupků á 6,0 m:_x000d_
0,15m*0,15m*1,0m*1431,0m/6,0m = 5,366250 =&gt; A m3</t>
  </si>
  <si>
    <t xml:space="preserve">Položka zahrnuje veškerý materiál, výrobky a polotovary, včetně mimostaveništní a vnitrostaveništní dopravy (rovněž přesuny), včetně naložení a složení,případně s uložením.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výplň, těsnění a tmelení spar a spojů,
- čištění konstrukce a odstranění všech vrubů (vrypy, otlačeniny a pod.),
- veškeré druhy opracování povrchů, včetně úprav pod nátěry a pod izolaci,
- všechny druhy ocelového kotvení,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t>
  </si>
  <si>
    <t>lože pro uložení trouby DN 600 mm_x000d_
sjezd č. 2: 0,6m*0,15m*12,5m = 1,125000 =&gt; A m3_x000d_
sjezd č. 3: 0,6m*0,15m*12,5m = 1,125000 =&gt; B m3_x000d_
sjezd č. 4: 0,6m*0,15m*13,0m = 1,170000 =&gt; C m3_x000d_
sjezd č. 5: 0,6m*0,15m*13,0m = 1,170000 =&gt; D m3_x000d_
Celkem: A+B+C+D = 4,590000 =&gt; E m3</t>
  </si>
  <si>
    <t>digitálně odměřeno ze situace_x000d_
lomový kámen pro odláždění příkopu na vtoku/ výtoku zatrubněného sjezdu a odláždění svahu vtoku/ výtoku zatrubněného sjezdu_x000d_
57,5m2*0,2m = 11,500000 =&gt; A m3</t>
  </si>
  <si>
    <t>C30/37nXF3_x000d_
_x000d_
PV - doprovodná část</t>
  </si>
  <si>
    <t>betonový práh v nezpevněném příkopu (ukončení odláždění)_x000d_
0,6m*0,3m*1,8m*8ks = 2,592000 =&gt; A m3</t>
  </si>
  <si>
    <t>ŠD, A, FR. 0-63 MM, TL. 150 MM_x000d_
_x000d_
PV - hlavní část</t>
  </si>
  <si>
    <t>digitálně odměřeno ze situace_x000d_
konstrukce vozovky (silnice II/198): 11460,0m2*1,15koef. rozš. = 13179,000000 =&gt; A m2</t>
  </si>
  <si>
    <t>digitálně odměřeno ze situace_x000d_
konstrukce vozovky (silnice II/198): 11460,0m2*1,3koef. rozš. = 14898,000000 =&gt; A m2</t>
  </si>
  <si>
    <t>digitálně odměřeno ze situace_x000d_
konstrukce nezpevněného sjezdu: 182,0m2*1,1koef. rozš. = 200,200000 =&gt; A m2</t>
  </si>
  <si>
    <t>56335</t>
  </si>
  <si>
    <t>VOZOVKOVÉ VRSTVY ZE ŠTĚRKODRTI TL. DO 250MM</t>
  </si>
  <si>
    <t>ŠD, A, FR. 0-63 MM, TL. 250 MM_x000d_
_x000d_
PV - doprovodná část</t>
  </si>
  <si>
    <t>digitálně odměřeno ze situace_x000d_
konstrukce zpevněného sjezdu: 133,0m2*1,1koef. rozš. = 146,300000 =&gt; A m2</t>
  </si>
  <si>
    <t>FR. 0-22 MM_x000d_
_x000d_
PV - doprovodná část</t>
  </si>
  <si>
    <t>digitálně odměřeno ze situace_x000d_
konstrukce nezpevněného sjezdu - v tl. 100 mm: 182,0m2*0,1m = 18,200000 =&gt; A m3_x000d_
konstrukce zpevněného sjezdu - v tl. 50 mm: 133,0m2*1,05koef. rozš.*0,05m = 6,982500 =&gt; B m3_x000d_
Celkem: A+B = 25,182500 =&gt; C m3</t>
  </si>
  <si>
    <t>R - MATERIÁL ZE STAVBY, FR. 0-22 MM, TL. 150 MM_x000d_
_x000d_
PV - hlavní část</t>
  </si>
  <si>
    <t>digitálně odměřeno ze situace_x000d_
nezpevněná krajnice: 3152,0m2*0,15m = 472,800000 =&gt; A m3</t>
  </si>
  <si>
    <t xml:space="preserve">digitálně odměřeno ze situace_x000d_
konstrukce vozovky (silnice II/198): 11460,0m2*1,15koef. rozš. = 13179,000000 =&gt; A m2  - PV - hlavní část _x000d_
konstrukce zpevněného sjezdu: 133,0m2*1,05koef. rozš. = 139,650000 =&gt; B m2  - PV - doprovodná část _x000d_
Celkem: A+B = 13318,650000 =&gt; C m2</t>
  </si>
  <si>
    <t>PS-C C60 B4, 0,30 KG/M2_x000d_
_x000d_
PV - hlavní část</t>
  </si>
  <si>
    <t>digitálně odměřeno ze situace_x000d_
konstrukce vozovky (silnice II/198): _x000d_
11460,0m2*1,03koef. rozš. = 11803,800000 =&gt; A m2_x000d_
11460,0m2*1,05koef. rozš. = 12033,000000 =&gt; B m2_x000d_
Celkem: A+B = 23836,800000 =&gt; C m2</t>
  </si>
  <si>
    <t>ACO 11+ 50/70_x000d_
_x000d_
PV - hlavní část</t>
  </si>
  <si>
    <t>digitálně odměřeno ze situace_x000d_
konstrukce vozovky (silnice II/198): 11460,0 = 11460,000000 =&gt; A</t>
  </si>
  <si>
    <t>574A44</t>
  </si>
  <si>
    <t>ASFALTOVÝ BETON PRO OBRUSNÉ VRSTVY ACO 11+, 11S TL. 50MM</t>
  </si>
  <si>
    <t>ACO 11+ 50/70_x000d_
_x000d_
PV - doprovodná část</t>
  </si>
  <si>
    <t>konstrukce zpevněného sjezdu: 133,0 = 133,000000 =&gt; A</t>
  </si>
  <si>
    <t>ACL 16+ 50/70_x000d_
_x000d_
PV - hlavní část</t>
  </si>
  <si>
    <t>digitálně odměřeno ze situace_x000d_
konstrukce vozovky (silnice II/198): 11460,0m2*1,03koef. rozš. = 11803,800000 =&gt; A m2</t>
  </si>
  <si>
    <t>ACP 16+ 50/70_x000d_
_x000d_
PV - hlavní část</t>
  </si>
  <si>
    <t>digitálně odměřeno ze situace_x000d_
konstrukce vozovky (silnice II/198): 11460,0m2*1,05koef. rozš. = 12033,000000 =&gt; A m2</t>
  </si>
  <si>
    <t xml:space="preserve">digitálně odměřeno ze situace_x000d_
napojení zpevněného sjezdu na silnici II/198: 15,5m+17,5m = 33,000000 =&gt; A  - PV - doprovodná část _x000d_
konec úseku (silnice II/198): 6,2m = 6,200000 =&gt; B  - PV - hlavní část _x000d_
A+B = 39,200000 =&gt; C</t>
  </si>
  <si>
    <t>DN 110 MM_x000d_
_x000d_
PV - hlavní část _x000d_
PV - doprovodná část</t>
  </si>
  <si>
    <t xml:space="preserve">chránička CETIN, a.s._x000d_
chránička stávajícího podzemního vedení: 35,0m = 35,000000 =&gt; A m  - PV - hlavní část _x000d_
nová rezervní chránička v místě křížení silnice II/198: 11,0m = 11,000000 =&gt; B m  - PV - doprovodná část _x000d_
Celkem: A+B = 46,000000 =&gt; C m</t>
  </si>
  <si>
    <t>sjezd č. 2: 12,5m = 12,500000 =&gt; A m_x000d_
sjezd č. 3: 12,5m = 12,500000 =&gt; B m_x000d_
sjezd č. 4: 13,0m = 13,000000 =&gt; C m_x000d_
sjezd č. 5: 13,0m = 13,000000 =&gt; D m_x000d_
Celkem: A+B+C+D = 51,000000 =&gt; E m</t>
  </si>
  <si>
    <t xml:space="preserve">digitálně odměřeno ze situace_x000d_
napojení zpevněného sjezdu na silnici II/198: 15,5m+17,5m = 33,000000 =&gt; A m - PV - doprovodná část _x000d_
konec úseku (silnice II/198): 6,2m = 6,200000 =&gt; B  - PV - hlavní část _x000d_
A+B = 39,200000 =&gt; C</t>
  </si>
  <si>
    <t>BET. LOŽE C30/37nXF3, VČETNĚ SPÁROVÁNÍ CEMENTOVOU MALTOU M25-XF4_x000d_
_x000d_
PV - hlavní část</t>
  </si>
  <si>
    <t>27 = 27,000000 =&gt; A</t>
  </si>
  <si>
    <t>93610</t>
  </si>
  <si>
    <t>DROBNÉ DOPLŇK KONSTR DŘEVĚNÉ</t>
  </si>
  <si>
    <t>POSUN POSEDU V KM 0,960 00_x000d_
_x000d_
PV - doprovodná část</t>
  </si>
  <si>
    <t xml:space="preserve">-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</si>
  <si>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DEMONTÁŽ OHRADNÍKU S DVOJITÝM DRÁTEM, DŘEVĚNÉ A OCELOVÉ SLOUPKY PO 6 METRECH, VČETNĚ ODVOZU NA MÍSTO URČENÉ INVESTOREM, VČ. PŘÍPADNÉHO POPLATKU ZA SKLÁDKU_x000d_
_x000d_
PV - hlavní část</t>
  </si>
  <si>
    <t>demontáž ohradníku_x000d_
délka ohradníku s dřevěnými sloupky: 1210,0m = 1210,000000 =&gt; A m_x000d_
délka ohradníku s ocelovými sloupky: 1230,0m = 1230,000000 =&gt; B m_x000d_
Celkem: A+B = 2440,000000 =&gt; C m</t>
  </si>
  <si>
    <t>SO131 - Propustek v km 0,098 59</t>
  </si>
  <si>
    <t>Přidružená stavební výroba</t>
  </si>
  <si>
    <t>VÝKOPEK_x000d_
_x000d_
nezpůsobilé výdaje</t>
  </si>
  <si>
    <t>z pol. č. 17120: 204,62m3*1,8t/m3 = 368,316000 =&gt; A t</t>
  </si>
  <si>
    <t>e</t>
  </si>
  <si>
    <t>PROSTÝ BETON_x000d_
- poplatek za uložení na recyklačním středisku _x000d_
_x000d_
PV - hlavní část</t>
  </si>
  <si>
    <t>z pol. č. 966357: 0,09m2*10,7m*2,2t/m3 = 2,118600 =&gt; A t</t>
  </si>
  <si>
    <t>11512</t>
  </si>
  <si>
    <t>ČERPÁNÍ VODY DO 1000 L/MIN</t>
  </si>
  <si>
    <t>předpoklad 10 dní: 10dní*24hod = 240,000000 =&gt; A hod</t>
  </si>
  <si>
    <t>11523</t>
  </si>
  <si>
    <t>PŘEVEDENÍ VODY POTRUBÍM DN 300 NEBO ŽLABY R.O. DO 1,0M</t>
  </si>
  <si>
    <t>PROVIZORNÍ PŘEVEDENÍ VODY POTRUBÍM HDPE DN 300 MM, VČ. POMOCNÉ PODPŮRNÉ KONSTRUKCE A ZEMNÍCH HRÁZEK. SOUČÁSTÍ POLOŽKY JE DEMONTÁŽ A LIKVIDACE DOČASNÉHO ZATRUBNĚNÍ._x000d_
_x000d_
PV - hlavní část</t>
  </si>
  <si>
    <t>25,0m = 25,000000 =&gt; A m</t>
  </si>
  <si>
    <t>Položka převedení vody na povrchu zahrnuje zřízení, udržování a odstranění příslušného zařízení. Převedení vody se uvádí buď průměrem potrubí (DN) nebo délkou rozvinutého obvodu žlabu (r.o.).</t>
  </si>
  <si>
    <t>13173</t>
  </si>
  <si>
    <t>HLOUBENÍ JAM ZAPAŽ I NEPAŽ TŘ. I</t>
  </si>
  <si>
    <t>VČETNĚ NALOŽENÍ A ODVOZU DO RECYKLAČNÍHO STŘEDISKA, POPLATEK ZA SKLÁDKU UVEDEN V POLOŽCE 014102.a_x000d_
_x000d_
PV - hlavní část</t>
  </si>
  <si>
    <t>výkop pro propustek: (1,3m+6,0m)/2*2,1m*18,3m = 140,269500 =&gt; A m3_x000d_
výkop pro vtokovou jímku: 6,5m2*(1,9m+4,5m)/2 = 20,800000 =&gt; B m3_x000d_
výkop pro lomovou šachtu: 13,0m2*(1,9m+4,8m)/2 = 43,550000 =&gt; C m3_x000d_
Celkem: A+B+C = 204,619500 =&gt; D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</si>
  <si>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</si>
  <si>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zeminy na trvalou skládku _x000d_
z pol. č. 13173: 204,62m3 = 204,620000 =&gt; A m3</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</si>
  <si>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</si>
  <si>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</si>
  <si>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</si>
  <si>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ZEMINA Z NENAMRZAVÉHO MATERIÁLU, HUTNIT PO VRSTVÁCH MAX. TL. 150 MM NA ID=0,85_x000d_
_x000d_
PV - hlavní část</t>
  </si>
  <si>
    <t>zásyp kolem vtokové jímky: 4,8m2*(1,9m+4,5m)/2 = 15,360000 =&gt; A m3_x000d_
odpočet konstrukce: -1,6m*1,6m*1,26m = -3,225600 =&gt; B m3_x000d_
zásyp kolem lomové šachty: 8,6m2*(1,9m+4,8m)/2 = 28,810000 =&gt; C m3_x000d_
odpočet konstrukce: -1,6m*1,6m*2,9m = -7,424000 =&gt; D m3_x000d_
Celkem: A+B+C+D = 33,520400 =&gt; E m3</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</si>
  <si>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</si>
  <si>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ŠP FR. 0-32 MM, HUTNIT PO VRSTVÁCH MAX. TL. 150 MM NA ID=0,90, PS=98%_x000d_
_x000d_
PV - hlavní část</t>
  </si>
  <si>
    <t>obsyp trouby: 8,5m2*18,3m = 155,550000 =&gt; A m3</t>
  </si>
  <si>
    <t>28997</t>
  </si>
  <si>
    <t>OPLÁŠTĚNÍ (ZPEVNĚNÍ) Z GEOTEXTILIE A GEOMŘÍŽOVIN</t>
  </si>
  <si>
    <t>SEPARAČNÍ GEOTEXTILIE_x000d_
_x000d_
PV - hlavní část</t>
  </si>
  <si>
    <t>ve výkopu pod troubou: 9,0m*18,3m = 164,700000 =&gt; A m2</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</si>
  <si>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</si>
  <si>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386325</t>
  </si>
  <si>
    <t>KOMPLETNÍ KONSTRUKCE JÍMEK ZE ŽELEZOBETONU C30/37</t>
  </si>
  <si>
    <t>BETON C30/37-XF4, XD3, XC4, VČ. PENETRAČNÍHO NÁTĚRU A 2 X ASFALTOVÉHO NÁTĚRU_x000d_
_x000d_
PV - hlavní část</t>
  </si>
  <si>
    <t>vtoková jímka_x000d_
deska: 1,6m*1,6m*0,3m = 0,768000 =&gt; A m3_x000d_
stěny: (1,6m*1,26m*0,3m)*2ks+(1,0m*1,26m*0,3m)*2ks = 1,965600 =&gt; B m3_x000d_
odpočet v místě zaústění příkopu: -0,3m2*0,3m = -0,090000 =&gt; C m3_x000d_
lomová šachta_x000d_
deska: 1,6m*1,6m*0,3m = 0,768000 =&gt; D m3_x000d_
stěny: (1,6m*2,9m*0,3m)*2ks+(1,0m*2,9m*0,3m)*2ks = 4,524000 =&gt; E m3_x000d_
odpočet otvoru: -3,14*0,3m*0,3m*0,3m = -0,084780 =&gt; F m3_x000d_
Celkem: A+B+C+D+E+F = 7,850820 =&gt; G m3</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</si>
  <si>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</si>
  <si>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386365</t>
  </si>
  <si>
    <t>VÝZTUŽ KOMPLETNÍCH KONSTRUKCÍ JÍMEK Z OCELI 10505, B500B</t>
  </si>
  <si>
    <t>B500B_x000d_
_x000d_
PV - hlavní část</t>
  </si>
  <si>
    <t>3% z pol. č. 386325: 7,851m3*7,85t/m3*0,03 = 1,848911 =&gt; A t</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</si>
  <si>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</si>
  <si>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451312</t>
  </si>
  <si>
    <t>PODKLADNÍ A VÝPLŇOVÉ VRSTVY Z PROSTÉHO BETONU C12/15</t>
  </si>
  <si>
    <t>C12/15-X0, TL. 100 MM_x000d_
_x000d_
PV - hlavní část</t>
  </si>
  <si>
    <t>pod vtokovou jímkou: 1,9m*1,9m*0,1m = 0,361000 =&gt; A m3_x000d_
pod lomovou šachtou: 1,9m*1,9m*0,1m = 0,361000 =&gt; B m3_x000d_
Celkem: A+B = 0,722000 =&gt; C m3</t>
  </si>
  <si>
    <t>451315</t>
  </si>
  <si>
    <t>PODKLADNÍ A VÝPLŇOVÉ VRSTVY Z PROSTÉHO BETONU C30/37</t>
  </si>
  <si>
    <t>C30/37n-XF3_x000d_
_x000d_
PV - hlavní část</t>
  </si>
  <si>
    <t>podkladní beton tl. 100 mm _x000d_
pod dlažbou ve vtokové jímce: 1,0m*1,0m*0,1m = 0,100000 =&gt; A m3_x000d_
pod dlažbou v lomové šachtě: 1,0m*1,0m*0,1m = 0,100000 =&gt; B m3_x000d_
podkladní beton tl. 150 mm pod odlážděním svahu_x000d_
na vtoku: 3,0m2*1,2koef.*0,15m = 0,540000 =&gt; C m3_x000d_
Celkem: A+B+C = 0,740000 =&gt; D m3</t>
  </si>
  <si>
    <t>ZHUTNĚNÉ LOŽE ZE ŠP FR. 0-22 MM, HUTNIT PO VRSTVÁCH TL. 300 MM NA ID=0,90, PS 98%_x000d_
_x000d_
PV - hlavní část</t>
  </si>
  <si>
    <t>lože pro uložení trouby: (1,3m+1,9m)/2*0,3m*18,3m = 8,784000 =&gt; A m3</t>
  </si>
  <si>
    <t>NEHUTNĚNÉ LOŽE ZE ŠP FR. 0-8 MM, TL. 100 MM, PS 94%_x000d_
_x000d_
PV - hlavní část</t>
  </si>
  <si>
    <t>lože pro uložení trouby: 2,0m*0,1m*18,3m = 3,660000 =&gt; A m3</t>
  </si>
  <si>
    <t>LOMOVÝ KÁMEN TL. 200 MM, VČ. SPÁROVÁNÍ CEMENTOVOU MALTOU M25-XF4_x000d_
_x000d_
PV - hlavní část</t>
  </si>
  <si>
    <t>na dně vtokové jímky: 1,0m*1,0m*0,2m = 0,200000 =&gt; A m3_x000d_
na dně lomové šachty: 1,0m*1,0m*0,2m = 0,200000 =&gt; B m3_x000d_
odláždění svahu na vtoku: 3,0m2*1,2koef.*0,2m = 0,720000 =&gt; C m3_x000d_
Celkem: A+B+C = 1,120000 =&gt; D m3</t>
  </si>
  <si>
    <t>7 - Přidružená stavební výroba</t>
  </si>
  <si>
    <t>711509</t>
  </si>
  <si>
    <t>OCHRANA IZOLACE NA POVRCHU TEXTILIÍ</t>
  </si>
  <si>
    <t>GEOTEXTILIE 500 G/M2_x000d_
_x000d_
PV - hlavní část</t>
  </si>
  <si>
    <t>stěny jímky: 4*1,6m*2,9m = 18,560000 =&gt; A m2_x000d_
stěny šachny: 4*1,6m*1,26m = 8,064000 =&gt; B m2_x000d_
Celkem: A+B = 26,624000 =&gt; C m2</t>
  </si>
  <si>
    <t xml:space="preserve">položka zahrnuje:
- dodání  předepsaného ochranného materiálu
- zřízení ochrany izolace</t>
  </si>
  <si>
    <t>899123</t>
  </si>
  <si>
    <t>MŘÍŽE Z KOMPOZITU SAMOSTATNÉ</t>
  </si>
  <si>
    <t>UZAMYKATELNÁ MŘÍŽ Z KOMPOZITU, VČETNĚ RÁMU Z OCELI S235 J0+N, VČETNĚ PKO RÁMU, _x000d_
VČETNĚ UKOTVENÍ CHEMICKÝMI KOTVAMI DO STĚN JÍMKY_x000d_
_x000d_
PV - hlavní část</t>
  </si>
  <si>
    <t>vtoková jímka: 1ks = 1,000000 =&gt; A ks_x000d_
lomová šachta: 1ks = 1,000000 =&gt; B ks _x000d_
Celkem: A+B = 2,000000 =&gt; C ks</t>
  </si>
  <si>
    <t>Položka zahrnuje dodávku a osazení předepsané mříže včetně rámu</t>
  </si>
  <si>
    <t>89915</t>
  </si>
  <si>
    <t>STUPADLA (A POD)</t>
  </si>
  <si>
    <t>POPLASTOVANÁ STUPADLA V JÍMCE_x000d_
_x000d_
PV - hlavní část</t>
  </si>
  <si>
    <t>lomová šachta: 6ks = 6,000000 =&gt; A ks</t>
  </si>
  <si>
    <t>- Položka zahrnuje veškerý materiál, výrobky a polotovary, včetně mimostaveništní a
vnitrostaveništní dopravy (rovněž přesuny), včetně naložení a složení,případně s uložením.</t>
  </si>
  <si>
    <t>FLEXIBILNÍ KORUGOVANÁ HDPE TROUBA DN 600 MM, VČ. PODEPŘENÍ TROUBY_x000d_
_x000d_
PV - hlavní část</t>
  </si>
  <si>
    <t>18,9m = 18,900000 =&gt; A m</t>
  </si>
  <si>
    <t>935842</t>
  </si>
  <si>
    <t>ŽLABY A RIGOLY DLÁŽDĚNÉ Z BETONOVÝCH DLAŽDIC DO BETONU TL 100MM</t>
  </si>
  <si>
    <t>zaústění příkopu do vtokové jímky: 2*2ks*0,3m*0,6m = 0,720000 =&gt; A m2</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</si>
  <si>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</si>
  <si>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966357</t>
  </si>
  <si>
    <t>BOURÁNÍ PROPUSTŮ Z TRUB DN DO 500MM</t>
  </si>
  <si>
    <t>VČETNĚ ODVOZU A ULOŽENÍ DO RECYKLAČNÍHO STŘEDISKA, POPLATEK ZA SKLÁDKU UVEDEN V POLOŽCE 014102.e_x000d_
_x000d_
PV - hlavní část</t>
  </si>
  <si>
    <t>stávající bet. trouba DN 500: 10,7m = 10,700000 =&gt; A m</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</si>
  <si>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</si>
  <si>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SO132 - Propustek v km 0,206 00</t>
  </si>
  <si>
    <t>z pol. č. 17120: 146,869m3*1,8t/m3 = 264,364200 =&gt; A t</t>
  </si>
  <si>
    <t>20,0m = 20,000000 =&gt; A m</t>
  </si>
  <si>
    <t>výkop pro propustek: (1,7m+5,8m)/2*2,1m*18,65m = 146,868750 =&gt; A m3</t>
  </si>
  <si>
    <t>uložení zeminy na trvalou skládku _x000d_
z pol. č. 13173: 146,869m3 = 146,869000 =&gt; A m3</t>
  </si>
  <si>
    <t>obsyp trouby: 7,0m2*18,65m = 130,550000 =&gt; A m3</t>
  </si>
  <si>
    <t>ve výkopu: 7,6m*18,65m = 141,740000 =&gt; A m2</t>
  </si>
  <si>
    <t>C30/37n-XF3, TL. 150 MM_x000d_
_x000d_
PV - hlavní část</t>
  </si>
  <si>
    <t>podkladní beton tl. 150 mm pod odlážděním_x000d_
na vtoku: 7,1m2*1,2koef.*0,15m = 1,278000 =&gt; A m3_x000d_
na výtoku: 7,0m2*1,2koef.*0,15m = 1,260000 =&gt; B m3_x000d_
Celkem: A+B = 2,538000 =&gt; C m3</t>
  </si>
  <si>
    <t>lože pro uložení trouby: (1,7m+2,3m)/2*0,3m*18,65m = 11,190000 =&gt; A m3</t>
  </si>
  <si>
    <t>lože pro uložení trouby: 2,4m*0,1m*18,65m = 4,476000 =&gt; A m3</t>
  </si>
  <si>
    <t>na vtoku: 7,1m2*1,2koef.*0,2m = 1,704000 =&gt; A m3_x000d_
na výtoku: 7,0m2*1,2koef.*0,2m = 1,680000 =&gt; B m3_x000d_
Celkem: A+B = 3,384000 =&gt; C m3</t>
  </si>
  <si>
    <t>9183E3</t>
  </si>
  <si>
    <t>PROPUSTY Z TRUB DN 800MM PLASTOVÝCH</t>
  </si>
  <si>
    <t>FLEXIBILNÍ KORUGOVANÁ HDPE TROUBA DN 800 MM, ŠIKMO SEŘÍZNUTÁ NA OBOU KONCÍCH, VČ. PODEPŘENÍ TROUBY_x000d_
_x000d_
PV - hlavní část</t>
  </si>
  <si>
    <t>18,65m = 18,650000 =&gt; A m</t>
  </si>
  <si>
    <t>SO133 - Propustek v km 2,390 71</t>
  </si>
  <si>
    <t>z pol. č. 12960: 3,0m3*1,8t/m3 = 5,400000 =&gt; A t_x000d_
z pol. č. 17120: 187,966m3*1,8t/m3 = 338,338800 =&gt; B t_x000d_
Celkem: A+B = 343,738800 =&gt; C t_x000d_
z toho pro propustek pod sjezdem: 105,3 t</t>
  </si>
  <si>
    <t>PROSTÝ BETON_x000d_
- poplatek za uložení na recyklačním středisku _x000d_
_x000d_
PV - hlavní část _x000d_
PV - doprovodná část</t>
  </si>
  <si>
    <t>z pol. č. 96615: 0,387m3*2,2t/m3 = 0,851400 =&gt; A t_x000d_
z pol. č. 966357: 0,09m2*9,8m*2,2t/m3 = 1,940400 =&gt; B t (pro propustek pod sjezdem)_x000d_
z pol. č. 966358: 0,13m2*12,2m*2,2t/m3 = 3,489200 =&gt; C t_x000d_
Celkem: A+B+C = 6,281000 =&gt; D t</t>
  </si>
  <si>
    <t>f</t>
  </si>
  <si>
    <t>KÁMEN_x000d_
_x000d_
nezpůsobilé výdaje</t>
  </si>
  <si>
    <t>z pol. č. 11415:1,2m3*2,5t/m3 = 3,000000 =&gt; A t_x000d_
z pol. č. 96613: 5,746m3*2,5t/m3 = 14,365000 =&gt; B t_x000d_
Celkem: A+B = 17,365000 =&gt; C t</t>
  </si>
  <si>
    <t>g</t>
  </si>
  <si>
    <t>ŽELEZOBETON_x000d_
- poplatek za uložení na recyklačním středisku _x000d_
_x000d_
PV - doprovodná část</t>
  </si>
  <si>
    <t>z pol. č. 96616: 6,285m3*2,5t/m3 = 15,712500 =&gt; A t_x000d_
(pro propustek pod sjezdem)</t>
  </si>
  <si>
    <t>11415</t>
  </si>
  <si>
    <t>ODSTRAN DLAŽEB VODNÍCH KORYT Z LOM KAM NA MC VČET PODKL</t>
  </si>
  <si>
    <t>VČETNĚ ODVOZU A ULOŽENÍ DO RECYKLAČNÍHO STŘEDISKA, POPLATEK ZA SKLÁDKU UVEDEN V POLOŽCE 014102.f_x000d_
_x000d_
PV - hlavní část</t>
  </si>
  <si>
    <t>digitálně odměřeno z výkresu_x000d_
koryto a svahy na výtoku: 4,0m2*0,3m = 1,200000 =&gt; A m3</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</si>
  <si>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</si>
  <si>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35,0m = 35,000000 =&gt; A m</t>
  </si>
  <si>
    <t>12960</t>
  </si>
  <si>
    <t>ČIŠTĚNÍ VODOTEČÍ A MELIORAČ KANÁLŮ OD NÁNOSŮ</t>
  </si>
  <si>
    <t>VČ. NALOŽENÍ A ODVOZU A ULOŽENÍ DO RECYKLAČNÍHO STŘEDISKA, POPLATEK ZA SKLÁDKU UVEDEN V POLOŽCE 014102.a_x000d_
_x000d_
PV - hlavní část</t>
  </si>
  <si>
    <t>pročištění koryta na výtoku v délce 5,0 m: 10,0m2*0,3m = 3,000000 =&gt; A m3</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</si>
  <si>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</si>
  <si>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VČETNĚ NALOŽENÍ A ODVOZU DO RECYKLAČNÍHO STŘEDISKA, POPLATEK ZA SKLÁDKU UVEDEN V POLOŽCE 014102.a_x000d_
_x000d_
PV - hlavní část _x000d_
PV - doprovodná část</t>
  </si>
  <si>
    <t xml:space="preserve">výkop pro troubu DN 600 mm: (1,3m+4,0m)/2*1,4m*8,8m = 32,648000 =&gt; A m3 (pro propustek pod sjezdem)_x000d_
výkop pro troubu DN 800 mm: (1,7m+5,6m)/2*1,5m*16,6m = 90,885000 =&gt; B m3_x000d_
výkop pro vtokovou jímku: 7,5m2*(1,9m+5,0m)/2 = 25,875000 =&gt; C m3 (pro propustek pod sjezdem)_x000d_
výkop pro lomovou jímku: 10,0m2*(2,1m+5,5m)/2 = 38,000000 =&gt; D m3_x000d_
Celkem: A+B+C+D = 187,408000 =&gt; E m3_x000d_
_x000d_
z toho: _x000d_
128,885 m3    PV - hlavní část_x000d_
58,523 m3      PV - doprovodná část</t>
  </si>
  <si>
    <t>13273</t>
  </si>
  <si>
    <t>HLOUBENÍ RÝH ŠÍŘ DO 2M PAŽ I NEPAŽ TŘ. I</t>
  </si>
  <si>
    <t>pro betonový práh_x000d_
na výtoku: 0,3m*0,6m*3,1m = 0,558000 =&gt;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</si>
  <si>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</si>
  <si>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uložení zeminy na trvalou skládku _x000d_
z pol. č. 13173:m187,408m3 = 187,408000 =&gt; A _x000d_
z pol. č. 13273: 0,558m3 = 0,558000 =&gt; B m3_x000d_
Celkem: A+B = 187,966000 =&gt; C m3_x000d_
z toho pro propustek pod sjezdem: 58,523 m3_x000d_
_x000d_
z toho: _x000d_
129,443 m3    PV - hlavní část_x000d_
58,523 m3      PV - doprovodná část</t>
  </si>
  <si>
    <t>ZEMINA Z NENAMRZAVÉHO MATERIÁLU, HUTNIT PO VRSTVÁCH MAX. TL. 150 MM NA ID=0,85_x000d_
_x000d_
PV - hlavní část _x000d_
PV - doprovodná část</t>
  </si>
  <si>
    <t xml:space="preserve">zásyp kolem vtokové jímky: 7,5m2*(1,9m+5,0m)/2 = 25,875000 =&gt; A m3 (pro propustek pod sjezdem)_x000d_
_x000d_
odpočet konstrukce: -1,6m*1,6m*2,15m = -5,504000 =&gt; B m3 (pro propustek pod sjezdem)_x000d_
zásyp kolem lomové jímky: 10,0m2*(2,1m+5,5m)/2 = 38,000000 =&gt; C m3_x000d_
odpočet konstrukce: -1,6m*1,8m*2,55m = -7,344000 =&gt; D m3_x000d_
Celkem: A+B+C+D = 51,027000 =&gt; E m3_x000d_
_x000d_
z toho: _x000d_
19,648 m3    PV - hlavní část_x000d_
31,379 m3    PV - doprovodná část</t>
  </si>
  <si>
    <t>ŠP FR. 0-32 MM, HUTNIT PO VRSTVÁCH MAX. TL. 150 MM NA ID=0,90, PS=98%_x000d_
_x000d_
PV - hlavní část _x000d_
PV - doprovodná část</t>
  </si>
  <si>
    <t xml:space="preserve">obsyp trouby DN 600 mm: 3,2m*8,8m = 28,160000 =&gt; A m3 (pro propustek pod sjezdem)_x000d_
obsyp trouby DN 800 mm: 5,5m2*16,6m = 91,300000 =&gt; B m3_x000d_
Celkem: A+B = 119,460000 =&gt; C m3_x000d_
_x000d_
z toho: _x000d_
91,300 m3    PV - hlavní část_x000d_
28,160 m3    PV - doprovodná část</t>
  </si>
  <si>
    <t>SEPARAČNÍ GEOTEXTILIE_x000d_
_x000d_
PV - hlavní část _x000d_
PV - doprovodná část</t>
  </si>
  <si>
    <t xml:space="preserve">ve výkopu pod troubou DN 600 mm: 4,8m*8,8m = 42,240000 =&gt; A m2 (pro propustek pod sjezdem)_x000d_
ve výkopu pod troubou DN 800 mm: 7,1m*16,6m = 117,860000 =&gt; B m2_x000d_
Celkem: A+B = 160,100000 =&gt; C m2_x000d_
_x000d_
z toho: _x000d_
117,860 m2    PV - hlavní část_x000d_
42,240 m2      PV - doprovodná část</t>
  </si>
  <si>
    <t>BETON C30/37-XF4, XD3, XC4, VČ. PENETRAČNÍHO NÁTĚRU A 2 X ASFALTOVÉHO NÁTĚRU_x000d_
_x000d_
PV - hlavní část _x000d_
PV - doprovodná část</t>
  </si>
  <si>
    <t xml:space="preserve">vtoková jímka _x000d_
deska: 1,6m*1,6m*0,3m = 0,768000 =&gt; A m3_x000d_
stěny: (1,6m*1,85m*0,3m)*2ks+(1,0m*1,85m*0,3m)*2ks = 2,886000 =&gt; B m3_x000d_
odpočet otvoru DN 600 mm: -3,14*0,3m*0,3m*0,3m = -0,084780 =&gt; C m3_x000d_
odpočet v místě zaústění příkopu: -0,5m2*0,3m = -0,150000 =&gt; D m3_x000d_
(pro propustek pod sjezdem 3,419 m3)_x000d_
_x000d_
lomová jímka_x000d_
deska: 1,6m*1,8m*0,3m = 0,864000 =&gt; E m3_x000d_
stěny: (1,6m*2,25m*0,3m)*2ks+(1,2m*2,25m*0,3m)*2ks = 3,780000 =&gt; F m3_x000d_
odpočet otvoru DN 600 mm: -3,14*0,3m*0,3m*0,3m = -0,084780 =&gt; G m3_x000d_
odpočet otvoru DN 800 mm: -3,14*0,4m*0,4m*0,3m = -0,150720 =&gt; H m3_x000d_
odpočet v místě zaústění příkopu: -0,3m2*0,3m = -0,090000 =&gt; I m3_x000d_
_x000d_
Celkem: A+B+C+D+E+F+G+H+I = 7,737720 =&gt; J m3_x000d_
_x000d_
z toho: _x000d_
4,318 m3    PV - hlavní část_x000d_
3,419 m3      PV - doprovodná část</t>
  </si>
  <si>
    <t>B500B_x000d_
_x000d_
PV - hlavní část _x000d_
PV - doprovodná část</t>
  </si>
  <si>
    <t xml:space="preserve">3% z pol. č. 386325: 7,737m3*7,85t/m3*0,03 = 1,822064 =&gt; A t_x000d_
z toho pro propustek pod sjezdem: 0,8 t_x000d_
_x000d_
z toho: _x000d_
1,022 t    PV - hlavní část_x000d_
0,800 t    PV - doprovodná část</t>
  </si>
  <si>
    <t>C12/15-X0, TL. 100 MM_x000d_
_x000d_
PV - hlavní část _x000d_
PV - doprovodná část</t>
  </si>
  <si>
    <t xml:space="preserve">pod vtokovou jímkou: 1,9m*1,9m*0,1m = 0,361000 =&gt; A m3 (pro propustek pod sjezdem)_x000d_
pod lomovou jímkou: 1,9m*2,1m*0,1m = 0,399000 =&gt; B m3_x000d_
Celkem: A+B = 0,760000 =&gt; C m3_x000d_
_x000d_
z toho: _x000d_
0,399 m3    PV - hlavní část_x000d_
0,361 m3      PV - doprovodná část</t>
  </si>
  <si>
    <t>C30/37n-XF3_x000d_
_x000d_
PV - hlavní část _x000d_
PV - doprovodná část</t>
  </si>
  <si>
    <t xml:space="preserve">podkladní beton tl. 100 mm _x000d_
pod dlažbou ve vtokové jímce: 1,0m*1,0m*0,1m = 0,100000 =&gt; A m3 (pro propustek pod sjezdem)_x000d_
pod dlažbou v lomové jímce: 1,0m*1,2m*0,1m = 0,120000 =&gt; B m3_x000d_
podkladní beton tl. 150 mm pod odlážděním svahu_x000d_
na výtoku: 11,0m2*1,2koef.*0,15m = 1,980000 =&gt; C m3_x000d_
na vtoku: 7,5m2*1,2koef.*0,15m  = 1,350000 =&gt; D  m3 (pro propustek pod sjzdem)_x000d_
A+B+C+D = 3,550000 =&gt; E _x000d_
_x000d_
z toho: _x000d_
2,10 m3    PV - hlavní část_x000d_
1,45 m3      PV - doprovodná část</t>
  </si>
  <si>
    <t>ZHUTNĚNÉ LOŽE ZE ŠP FR. 0-22 MM, HUTNIT PO VRSTVÁCH TL. 300 MM NA ID=0,90, PS 98%_x000d_
_x000d_
PV - hlavní část _x000d_
PV - doprovodná část</t>
  </si>
  <si>
    <t xml:space="preserve">lože pro uložení trouby DN 600 mm: (1,3m+1,9m)/2*0,3m*8,8m = 4,224000 =&gt; A m3 (pro propustek pod sjezdem)_x000d_
lože pro uložení trouby DN 800 mm: (1,7m+2,3m)/2*0,3m*16,6m = 9,960000 =&gt; B m3_x000d_
Celkem: A+B = 14,184000 =&gt; C m3_x000d_
_x000d_
z toho: _x000d_
9,960 m3    PV - hlavní část_x000d_
4,224 m3    PV - doprovodná část</t>
  </si>
  <si>
    <t>NEHUTNĚNÉ LOŽE ZE ŠP FR. 0-8 MM, TL. 100 MM, PS 94%_x000d_
_x000d_
PV - hlavní část _x000d_
PV - doprovodná část</t>
  </si>
  <si>
    <t xml:space="preserve">lože pro uložení trouby DN 600 mm: 2,0m*0,1m*8,8m = 1,760000 =&gt; A m3 (pro propustek pod sjezdem)_x000d_
lože pro uložení trouby DN 800 mm: 2,4m*0,1m*16,6m = 3,984000 =&gt; B m3_x000d_
Celkem: A+B = 5,744000 =&gt; C m3_x000d_
_x000d_
z toho: _x000d_
3,984 m3    PV - hlavní část_x000d_
1,760 m3    PV - doprovodná část</t>
  </si>
  <si>
    <t>LOMOVÝ KÁMEN TL. 200 MM, VČ. SPÁROVÁNÍ CEMENTOVOU MALTOU M25-XF4_x000d_
_x000d_
PV - hlavní část _x000d_
PV - doprovodná část</t>
  </si>
  <si>
    <t xml:space="preserve">na dně vtokové jímky: 1,0m*1,0m*0,2m = 0,200000 =&gt; A m3 (pro propustek pod sjezdem)_x000d_
na dně lomové jímky: 1,0m*1,2m*0,2m = 0,240000 =&gt; B m3_x000d_
odláždění svahu na výtoku: 11,0m2*1,2koef.*0,2m = 2,640000 =&gt; C m3_x000d_
odláždění svahu na vtoku: 7,5m2*1,2koef.*0,2m = 1,800000 =&gt; D m3 (pro prosputek pod sjezdem)_x000d_
A+B+C+D = 4,880000 =&gt; E _x000d_
_x000d_
z toho: _x000d_
2,880 m3    PV - hlavní část_x000d_
2,000 m3    PV - doprovodná část</t>
  </si>
  <si>
    <t>C30/37-XF3_x000d_
_x000d_
PV - hlavní část</t>
  </si>
  <si>
    <t>betonový práh _x000d_
na výtoku: 0,3m*0,6m*3,1m = 0,558000 =&gt; A m3</t>
  </si>
  <si>
    <t>GEOTEXTILIE 500 G/M2_x000d_
_x000d_
PV - hlavní část _x000d_
PV - doprovodná část</t>
  </si>
  <si>
    <t xml:space="preserve">stěny vtokové jímky: 4*1,6m*2,15m = 13,760000 =&gt; A m2 (pro propustek pod sjezdem)_x000d_
stěny lomové jímky: (2*1,6m+2*1,8m)*2,55m = 17,340000 =&gt; B m2_x000d_
Celkem: A+B = 31,100000 =&gt; C m2_x000d_
_x000d_
z toho: _x000d_
17,340 m2    PV - hlavní část_x000d_
13,760 m2    PV - doprovodná část</t>
  </si>
  <si>
    <t>UZAMYKATELNÁ MŘÍŽ Z KOMPOZITU, VČETNĚ RÁMU Z OCELI S235 J0+N, VČETNĚ PKO RÁMU, _x000d_
VČETNĚ UKOTVENÍ CHEMICKÝMI KOTVAMI DO STĚN JÍMKY_x000d_
_x000d_
PV - hlavní část _x000d_
PV - doprovodná část</t>
  </si>
  <si>
    <t xml:space="preserve">vtoková jímka: 1ks = 1,000000 =&gt; A ks (pro propustek pod sjezdem) _x000d_
lomová jímka: 1ks = 1,000000 =&gt; B ks_x000d_
Celkem: A+B = 2,000000 =&gt; C ks_x000d_
_x000d_
z toho: _x000d_
1 ks    PV - hlavní část_x000d_
1 ks   PV - doprovodná část</t>
  </si>
  <si>
    <t>POPLASTOVANÁ STUPADLA V JÍMCE_x000d_
_x000d_
PV - hlavní část _x000d_
PV - doprovodná část</t>
  </si>
  <si>
    <t xml:space="preserve">vtoková jímka: 4ks  = 4,000000 =&gt; A  (pro propustek pod sjezdem)_x000d_
lomová jímka: 5ks = 5,000000 =&gt; B _x000d_
Celkem: A+B = 9,000000 =&gt; C ks_x000d_
_x000d_
z toho: _x000d_
5 ks    PV - hlavní část_x000d_
4 ks   PV - doprovodná část</t>
  </si>
  <si>
    <t>9112A1</t>
  </si>
  <si>
    <t>ZÁBRADLÍ MOSTNÍ S VODOR MADLY - DODÁVKA A MONTÁŽ</t>
  </si>
  <si>
    <t>OCELOVÉ DVOUMADLOVÉ TRUBKOVÉ ZÁBRADLÍ_x000d_
_x000d_
PV - hlavní část _x000d_
PV - doprovodná část</t>
  </si>
  <si>
    <t xml:space="preserve">na vtokové jímce: 4*1,4m = 5,600000 =&gt; A m (pro propustek pod sjezdem)_x000d_
na lomové jímce: 2*1,4m+2*1,6m = 6,000000 =&gt; B m_x000d_
Celkem: A+B = 11,600000 =&gt; C m_x000d_
_x000d_
z toho: _x000d_
6,000 m    PV - hlavní část_x000d_
5,600 m    PV - doprovodná část</t>
  </si>
  <si>
    <t>položka zahrnuje:
dodání zábradlí včetně předepsané povrchové úpravy
kotvení sloupků, t.j. kotevní desky, šrouby z nerez oceli, vrty a zálivku, pokud zadávací dokumentace nestanoví jinak
případné nivelační hmoty pod kotevní desky</t>
  </si>
  <si>
    <t>FLEXIBILNÍ KORUGOVANÁ HDPE TROUBA DN 600 MM, VČ. PODEPŘENÍ TROUBY_x000d_
_x000d_
PV - doprovodná část</t>
  </si>
  <si>
    <t>9,4m = 9,400000 =&gt; A m (pro propustek pod sjezdem)</t>
  </si>
  <si>
    <t>FLEXIBILNÍ KORUGOVANÁ HDPE TROUBA DN 800 MM, ŠIKMO SEŘÍZNUTÁ NA VÝTOKU, VČ. PODEPŘENÍ TROUBY_x000d_
_x000d_
PV - hlavní část</t>
  </si>
  <si>
    <t>16,91m = 16,910000 =&gt; A m</t>
  </si>
  <si>
    <t>zaústění příkopu do jímky: 2*2ks*0,3m*0,6m = 0,720000 =&gt; A m2 (pro propustek pod sjezdem)</t>
  </si>
  <si>
    <t>96613</t>
  </si>
  <si>
    <t>BOURÁNÍ KONSTRUKCÍ Z KAMENE NA MC</t>
  </si>
  <si>
    <t>VČETNĚ ODVOZU A ULOŽENÍ NA SKLÁDKU, POPLATEK ZA SKLÁDKU UVEDEN V POLOŽCE 014102.f_x000d_
_x000d_
PV - hlavní část</t>
  </si>
  <si>
    <t>stáv. kamenná čela: 0,65m*1,6m*2,3m+0,6m*1,3m*4,3m = 5,746000 =&gt; A m3</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</si>
  <si>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</si>
  <si>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t>
  </si>
  <si>
    <t>BOURÁNÍ KONSTRUKCÍ Z PROSTÉHO BETONU</t>
  </si>
  <si>
    <t>stáv. bet. římsa na výtoku: 0,45m*0,2m*4,3m = 0,387000 =&gt; A m3</t>
  </si>
  <si>
    <t>96616</t>
  </si>
  <si>
    <t>BOURÁNÍ KONSTRUKCÍ ZE ŽELEZOBETONU</t>
  </si>
  <si>
    <t>VČETNĚ ODVOZU A ULOŽENÍ DO RECYKLAČNÍHO STŘEDISKA, POPLATEK ZA SKLÁDKU UVEDEN V POLOŽCE 014102.g_x000d_
_x000d_
PV - doprovodná část</t>
  </si>
  <si>
    <t>stáv. vtoková žb. jímka: 1,5m2*2,2m+2,7m2*0,35m = 4,245000 =&gt; A m3 _x000d_
stáv. žb. čelo: 0,6m*1,7m*2,0m = 2,040000 =&gt; B m3_x000d_
Celkem: A+B = 6,285000 =&gt; C m3_x000d_
(pro propustek pod sjezdem)</t>
  </si>
  <si>
    <t>VČETNĚ ODVOZU A ULOŽENÍ DO RECYKLAČNÍHO STŘEDISKA, POPLATEK ZA SKLÁDKU UVEDEN V POLOŽCE 014102.e_x000d_
_x000d_
PV - doprovodná část</t>
  </si>
  <si>
    <t>stávající bet. trouba DN 500: 9,8m = 9,800000 =&gt; A m (pro propustek pod sjezdem)</t>
  </si>
  <si>
    <t>966358</t>
  </si>
  <si>
    <t>BOURÁNÍ PROPUSTŮ Z TRUB DN DO 600MM</t>
  </si>
  <si>
    <t>stávající bet. trouba DN 600: 12,2m = 12,200000 =&gt; A m</t>
  </si>
  <si>
    <t>SO191 - Dopravně inženýrská opatření</t>
  </si>
  <si>
    <t>02710</t>
  </si>
  <si>
    <t>POMOC PRÁCE ZŘÍZ NEBO ZAJIŠŤ OBJÍŽĎKY A PŘÍSTUP CESTY</t>
  </si>
  <si>
    <t>PROVIZORNÍ KOMUNIKACE - SANAČNÍ VRSTVA PRO STAVENIŠTNÍ DOPRAVU - V PŘÍPADĚ NEVHODNÝCH KLIMATICKÝCH PODMÍNEK BUDE ROZPROSTŘENO KAMENIVO PRO ZAJIŠTĚNÍ PRŮCHODNOSTI STAVENIŠTNÍ DOPRAVY, VČ. ODSTRANĚNÍ._x000d_
POLOŽKA BUDE ČERPÁNA NA ŽÁDOST TDS A INVESTORA._x000d_
CELKEM: 2360,0 x 3,5 x 0,4=3304,0 m3_x000d_
_x000d_
PV - doprovodná část</t>
  </si>
  <si>
    <t>1 = 1,000000 =&gt; A</t>
  </si>
  <si>
    <t>02720</t>
  </si>
  <si>
    <t>POMOC PRÁCE ZŘÍZ NEBO ZAJIŠŤ REGULACI A OCHRANU DOPRAVY</t>
  </si>
  <si>
    <t>Položka zahrnuje dopravně inženýrská opatření v průběhu celé stavby (dle schváleného plánu ZOV a vyjádření DI PČR), zahrnuje pronájem dopravního_x000d_
značení - tzn. osazení, přesuny a odvoz provizorního dopravního značení. Zahrnuje dočasné dopravní značení, semafory, dopravní zařízení (např citybloky, provizorní betonová a ocelová svodidla, světelné výstražné zařízení atd.) oplocení a všechny související práce po dobu trvání stavby Součástí položky je i údržba a péče o dopravně inženýrská opatření v průběhu celé stavby. Součástí položky je vyřízení DIR včetně jeho projednání. Součástí fakturace bude podrobný rozpis fakturovaných značek a zařízení v rámci této položky. Předpoklad stavebních prací je 17 měsíců._x000d_
_x000d_
PV - doprovodná část</t>
  </si>
  <si>
    <t>SO192 - Dopravní značení</t>
  </si>
  <si>
    <t>91228</t>
  </si>
  <si>
    <t>SMĚROVÉ SLOUPKY Z PLAST HMOT VČETNĚ ODRAZNÉHO PÁSKU</t>
  </si>
  <si>
    <t>SLOUPEK BÍLÝ, POLOHA DLE ČSN 73 6101_x000d_
_x000d_
PV - hlavní část _x000d_
PV - doprovodná část</t>
  </si>
  <si>
    <t xml:space="preserve">199 = 199,000000 =&gt; A _x000d_
z toho pro III/198 29: 8 ks_x000d_
_x000d_
z toho: _x000d_
191,0 ks   PV - hlavní část _x000d_
    8,0 ks   PV - doprovodná část</t>
  </si>
  <si>
    <t>položka zahrnuje:
- dodání a osazení sloupku včetně nutných zemních prací
- vnitrostaveništní a mimostaveništní doprava
- odrazky plastové nebo z retroreflexní fólie</t>
  </si>
  <si>
    <t>SLOUPEK ČERVENÝ_x000d_
_x000d_
PV - hlavní část _x000d_
PV - doprovodná část</t>
  </si>
  <si>
    <t xml:space="preserve">sjezdy: 14ks = 14,000000 =&gt; A ks_x000d_
z toho pro III/198 29: 2 ks _x000d_
_x000d_
z toho: _x000d_
12,0 ks   PV - hlavní část _x000d_
  2,0 ks   PV - doprovodná část</t>
  </si>
  <si>
    <t>914121</t>
  </si>
  <si>
    <t>DOPRAVNÍ ZNAČKY ZÁKLADNÍ VELIKOSTI OCELOVÉ FÓLIE TŘ 1 - DODÁVKA A MONTÁŽ</t>
  </si>
  <si>
    <t xml:space="preserve">B 21a Zákaz předjíždění: 2ks = 2,000000 =&gt; A _x000d_
A 28 Nebezpečná krajnice: 1ks = 1,000000 =&gt; B _x000d_
A 1a Nebezpečná zatáčka vpravo: 1ks = 1,000000 =&gt; C _x000d_
A 1b Nebezpečná zatáčka vlevo: 1ks = 1,000000 =&gt; D _x000d_
IJ 4b Označník zastávky: 2ks = 2,000000 =&gt; E _x000d_
P1 Křižovatka s vedlejší pozemní komunikací: 1ks  = 1,000000 =&gt; F _x000d_
P1+ B20a Křižovatka s vedlejší pozemní komunikací + Nejvyšší dovolená rychlost: 2+2 = 4,000000 =&gt; G _x000d_
P4 Dej přednost v jízdě: 3ks = 3,000000 =&gt; H _x000d_
IS 3b + IS 3c Směrová tabule s cílem (vlevo + vpravo): 2+2 = 4,000000 =&gt; I _x000d_
IS 3a + IS 3c Směrová tabule s cílem (přímo) + Směrová tabule s cílem (vpravo): 2+2 = 4,000000 =&gt; J _x000d_
IS 3a + IS3b Směrová tabule s cílem (přímo + vlevo): 1+1 = 2,000000 =&gt; K _x000d_
IS 3b Směrová tabule s cílem (vlevo): 2 = 2,000000 =&gt; L _x000d_
P2 Hlavní pozemní komunikace : 1 = 1,000000 =&gt; M _x000d_
A22 + E13+E7a+E7b Jiné nebezpečí + Text: 1+1+1+1 = 4,000000 =&gt; N _x000d_
B 19 Zákaz vjezdu vozidel přepravující nebezpečný náklad: 1 = 1,000000 =&gt; O _x000d_
A 14 Zvěř: 2 = 2,000000 =&gt; P _x000d_
IZ 4a Začátek obce: 1 = 1,000000 =&gt; Q _x000d_
IZ 4c Konec obce: 1 = 1,000000 =&gt; R _x000d_
Z3: 2 = 2,000000 =&gt; S _x000d_
A+B+C+D+E+F+G+H+I+J+K+L+M+N+O+P+Q+R+S = 39,000000 =&gt; T _x000d_
_x000d_
z toho: _x000d_
22,0 ks   PV - hlavní část _x000d_
17,0 ks   PV - doprovodná část</t>
  </si>
  <si>
    <t>položka zahrnuje:
- dodávku a montáž značek v požadovaném provedení</t>
  </si>
  <si>
    <t>914122</t>
  </si>
  <si>
    <t>DOPRAVNÍ ZNAČKY ZÁKLADNÍ VELIKOSTI OCELOVÉ FÓLIE TŘ 1 - MONTÁŽ S PŘEMÍSTĚNÍM</t>
  </si>
  <si>
    <t>- informační poutače _x000d_
_x000d_
PV - doprovodná část</t>
  </si>
  <si>
    <t>4 = 4,000000 =&gt; A</t>
  </si>
  <si>
    <t>položka zahrnuje:_x000d_
- dopravu demontované značky z dočasné skládky_x000d_
- osazení a montáž značky na místě určeném projektem_x000d_
- nutnou opravu poškozených částí_x000d_
nezahrnuje dodávku značky</t>
  </si>
  <si>
    <t>914123</t>
  </si>
  <si>
    <t>DOPRAVNÍ ZNAČKY ZÁKLADNÍ VELIKOSTI OCELOVÉ FÓLIE TŘ 1 - DEMONTÁŽ</t>
  </si>
  <si>
    <t>VČ. ODVOZU NA MÍSTO URČENÉ SPRÁVCEM KOMUNIKACE_x000d_
_x000d_
PV - hlavní část _x000d_
PV - doprovodná část</t>
  </si>
  <si>
    <t xml:space="preserve">33 = 33,000000 =&gt; A _x000d_
_x000d_
z toho: _x000d_
24,0 ks   PV - hlavní část _x000d_
  9,0 ks   PV - doprovodná část</t>
  </si>
  <si>
    <t>Položka zahrnuje odstranění, demontáž a odklizení materiálu s odvozem na předepsané místo</t>
  </si>
  <si>
    <t>914921</t>
  </si>
  <si>
    <t>SLOUPKY A STOJKY DOPRAVNÍCH ZNAČEK Z OCEL TRUBEK DO PATKY - DODÁVKA A MONTÁŽ</t>
  </si>
  <si>
    <t>OSAZENÍ DO BETONOVÝCH PATEK DLE SITUACE A TP 65_x000d_
_x000d_
PV - hlavní část _x000d_
PV - doprovodná část</t>
  </si>
  <si>
    <t xml:space="preserve">26 = 26,000000 =&gt; A _x000d_
_x000d_
z toho: _x000d_
16,0 ks   PV - hlavní část _x000d_
10,0 ks   PV - doprovodná část</t>
  </si>
  <si>
    <t>položka zahrnuje:
- sloupky a upevňovací zařízení včetně jejich osazení (betonová patka, zemní práce)</t>
  </si>
  <si>
    <t>914923</t>
  </si>
  <si>
    <t>SLOUPKY A STOJKY DZ Z OCEL TRUBEK DO PATKY DEMONTÁŽ</t>
  </si>
  <si>
    <t xml:space="preserve">22 = 22,000000 =&gt; A _x000d_
_x000d_
z toho: _x000d_
16,0 ks   PV - hlavní část _x000d_
  6,0 ks   PV - doprovodná část</t>
  </si>
  <si>
    <t>915111</t>
  </si>
  <si>
    <t>VODOROVNÉ DOPRAVNÍ ZNAČENÍ BARVOU HLADKÉ - DODÁVKA A POKLÁDKA</t>
  </si>
  <si>
    <t>VČ. PŘEDZNAČENÍ_x000d_
_x000d_
PV - hlavní část _x000d_
PV - doprovodná část</t>
  </si>
  <si>
    <t xml:space="preserve">- pro II/198:_x000d_
V4 (0,125): 4800,0m*0,125m = 600,000000 =&gt; A _x000d_
V4 (0,250): 35,0m*0,25m = 8,750000 =&gt; B _x000d_
V4 (0,5/0,5/0,250): 83,0m*0,5*0,25m = 10,375000 =&gt; C _x000d_
V 2b (1,5/1,5/0,250): 34,0m*0,5*0,25m = 4,250000 =&gt; D _x000d_
V 11a: 98,0m*0,125m = 12,250000 =&gt; E _x000d_
_x000d_
- pro III/198 29:_x000d_
V 1a (0,125): 65,0m*0,125m  = 8,125000 =&gt; F _x000d_
V4 (0,125): 400,0m*0,125m = 50,000000 =&gt; G _x000d_
V 2b (1,5/1,5/0,250): 26,0m*0,5*0,25m = 3,250000 =&gt; H _x000d_
_x000d_
A+B+C+D+E+F+G+H = 697,000000 =&gt; I _x000d_
_x000d_
z toho: _x000d_
635,625 m2    PV - hlavní část _x000d_
61,375 m2      PV - doprovodná část</t>
  </si>
  <si>
    <t>položka zahrnuje:
- dodání a pokládku nátěrového materiálu (měří se pouze natíraná plocha)
- předznačení a reflexní úpravu</t>
  </si>
  <si>
    <t>915211</t>
  </si>
  <si>
    <t>VODOROVNÉ DOPRAVNÍ ZNAČENÍ PLASTEM HLADKÉ - DODÁVKA A POKLÁDKA</t>
  </si>
  <si>
    <t>91552</t>
  </si>
  <si>
    <t>VODOR DOPRAV ZNAČ - PÍSMENA</t>
  </si>
  <si>
    <t>nápis BUS pro V11a: 2ks = 2,000000 =&gt; A</t>
  </si>
  <si>
    <t>položka zahrnuje:
- dodání a pokládku nátěrového materiálu
- předznačení a reflexní úpravu</t>
  </si>
  <si>
    <t>SO801 - Rekultivace a náhradní výsadba</t>
  </si>
  <si>
    <t>ORNICE Z DEPONIE_x000d_
_x000d_
PV - hlavní část _x000d_
PV - doprovodná část</t>
  </si>
  <si>
    <t xml:space="preserve">natěžení a dovoz ornice_x000d_
dle pol. č. 18220:m3994,05 = 3994,050000 =&gt; A _x000d_
dle pol. č. 18230:885,0 = 885,000000 =&gt; B _x000d_
A+B = 4879,050000 =&gt; C _x000d_
z toho pro III/198 29: 130 m3_x000d_
_x000d_
z toho: _x000d_
4 749,05 m3   PV - hlavní část _x000d_
130,00 m3      PV - doprovodná část</t>
  </si>
  <si>
    <t>18220</t>
  </si>
  <si>
    <t>ROZPROSTŘENÍ ORNICE VE SVAHU</t>
  </si>
  <si>
    <t>TL. 150 MM, MATERIÁL ZE STAVBY_x000d_
_x000d_
PV - hlavní část _x000d_
PV - doprovodná část</t>
  </si>
  <si>
    <t xml:space="preserve">digitálně odměřeno ze situace: 26627,0m2*0,15m = 3994,050000 =&gt; A m3_x000d_
z toho pro III/198 29: 130 m3_x000d_
_x000d_
z toho: _x000d_
3 864,05 m3   PV - hlavní část _x000d_
130,00 m3      PV - doprovodná část</t>
  </si>
  <si>
    <t>položka zahrnuje:
nutné přemístění ornice z dočasných skládek vzdálených do 50m
rozprostření ornice v předepsané tloušťce ve svahu přes 1:5</t>
  </si>
  <si>
    <t>18230</t>
  </si>
  <si>
    <t>ROZPROSTŘENÍ ORNICE V ROVINĚ</t>
  </si>
  <si>
    <t>TL. 150 MM, MATERIÁL ZE STAVBY_x000d_
_x000d_
PV - hlavní část</t>
  </si>
  <si>
    <t>digitálně odměřeno ze situace: 5900,0m2*0,15m = 885,000000 =&gt; A m3</t>
  </si>
  <si>
    <t>položka zahrnuje:
nutné přemístění ornice z dočasných skládek vzdálených do 50m
rozprostření ornice v předepsané tloušťce v rovině a ve svahu do 1:5</t>
  </si>
  <si>
    <t>18242</t>
  </si>
  <si>
    <t>ZALOŽENÍ TRÁVNÍKU HYDROOSEVEM NA ORNICI</t>
  </si>
  <si>
    <t xml:space="preserve">digitálně odměřeno ze situace: 32527,00m2 = 32527,000000 =&gt; A _x000d_
z toho pro III/198 29: 870 m2_x000d_
_x000d_
z toho: _x000d_
31 657,00 m3   PV - hlavní část _x000d_
870,00 m3        PV - doprovodná část</t>
  </si>
  <si>
    <t>Zahrnuje dodání předepsané travní směsi, hydroosev na ornici, zalévání, první pokosení, to vše bez ohledu na sklon terénu</t>
  </si>
  <si>
    <t>BYLINNÁ LUČNÍ SMĚS - SPECIFIKACE DLE TZ SO 801_x000d_
_x000d_
PV - hlavní část</t>
  </si>
  <si>
    <t>digitálně odměřeno ze situace: 3623,0m2 = 3623,000000 =&gt; A m2</t>
  </si>
  <si>
    <t>184A1</t>
  </si>
  <si>
    <t>VYSAZOVÁNÍ KEŘŮ LISTNATÝCH S BALEM VČETNĚ VÝKOPU JAMKY</t>
  </si>
  <si>
    <t>VÝSADBA KEŘŮ DLE PARAMETRŮ TZ SO 801, VČ. ZALÉVÁNÍ (MIN. 10L/KEŘ)_x000d_
- včetně následné péče po dobu 5ti let_x000d_
_x000d_
nezpůsobilé výdaje</t>
  </si>
  <si>
    <t>výsadba keřů na zářezové savhy v km 1.460 - 1.680_x000d_
navrhovaný sortiment keřů:_x000d_
Líska, Hloh, Růže šípková, Bez černý_x000d_
celkem je navrženo vysadit: 100ks = 100,000000 =&gt; A ks</t>
  </si>
  <si>
    <t xml:space="preserve">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</si>
  <si>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184B11</t>
  </si>
  <si>
    <t>VYSAZOVÁNÍ STROMŮ LISTNATÝCH S BALEM OBVOD KMENE DO 8CM, VÝŠ DO 1,2M</t>
  </si>
  <si>
    <t>VÝSADBA LESNICKÝM ZPŮSOBEM. ROZPON 2,0 M, DLE PARAMETRŮ TZ SO 801_x000d_
- včetně následné péče po dobu 5ti let_x000d_
_x000d_
nezpůsobilé výdaje</t>
  </si>
  <si>
    <t>v prostoru křižovatky II/198 x III/19829_x000d_
plocha výsadby 2950 m2, předpoklad 2/3 plochy, odhad plochy 1ks stromu: 4 m2_x000d_
2950,0 m2/3/4,0 m2=491,667=492ks = 492,000000 =&gt; A ks_x000d_
předpoklad:_x000d_
Acer platanoides - Javor mléč 246 ks_x000d_
Acer pseudoplatanus - Javor klen 246 ks</t>
  </si>
  <si>
    <t xml:space="preserve">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</si>
  <si>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184B17</t>
  </si>
  <si>
    <t>VYSAZOVÁNÍ STROMŮ LISTNATÝCH S BALEM OBVOD KMENE DO 20CM, PODCHOZÍ VÝŠ MIN 2,4M</t>
  </si>
  <si>
    <t>- náhradní výsadba za pokácené dřeviny, včetně zalévání stromů (min. 10L/STROM)_x000d_
- včetně následné péče po dobu 5ti let_x000d_
- výsadba bude provedena na pozemcích parc. č. 293/1, 301, 346 v katastrálním území Horní Kramolín, parc. č. 469/1, 469/2, 480/2, 533/2, 533/4, 533/6, 704, 705, 447/2, 478/1, 478/2, 478/3 v katastrálním území Jankovice, parc. č. 2249/1, 2258/1, 2258/2, 2962 v katastrálním území Teplá_x000d_
- sazenice budou vyvázány k opěrným kůlům a chráněny proti okusu zvěří a jinému poškození_x000d_
- provedení náhradní výsadby uvědomí žadatel správní orgán (Měú Teplá) a bude domluveno přesné místo výsadby_x000d_
_x000d_
nezpůsobilé výdaje</t>
  </si>
  <si>
    <t>Javor klen:11 = 11,000000 =&gt; A _x000d_
Olše lepkavá:3 = 3,000000 =&gt; B _x000d_
Třešeň ptačí: 5 = 5,000000 =&gt; C _x000d_
Lípa velkolisá: 5 = 5,000000 =&gt; D _x000d_
bez druhového složení (předpoklad Javor klen 23 ks, Lípa velkolistá 23 ks): 46 = 46,000000 =&gt; E _x000d_
A+B+C+D+E = 70,000000 =&gt; F</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</si>
  <si>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</si>
  <si>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184D11</t>
  </si>
  <si>
    <t>VYSAZOVÁNÍ STROMŮ JEHLIČNATÝCH S BALEM VÝŠKY KMENE DO 0,8M</t>
  </si>
  <si>
    <t>v prostoru křižovatky II/198 x III/19829_x000d_
plocha výsadby 2950 m2, předpoklad 1/3 plochy, odhad plochy 1ks stromu: 4 m2_x000d_
2950,0 m2/3/4,0 m2=245,833=246ks = 246,000000 =&gt; A ks_x000d_
předpoklad: smrk ztepilý – Picea abies</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</si>
  <si>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</si>
  <si>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18600</t>
  </si>
  <si>
    <t>ZALÉVÁNÍ VODOU</t>
  </si>
  <si>
    <t xml:space="preserve">kropení trávníku, plocha 35 250 m2_x000d_
5 l/m2, 6 x ročně_x000d_
32527,0m2*0,005*6 = 975,810000 =&gt; A m3_x000d_
z toho pro III/198 29: 870 m2_x000d_
_x000d_
z toho: _x000d_
949,71 m3   PV - hlavní část _x000d_
26,1 m3       PV - doprovodná část</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</si>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</sst>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64" formatCode="#,##0.00 Kč;[Red]-#,##0.00 Kč"/>
    <numFmt numFmtId="165" formatCode="#,##0.000"/>
  </numFmts>
  <fonts count="9">
    <font>
      <sz val="10"/>
      <color theme="1"/>
      <name val="Arial"/>
      <family val="2"/>
    </font>
    <font>
      <b/>
      <sz val="16"/>
      <color rgb="FF2B2E91"/>
      <name val="Roboto"/>
    </font>
    <font>
      <sz val="10"/>
      <color rgb="FF2B2E91"/>
      <name val="Roboto"/>
    </font>
    <font>
      <b/>
      <sz val="20"/>
      <color theme="1"/>
      <name val="Roboto"/>
    </font>
    <font>
      <sz val="10"/>
      <color theme="1"/>
      <name val="Roboto"/>
    </font>
    <font>
      <sz val="8"/>
      <color theme="1"/>
      <name val="Roboto"/>
    </font>
    <font>
      <b/>
      <sz val="10"/>
      <color theme="1"/>
      <name val="Roboto"/>
    </font>
    <font>
      <b/>
      <sz val="12"/>
      <color theme="1"/>
      <name val="Roboto"/>
    </font>
    <font>
      <i/>
      <sz val="10"/>
      <color theme="1"/>
      <name val="Roboto"/>
    </font>
  </fonts>
  <fills count="4">
    <fill>
      <patternFill patternType="none"/>
    </fill>
    <fill>
      <patternFill patternType="gray125"/>
    </fill>
    <fill>
      <patternFill patternType="solid">
        <fgColor rgb="FFFFFFFF"/>
        <bgColor indexed="64"/>
      </patternFill>
    </fill>
    <fill>
      <patternFill patternType="solid">
        <fgColor rgb="FFE8E8E8"/>
        <bgColor indexed="64"/>
      </patternFill>
    </fill>
  </fills>
  <borders count="15">
    <border/>
    <border>
      <bottom style="thin">
        <color rgb="FF2B2E91"/>
      </bottom>
    </border>
    <border>
      <left style="thin">
        <color rgb="FF2B2E91"/>
      </left>
      <top style="thin">
        <color rgb="FF2B2E91"/>
      </top>
    </border>
    <border>
      <top style="thin">
        <color rgb="FF2B2E91"/>
      </top>
    </border>
    <border>
      <right style="thin">
        <color rgb="FF2B2E91"/>
      </right>
      <top style="thin">
        <color rgb="FF2B2E91"/>
      </top>
    </border>
    <border>
      <left style="thin">
        <color rgb="FF2B2E91"/>
      </left>
    </border>
    <border>
      <right style="thin">
        <color rgb="FF2B2E91"/>
      </right>
    </border>
    <border>
      <left style="thin">
        <color rgb="FF2B2E91"/>
      </left>
      <bottom style="thin">
        <color rgb="FF2B2E91"/>
      </bottom>
    </border>
    <border>
      <right style="thin">
        <color rgb="FF2B2E91"/>
      </right>
      <bottom style="thin">
        <color rgb="FF2B2E91"/>
      </bottom>
    </border>
    <border>
      <bottom style="thin">
        <color auto="1"/>
      </bottom>
    </border>
    <border>
      <bottom style="thick">
        <color rgb="FFF2F2F2"/>
      </bottom>
    </border>
    <border>
      <top style="thick">
        <color rgb="FFF2F2F2"/>
      </top>
    </border>
    <border>
      <bottom style="medium">
        <color auto="1"/>
      </bottom>
    </border>
    <border>
      <top style="thick">
        <color rgb="FFF2F2F2"/>
      </top>
      <bottom style="medium">
        <color auto="1"/>
      </bottom>
    </border>
    <border>
      <top style="medium">
        <color auto="1"/>
      </top>
    </border>
  </borders>
  <cellStyleXfs count="1">
    <xf numFmtId="0" fontId="0" fillId="0" borderId="0"/>
  </cellStyleXfs>
  <cellXfs count="75">
    <xf numFmtId="0" fontId="0" fillId="0" borderId="0" xfId="0"/>
    <xf numFmtId="0" fontId="0" fillId="2" borderId="0" xfId="0" applyFill="1" applyProtection="1"/>
    <xf numFmtId="0" fontId="0" fillId="0" borderId="0" xfId="0" applyProtection="1"/>
    <xf numFmtId="0" fontId="1" fillId="2" borderId="0" xfId="0" applyFont="1" applyFill="1" applyProtection="1"/>
    <xf numFmtId="0" fontId="0" fillId="2" borderId="1" xfId="0" applyFill="1" applyBorder="1" applyProtection="1"/>
    <xf numFmtId="0" fontId="2" fillId="2" borderId="1" xfId="0" applyFont="1" applyFill="1" applyBorder="1" applyAlignment="1" applyProtection="1">
      <alignment horizontal="center" shrinkToFit="1"/>
    </xf>
    <xf numFmtId="0" fontId="0" fillId="2" borderId="2" xfId="0" applyFill="1" applyBorder="1" applyProtection="1"/>
    <xf numFmtId="0" fontId="0" fillId="2" borderId="3" xfId="0" applyFill="1" applyBorder="1" applyProtection="1"/>
    <xf numFmtId="0" fontId="0" fillId="2" borderId="4" xfId="0" applyFill="1" applyBorder="1" applyProtection="1"/>
    <xf numFmtId="0" fontId="0" fillId="2" borderId="5" xfId="0" applyFill="1" applyBorder="1" applyProtection="1"/>
    <xf numFmtId="0" fontId="3" fillId="2" borderId="0" xfId="0" applyFont="1" applyFill="1" applyAlignment="1" applyProtection="1">
      <alignment shrinkToFit="1"/>
    </xf>
    <xf numFmtId="0" fontId="4" fillId="2" borderId="0" xfId="0" applyFont="1" applyFill="1" applyAlignment="1" applyProtection="1">
      <alignment horizontal="right" vertical="top"/>
    </xf>
    <xf numFmtId="0" fontId="0" fillId="2" borderId="6" xfId="0" applyFill="1" applyBorder="1" applyProtection="1"/>
    <xf numFmtId="0" fontId="0" fillId="2" borderId="7" xfId="0" applyFill="1" applyBorder="1" applyProtection="1"/>
    <xf numFmtId="0" fontId="0" fillId="2" borderId="8" xfId="0" applyFill="1" applyBorder="1" applyProtection="1"/>
    <xf numFmtId="0" fontId="5" fillId="2" borderId="5" xfId="0" applyFont="1" applyFill="1" applyBorder="1" applyAlignment="1" applyProtection="1">
      <alignment horizontal="left" indent="1"/>
    </xf>
    <xf numFmtId="0" fontId="4" fillId="2" borderId="0" xfId="0" applyFont="1" applyFill="1" applyAlignment="1" applyProtection="1">
      <alignment horizontal="left" indent="1"/>
    </xf>
    <xf numFmtId="0" fontId="5" fillId="2" borderId="0" xfId="0" applyFont="1" applyFill="1" applyAlignment="1" applyProtection="1">
      <alignment horizontal="left" indent="1"/>
    </xf>
    <xf numFmtId="0" fontId="6" fillId="2" borderId="5" xfId="0" applyFont="1" applyFill="1" applyBorder="1" applyAlignment="1" applyProtection="1">
      <alignment horizontal="left" indent="3"/>
    </xf>
    <xf numFmtId="164" fontId="6" fillId="2" borderId="0" xfId="0" applyNumberFormat="1" applyFont="1" applyFill="1" applyAlignment="1" applyProtection="1">
      <alignment horizontal="right"/>
    </xf>
    <xf numFmtId="0" fontId="2" fillId="2" borderId="1" xfId="0" applyFont="1" applyFill="1" applyBorder="1" applyAlignment="1" applyProtection="1">
      <alignment horizontal="center" wrapText="1"/>
    </xf>
    <xf numFmtId="0" fontId="6" fillId="2" borderId="9" xfId="0" applyFont="1" applyFill="1" applyBorder="1" applyProtection="1"/>
    <xf numFmtId="0" fontId="6" fillId="2" borderId="9" xfId="0" applyFont="1" applyFill="1" applyBorder="1" applyAlignment="1" applyProtection="1">
      <alignment horizontal="right"/>
    </xf>
    <xf numFmtId="0" fontId="6" fillId="3" borderId="0" xfId="0" quotePrefix="1" applyFont="1" applyFill="1" applyAlignment="1" applyProtection="1">
      <alignment horizontal="left"/>
    </xf>
    <xf numFmtId="0" fontId="6" fillId="3" borderId="0" xfId="0" quotePrefix="1" applyFont="1" applyFill="1" applyProtection="1"/>
    <xf numFmtId="164" fontId="4" fillId="3" borderId="0" xfId="0" applyNumberFormat="1" applyFont="1" applyFill="1" applyProtection="1"/>
    <xf numFmtId="0" fontId="0" fillId="3" borderId="0" xfId="0" applyFill="1" applyProtection="1"/>
    <xf numFmtId="164" fontId="4" fillId="0" borderId="0" xfId="0" applyNumberFormat="1" applyFont="1"/>
    <xf numFmtId="0" fontId="2" fillId="2" borderId="0" xfId="0" applyFont="1" applyFill="1" applyAlignment="1" applyProtection="1">
      <alignment horizontal="center" wrapText="1" shrinkToFit="1"/>
    </xf>
    <xf numFmtId="0" fontId="3" fillId="2" borderId="0" xfId="0" applyFont="1" applyFill="1" applyProtection="1"/>
    <xf numFmtId="0" fontId="2" fillId="2" borderId="1" xfId="0" applyFont="1" applyFill="1" applyBorder="1" applyAlignment="1" applyProtection="1">
      <alignment horizontal="center" wrapText="1" shrinkToFit="1"/>
    </xf>
    <xf numFmtId="0" fontId="6" fillId="2" borderId="0" xfId="0" applyFont="1" applyFill="1" applyAlignment="1" applyProtection="1">
      <alignment horizontal="right"/>
    </xf>
    <xf numFmtId="164" fontId="4" fillId="2" borderId="0" xfId="0" applyNumberFormat="1" applyFont="1" applyFill="1" applyAlignment="1" applyProtection="1">
      <alignment horizontal="left" indent="1"/>
    </xf>
    <xf numFmtId="164" fontId="4" fillId="0" borderId="0" xfId="0" applyNumberFormat="1" applyFont="1" applyProtection="1"/>
    <xf numFmtId="0" fontId="6" fillId="2" borderId="9" xfId="0" applyFont="1" applyFill="1" applyBorder="1" applyAlignment="1" applyProtection="1">
      <alignment horizontal="left"/>
    </xf>
    <xf numFmtId="0" fontId="6" fillId="2" borderId="9" xfId="0" applyFont="1" applyFill="1" applyBorder="1" applyAlignment="1" applyProtection="1">
      <alignment horizontal="center"/>
    </xf>
    <xf numFmtId="0" fontId="4" fillId="2" borderId="0" xfId="0" applyFont="1" applyFill="1" applyAlignment="1" applyProtection="1">
      <alignment horizontal="left"/>
    </xf>
    <xf numFmtId="0" fontId="6" fillId="2" borderId="0" xfId="0" applyFont="1" applyFill="1" applyProtection="1"/>
    <xf numFmtId="164" fontId="4" fillId="2" borderId="0" xfId="0" applyNumberFormat="1" applyFont="1" applyFill="1" applyProtection="1"/>
    <xf numFmtId="0" fontId="7" fillId="2" borderId="0" xfId="0" applyFont="1" applyFill="1" applyAlignment="1" applyProtection="1">
      <alignment horizontal="center"/>
    </xf>
    <xf numFmtId="0" fontId="0" fillId="2" borderId="0" xfId="0" applyFill="1" applyProtection="1">
      <protection locked="0"/>
    </xf>
    <xf numFmtId="0" fontId="4" fillId="3" borderId="0" xfId="0" applyFont="1" applyFill="1" applyAlignment="1" applyProtection="1">
      <alignment horizontal="left"/>
    </xf>
    <xf numFmtId="0" fontId="6" fillId="3" borderId="0" xfId="0" applyFont="1" applyFill="1" applyAlignment="1" applyProtection="1">
      <alignment horizontal="left"/>
    </xf>
    <xf numFmtId="0" fontId="4" fillId="3" borderId="0" xfId="0" applyFont="1" applyFill="1" applyAlignment="1" applyProtection="1">
      <alignment horizontal="center"/>
    </xf>
    <xf numFmtId="165" fontId="4" fillId="3" borderId="0" xfId="0" applyNumberFormat="1" applyFont="1" applyFill="1" applyProtection="1">
      <protection locked="0"/>
    </xf>
    <xf numFmtId="164" fontId="4" fillId="3" borderId="0" xfId="0" applyNumberFormat="1" applyFont="1" applyFill="1" applyAlignment="1" applyProtection="1">
      <alignment horizontal="right"/>
      <protection locked="0"/>
    </xf>
    <xf numFmtId="9" fontId="4" fillId="3" borderId="0" xfId="0" applyNumberFormat="1" applyFont="1" applyFill="1" applyAlignment="1" applyProtection="1">
      <alignment horizontal="center"/>
    </xf>
    <xf numFmtId="164" fontId="4" fillId="3" borderId="0" xfId="0" applyNumberFormat="1" applyFont="1" applyFill="1" applyAlignment="1" applyProtection="1">
      <alignment horizontal="right"/>
    </xf>
    <xf numFmtId="0" fontId="8" fillId="2" borderId="0" xfId="0" applyFont="1" applyFill="1" applyAlignment="1" applyProtection="1">
      <alignment horizontal="center" vertical="center"/>
    </xf>
    <xf numFmtId="0" fontId="4" fillId="2" borderId="0" xfId="0" applyFont="1" applyFill="1" applyAlignment="1" applyProtection="1">
      <alignment wrapText="1"/>
    </xf>
    <xf numFmtId="0" fontId="8" fillId="2" borderId="10" xfId="0" applyFont="1" applyFill="1" applyBorder="1" applyAlignment="1" applyProtection="1">
      <alignment horizontal="center" vertical="center"/>
    </xf>
    <xf numFmtId="0" fontId="0" fillId="2" borderId="10" xfId="0" applyFill="1" applyBorder="1" applyProtection="1"/>
    <xf numFmtId="0" fontId="4" fillId="2" borderId="10" xfId="0" applyFont="1" applyFill="1" applyBorder="1" applyAlignment="1" applyProtection="1">
      <alignment wrapText="1"/>
    </xf>
    <xf numFmtId="0" fontId="0" fillId="2" borderId="10" xfId="0" applyFill="1" applyBorder="1" applyProtection="1">
      <protection locked="0"/>
    </xf>
    <xf numFmtId="165" fontId="4" fillId="3" borderId="11" xfId="0" applyNumberFormat="1" applyFont="1" applyFill="1" applyBorder="1" applyProtection="1">
      <protection locked="0"/>
    </xf>
    <xf numFmtId="164" fontId="4" fillId="3" borderId="11" xfId="0" applyNumberFormat="1" applyFont="1" applyFill="1" applyBorder="1" applyProtection="1"/>
    <xf numFmtId="164" fontId="4" fillId="3" borderId="11" xfId="0" applyNumberFormat="1" applyFont="1" applyFill="1" applyBorder="1" applyAlignment="1" applyProtection="1">
      <alignment horizontal="right"/>
      <protection locked="0"/>
    </xf>
    <xf numFmtId="9" fontId="4" fillId="3" borderId="11" xfId="0" applyNumberFormat="1" applyFont="1" applyFill="1" applyBorder="1" applyAlignment="1" applyProtection="1">
      <alignment horizontal="center"/>
    </xf>
    <xf numFmtId="164" fontId="4" fillId="3" borderId="11" xfId="0" applyNumberFormat="1" applyFont="1" applyFill="1" applyBorder="1" applyAlignment="1" applyProtection="1">
      <alignment horizontal="right"/>
    </xf>
    <xf numFmtId="0" fontId="6" fillId="2" borderId="11" xfId="0" applyFont="1" applyFill="1" applyBorder="1" applyProtection="1"/>
    <xf numFmtId="0" fontId="6" fillId="2" borderId="11" xfId="0" applyFont="1" applyFill="1" applyBorder="1" applyAlignment="1" applyProtection="1">
      <alignment horizontal="right"/>
    </xf>
    <xf numFmtId="164" fontId="6" fillId="2" borderId="11" xfId="0" applyNumberFormat="1" applyFont="1" applyFill="1" applyBorder="1" applyAlignment="1" applyProtection="1">
      <alignment horizontal="left"/>
      <protection locked="0"/>
    </xf>
    <xf numFmtId="164" fontId="6" fillId="2" borderId="11" xfId="0" applyNumberFormat="1" applyFont="1" applyFill="1" applyBorder="1" applyProtection="1">
      <protection locked="0"/>
    </xf>
    <xf numFmtId="164" fontId="6" fillId="2" borderId="11" xfId="0" applyNumberFormat="1" applyFont="1" applyFill="1" applyBorder="1" applyAlignment="1" applyProtection="1">
      <alignment horizontal="left"/>
    </xf>
    <xf numFmtId="164" fontId="6" fillId="0" borderId="0" xfId="0" applyNumberFormat="1" applyFont="1"/>
    <xf numFmtId="0" fontId="0" fillId="2" borderId="12" xfId="0" applyFill="1" applyBorder="1" applyProtection="1"/>
    <xf numFmtId="0" fontId="6" fillId="2" borderId="13" xfId="0" applyFont="1" applyFill="1" applyBorder="1" applyAlignment="1" applyProtection="1">
      <alignment horizontal="right"/>
    </xf>
    <xf numFmtId="164" fontId="6" fillId="2" borderId="13" xfId="0" applyNumberFormat="1" applyFont="1" applyFill="1" applyBorder="1" applyAlignment="1" applyProtection="1">
      <alignment horizontal="left"/>
      <protection locked="0"/>
    </xf>
    <xf numFmtId="164" fontId="6" fillId="2" borderId="12" xfId="0" applyNumberFormat="1" applyFont="1" applyFill="1" applyBorder="1" applyProtection="1">
      <protection locked="0"/>
    </xf>
    <xf numFmtId="164" fontId="6" fillId="2" borderId="13" xfId="0" applyNumberFormat="1" applyFont="1" applyFill="1" applyBorder="1" applyAlignment="1" applyProtection="1">
      <alignment horizontal="left"/>
    </xf>
    <xf numFmtId="0" fontId="0" fillId="2" borderId="1" xfId="0" applyFill="1" applyBorder="1" applyProtection="1">
      <protection locked="0"/>
    </xf>
    <xf numFmtId="0" fontId="0" fillId="0" borderId="4" xfId="0" applyBorder="1" applyProtection="1"/>
    <xf numFmtId="0" fontId="0" fillId="0" borderId="6" xfId="0" applyBorder="1" applyProtection="1"/>
    <xf numFmtId="0" fontId="7" fillId="2" borderId="14" xfId="0" applyFont="1" applyFill="1" applyBorder="1" applyAlignment="1" applyProtection="1">
      <alignment horizontal="center"/>
    </xf>
    <xf numFmtId="0" fontId="0" fillId="0" borderId="8" xfId="0" applyBorder="1" applyProtection="1"/>
  </cellXfs>
  <cellStyles count="1">
    <cellStyle name="Normal" xfId="0" builtinId="0"/>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1209675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theme/theme1.xml><?xml version="1.0" encoding="utf-8"?>
<a:theme xmlns:a="http://schemas.openxmlformats.org/drawingml/2006/main" name="Office Theme">
  <a:themeElements>
    <a:clrScheme name="Office">
      <a:dk1>
        <a:sysClr val="windowText"/>
      </a:dk1>
      <a:lt1>
        <a:sysClr val="window"/>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pane activePane="bottomLeft" state="frozen" topLeftCell="A20" ySplit="19"/>
      <selection pane="bottomLeft" activeCell="A20" sqref="A20"/>
    </sheetView>
  </sheetViews>
  <sheetFormatPr defaultRowHeight="12.75"/>
  <cols>
    <col min="1" max="1" width="4.710938"/>
    <col min="2" max="2" width="21.71094"/>
    <col min="3" max="3" width="140.7109"/>
    <col min="4" max="6" width="17.71094"/>
    <col min="7" max="7" width="4.710938"/>
    <col min="19" max="19" width="9.140625" hidden="1"/>
  </cols>
  <sheetData>
    <row r="1">
      <c r="A1" s="1"/>
      <c r="B1" s="1"/>
      <c r="C1" s="1"/>
      <c r="D1" s="1"/>
      <c r="E1" s="1"/>
      <c r="F1" s="1"/>
      <c r="G1" s="1"/>
      <c r="H1" s="2"/>
      <c r="I1" s="2"/>
    </row>
    <row r="2">
      <c r="A2" s="1"/>
      <c r="B2" s="1"/>
      <c r="C2" s="1"/>
      <c r="D2" s="1"/>
      <c r="E2" s="1"/>
      <c r="F2" s="1"/>
      <c r="G2" s="1"/>
      <c r="H2" s="2"/>
      <c r="I2" s="2"/>
    </row>
    <row r="3" ht="24" customHeight="1">
      <c r="A3" s="3" t="s">
        <v>0</v>
      </c>
      <c r="B3" s="1"/>
      <c r="C3" s="1"/>
      <c r="D3" s="1"/>
      <c r="E3" s="1"/>
      <c r="F3" s="1"/>
      <c r="G3" s="1"/>
      <c r="H3" s="2"/>
      <c r="I3" s="2"/>
    </row>
    <row r="4" ht="6" customHeight="1">
      <c r="A4" s="4"/>
      <c r="B4" s="5" t="s">
        <v>1</v>
      </c>
      <c r="C4" s="4"/>
      <c r="D4" s="4"/>
      <c r="E4" s="4"/>
      <c r="F4" s="4"/>
      <c r="G4" s="4"/>
      <c r="H4" s="2"/>
      <c r="I4" s="2"/>
    </row>
    <row r="5" ht="6" customHeight="1">
      <c r="A5" s="6"/>
      <c r="B5" s="7"/>
      <c r="C5" s="7"/>
      <c r="D5" s="7"/>
      <c r="E5" s="7"/>
      <c r="F5" s="7"/>
      <c r="G5" s="8"/>
      <c r="H5" s="2"/>
      <c r="I5" s="2"/>
    </row>
    <row r="6" ht="34" customHeight="1">
      <c r="A6" s="9"/>
      <c r="B6" s="10" t="s">
        <v>2</v>
      </c>
      <c r="C6" s="1"/>
      <c r="D6" s="1"/>
      <c r="E6" s="1"/>
      <c r="F6" s="11" t="s">
        <v>3</v>
      </c>
      <c r="G6" s="12"/>
      <c r="H6" s="2"/>
      <c r="I6" s="2"/>
    </row>
    <row r="7">
      <c r="A7" s="13"/>
      <c r="B7" s="4"/>
      <c r="C7" s="4"/>
      <c r="D7" s="4"/>
      <c r="E7" s="4"/>
      <c r="F7" s="4"/>
      <c r="G7" s="14"/>
      <c r="H7" s="2"/>
      <c r="I7" s="2"/>
    </row>
    <row r="8" ht="14" customHeight="1">
      <c r="A8" s="4"/>
      <c r="B8" s="5" t="s">
        <v>4</v>
      </c>
      <c r="C8" s="4"/>
      <c r="D8" s="4"/>
      <c r="E8" s="4"/>
      <c r="F8" s="4"/>
      <c r="G8" s="4"/>
      <c r="H8" s="2"/>
      <c r="I8" s="2"/>
    </row>
    <row r="9" ht="6" customHeight="1">
      <c r="A9" s="6"/>
      <c r="B9" s="7"/>
      <c r="C9" s="7"/>
      <c r="D9" s="7"/>
      <c r="E9" s="7"/>
      <c r="F9" s="7"/>
      <c r="G9" s="8"/>
      <c r="H9" s="2"/>
      <c r="I9" s="2"/>
    </row>
    <row r="10">
      <c r="A10" s="15" t="s">
        <v>5</v>
      </c>
      <c r="B10" s="1"/>
      <c r="C10" s="16"/>
      <c r="D10" s="1"/>
      <c r="E10" s="1"/>
      <c r="F10" s="17" t="s">
        <v>6</v>
      </c>
      <c r="G10" s="12"/>
      <c r="H10" s="2"/>
      <c r="I10" s="2"/>
    </row>
    <row r="11" ht="16" customHeight="1">
      <c r="A11" s="18" t="s">
        <v>3</v>
      </c>
      <c r="B11" s="1"/>
      <c r="C11" s="1"/>
      <c r="D11" s="1"/>
      <c r="E11" s="1"/>
      <c r="F11" s="19">
        <f>SUM(D20,D21,D22,D23,D24,D25,D26,D27,D28,D29)</f>
        <v>0</v>
      </c>
      <c r="G11" s="12"/>
      <c r="H11" s="2"/>
      <c r="I11" s="2"/>
    </row>
    <row r="12">
      <c r="A12" s="15" t="s">
        <v>7</v>
      </c>
      <c r="B12" s="1"/>
      <c r="C12" s="16"/>
      <c r="D12" s="1"/>
      <c r="E12" s="17"/>
      <c r="F12" s="17" t="s">
        <v>8</v>
      </c>
      <c r="G12" s="12"/>
      <c r="H12" s="2"/>
      <c r="I12" s="2"/>
    </row>
    <row r="13" ht="16" customHeight="1">
      <c r="A13" s="18" t="s">
        <v>3</v>
      </c>
      <c r="B13" s="1"/>
      <c r="C13" s="1"/>
      <c r="D13" s="19" t="s">
        <v>9</v>
      </c>
      <c r="E13" s="16"/>
      <c r="F13" s="19">
        <f>SUM(F20,F21,F22,F23,F24,F25,F26,F27,F28,F29)</f>
        <v>0</v>
      </c>
      <c r="G13" s="12"/>
      <c r="H13" s="2"/>
      <c r="I13" s="2"/>
    </row>
    <row r="14">
      <c r="A14" s="15" t="s">
        <v>10</v>
      </c>
      <c r="B14" s="1"/>
      <c r="C14" s="1"/>
      <c r="D14" s="19" t="s">
        <v>11</v>
      </c>
      <c r="E14" s="16"/>
      <c r="F14" s="1"/>
      <c r="G14" s="12"/>
      <c r="H14" s="2"/>
      <c r="I14" s="2"/>
    </row>
    <row r="15" ht="14" customHeight="1">
      <c r="A15" s="18" t="s">
        <v>12</v>
      </c>
      <c r="B15" s="1"/>
      <c r="C15" s="1"/>
      <c r="D15" s="1"/>
      <c r="E15" s="1"/>
      <c r="F15" s="1"/>
      <c r="G15" s="12"/>
      <c r="H15" s="2"/>
      <c r="I15" s="2"/>
    </row>
    <row r="16" ht="10" customHeight="1">
      <c r="A16" s="13"/>
      <c r="B16" s="4"/>
      <c r="C16" s="4"/>
      <c r="D16" s="4"/>
      <c r="E16" s="4"/>
      <c r="F16" s="4"/>
      <c r="G16" s="14"/>
      <c r="H16" s="2"/>
      <c r="I16" s="2"/>
    </row>
    <row r="17" ht="14" customHeight="1">
      <c r="A17" s="4"/>
      <c r="B17" s="20" t="s">
        <v>13</v>
      </c>
      <c r="C17" s="4"/>
      <c r="D17" s="4"/>
      <c r="E17" s="4"/>
      <c r="F17" s="4"/>
      <c r="G17" s="4"/>
      <c r="H17" s="2"/>
      <c r="I17" s="2"/>
    </row>
    <row r="18" ht="18" customHeight="1">
      <c r="A18" s="6"/>
      <c r="B18" s="7"/>
      <c r="C18" s="7"/>
      <c r="D18" s="7"/>
      <c r="E18" s="7"/>
      <c r="F18" s="7"/>
      <c r="G18" s="8"/>
      <c r="H18" s="2"/>
      <c r="I18" s="2"/>
    </row>
    <row r="19" ht="18" customHeight="1">
      <c r="A19" s="9"/>
      <c r="B19" s="21" t="s">
        <v>14</v>
      </c>
      <c r="C19" s="21" t="s">
        <v>15</v>
      </c>
      <c r="D19" s="22" t="s">
        <v>16</v>
      </c>
      <c r="E19" s="22"/>
      <c r="F19" s="22" t="s">
        <v>17</v>
      </c>
      <c r="G19" s="12"/>
      <c r="H19" s="2"/>
      <c r="I19" s="2"/>
    </row>
    <row r="20">
      <c r="A20" s="9"/>
      <c r="B20" s="23" t="s">
        <v>18</v>
      </c>
      <c r="C20" s="24" t="s">
        <v>19</v>
      </c>
      <c r="D20" s="25">
        <f>'0 - SO000'!J10</f>
        <v>0</v>
      </c>
      <c r="E20" s="26"/>
      <c r="F20" s="25">
        <f>('0 - SO000'!J11)</f>
        <v>0</v>
      </c>
      <c r="G20" s="12"/>
      <c r="H20" s="2"/>
      <c r="I20" s="2"/>
      <c r="S20" s="27">
        <f>ROUND('0 - SO000'!S11,4)</f>
        <v>0</v>
      </c>
    </row>
    <row r="21">
      <c r="A21" s="9"/>
      <c r="B21" s="23" t="s">
        <v>20</v>
      </c>
      <c r="C21" s="24" t="s">
        <v>21</v>
      </c>
      <c r="D21" s="25">
        <f>'1 - SO001'!J10</f>
        <v>0</v>
      </c>
      <c r="E21" s="26"/>
      <c r="F21" s="25">
        <f>('1 - SO001'!J11)</f>
        <v>0</v>
      </c>
      <c r="G21" s="12"/>
      <c r="H21" s="2"/>
      <c r="I21" s="2"/>
      <c r="S21" s="27">
        <f>ROUND('1 - SO001'!S11,4)</f>
        <v>0</v>
      </c>
    </row>
    <row r="22">
      <c r="A22" s="9"/>
      <c r="B22" s="23" t="s">
        <v>22</v>
      </c>
      <c r="C22" s="24" t="s">
        <v>23</v>
      </c>
      <c r="D22" s="25">
        <f>'2 - SO101'!J10</f>
        <v>0</v>
      </c>
      <c r="E22" s="26"/>
      <c r="F22" s="25">
        <f>('2 - SO101'!J11)</f>
        <v>0</v>
      </c>
      <c r="G22" s="12"/>
      <c r="H22" s="2"/>
      <c r="I22" s="2"/>
      <c r="S22" s="27">
        <f>ROUND('2 - SO101'!S11,4)</f>
        <v>0</v>
      </c>
    </row>
    <row r="23">
      <c r="A23" s="9"/>
      <c r="B23" s="23" t="s">
        <v>24</v>
      </c>
      <c r="C23" s="24" t="s">
        <v>25</v>
      </c>
      <c r="D23" s="25">
        <f>'3 - SO102'!J10</f>
        <v>0</v>
      </c>
      <c r="E23" s="26"/>
      <c r="F23" s="25">
        <f>('3 - SO102'!J11)</f>
        <v>0</v>
      </c>
      <c r="G23" s="12"/>
      <c r="H23" s="2"/>
      <c r="I23" s="2"/>
      <c r="S23" s="27">
        <f>ROUND('3 - SO102'!S11,4)</f>
        <v>0</v>
      </c>
    </row>
    <row r="24">
      <c r="A24" s="9"/>
      <c r="B24" s="23" t="s">
        <v>26</v>
      </c>
      <c r="C24" s="24" t="s">
        <v>27</v>
      </c>
      <c r="D24" s="25">
        <f>'4 - SO131'!J10</f>
        <v>0</v>
      </c>
      <c r="E24" s="26"/>
      <c r="F24" s="25">
        <f>('4 - SO131'!J11)</f>
        <v>0</v>
      </c>
      <c r="G24" s="12"/>
      <c r="H24" s="2"/>
      <c r="I24" s="2"/>
      <c r="S24" s="27">
        <f>ROUND('4 - SO131'!S11,4)</f>
        <v>0</v>
      </c>
    </row>
    <row r="25">
      <c r="A25" s="9"/>
      <c r="B25" s="23" t="s">
        <v>28</v>
      </c>
      <c r="C25" s="24" t="s">
        <v>29</v>
      </c>
      <c r="D25" s="25">
        <f>'5 - SO132'!J10</f>
        <v>0</v>
      </c>
      <c r="E25" s="26"/>
      <c r="F25" s="25">
        <f>('5 - SO132'!J11)</f>
        <v>0</v>
      </c>
      <c r="G25" s="12"/>
      <c r="H25" s="2"/>
      <c r="I25" s="2"/>
      <c r="S25" s="27">
        <f>ROUND('5 - SO132'!S11,4)</f>
        <v>0</v>
      </c>
    </row>
    <row r="26">
      <c r="A26" s="9"/>
      <c r="B26" s="23" t="s">
        <v>30</v>
      </c>
      <c r="C26" s="24" t="s">
        <v>31</v>
      </c>
      <c r="D26" s="25">
        <f>'6 - SO133'!J10</f>
        <v>0</v>
      </c>
      <c r="E26" s="26"/>
      <c r="F26" s="25">
        <f>('6 - SO133'!J11)</f>
        <v>0</v>
      </c>
      <c r="G26" s="12"/>
      <c r="H26" s="2"/>
      <c r="I26" s="2"/>
      <c r="S26" s="27">
        <f>ROUND('6 - SO133'!S11,4)</f>
        <v>0</v>
      </c>
    </row>
    <row r="27">
      <c r="A27" s="9"/>
      <c r="B27" s="23" t="s">
        <v>32</v>
      </c>
      <c r="C27" s="24" t="s">
        <v>33</v>
      </c>
      <c r="D27" s="25">
        <f>'7 - SO191'!J10</f>
        <v>0</v>
      </c>
      <c r="E27" s="26"/>
      <c r="F27" s="25">
        <f>('7 - SO191'!J11)</f>
        <v>0</v>
      </c>
      <c r="G27" s="12"/>
      <c r="H27" s="2"/>
      <c r="I27" s="2"/>
      <c r="S27" s="27">
        <f>ROUND('7 - SO191'!S11,4)</f>
        <v>0</v>
      </c>
    </row>
    <row r="28">
      <c r="A28" s="9"/>
      <c r="B28" s="23" t="s">
        <v>34</v>
      </c>
      <c r="C28" s="24" t="s">
        <v>35</v>
      </c>
      <c r="D28" s="25">
        <f>'8 - SO192'!J10</f>
        <v>0</v>
      </c>
      <c r="E28" s="26"/>
      <c r="F28" s="25">
        <f>('8 - SO192'!J11)</f>
        <v>0</v>
      </c>
      <c r="G28" s="12"/>
      <c r="H28" s="2"/>
      <c r="I28" s="2"/>
      <c r="S28" s="27">
        <f>ROUND('8 - SO192'!S11,4)</f>
        <v>0</v>
      </c>
    </row>
    <row r="29">
      <c r="A29" s="9"/>
      <c r="B29" s="23" t="s">
        <v>36</v>
      </c>
      <c r="C29" s="24" t="s">
        <v>37</v>
      </c>
      <c r="D29" s="25">
        <f>'9 - SO801'!J10</f>
        <v>0</v>
      </c>
      <c r="E29" s="26"/>
      <c r="F29" s="25">
        <f>('9 - SO801'!J11)</f>
        <v>0</v>
      </c>
      <c r="G29" s="12"/>
      <c r="H29" s="2"/>
      <c r="I29" s="2"/>
      <c r="S29" s="27">
        <f>ROUND('9 - SO801'!S11,4)</f>
        <v>0</v>
      </c>
    </row>
    <row r="30">
      <c r="A30" s="13"/>
      <c r="B30" s="4"/>
      <c r="C30" s="4"/>
      <c r="D30" s="4"/>
      <c r="E30" s="4"/>
      <c r="F30" s="4"/>
      <c r="G30" s="14"/>
      <c r="H30" s="2"/>
      <c r="I30" s="2"/>
    </row>
  </sheetData>
  <mergeCells count="12">
    <mergeCell ref="A1:A2"/>
    <mergeCell ref="A3:F3"/>
    <mergeCell ref="B4:B5"/>
    <mergeCell ref="B6:E6"/>
    <mergeCell ref="B8:B9"/>
    <mergeCell ref="A10:B10"/>
    <mergeCell ref="A11:D11"/>
    <mergeCell ref="A12:B12"/>
    <mergeCell ref="A13:C13"/>
    <mergeCell ref="A14:B14"/>
    <mergeCell ref="A15:C15"/>
    <mergeCell ref="B17:B18"/>
  </mergeCells>
  <hyperlinks>
    <hyperlink ref="B20" location="'0 - SO000'!A11" display="'SO000"/>
    <hyperlink ref="B21" location="'1 - SO001'!A11" display="'SO001"/>
    <hyperlink ref="B22" location="'2 - SO101'!A11" display="'SO101"/>
    <hyperlink ref="B23" location="'3 - SO102'!A11" display="'SO102"/>
    <hyperlink ref="B24" location="'4 - SO131'!A11" display="'SO131"/>
    <hyperlink ref="B25" location="'5 - SO132'!A11" display="'SO132"/>
    <hyperlink ref="B26" location="'6 - SO133'!A11" display="'SO133"/>
    <hyperlink ref="B27" location="'7 - SO191'!A11" display="'SO191"/>
    <hyperlink ref="B28" location="'8 - SO192'!A11" display="'SO192"/>
    <hyperlink ref="B29" location="'9 - SO801'!A11" display="'SO801"/>
  </hyperlinks>
  <pageMargins left="0.39375" right="0.39375" top="0.5902778" bottom="0.39375" header="0.1965278" footer="0.1576389"/>
  <pageSetup paperSize="9" orientation="portrait" fitToHeight="0"/>
  <headerFooter>
    <oddFooter>&amp;LOTSKP 2024&amp;R&amp;P/&amp;N</oddFooter>
  </headerFooter>
  <drawing r:id="rId1"/>
</worksheet>
</file>

<file path=xl/worksheets/sheet10.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H77</f>
        <v>0</v>
      </c>
      <c r="K10" s="1"/>
      <c r="L10" s="1"/>
      <c r="M10" s="12"/>
      <c r="N10" s="2"/>
      <c r="O10" s="2"/>
      <c r="P10" s="2"/>
      <c r="Q10" s="2"/>
    </row>
    <row r="11" ht="16" customHeight="1">
      <c r="A11" s="18" t="s">
        <v>694</v>
      </c>
      <c r="B11" s="1"/>
      <c r="C11" s="1"/>
      <c r="D11" s="1"/>
      <c r="E11" s="1"/>
      <c r="F11" s="1"/>
      <c r="G11" s="31"/>
      <c r="H11" s="1"/>
      <c r="I11" s="31" t="s">
        <v>42</v>
      </c>
      <c r="J11" s="32">
        <f>L77</f>
        <v>0</v>
      </c>
      <c r="K11" s="1"/>
      <c r="L11" s="1"/>
      <c r="M11" s="12"/>
      <c r="N11" s="2"/>
      <c r="O11" s="2"/>
      <c r="P11" s="2"/>
      <c r="Q11" s="33">
        <f>IF(SUM(K20)&gt;0,ROUND(SUM(S20)/SUM(K20)-1,8),0)</f>
        <v>0</v>
      </c>
      <c r="R11" s="27">
        <f>AVERAGE(J76)</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9</v>
      </c>
      <c r="C20" s="1"/>
      <c r="D20" s="1"/>
      <c r="E20" s="37" t="s">
        <v>109</v>
      </c>
      <c r="F20" s="1"/>
      <c r="G20" s="1"/>
      <c r="H20" s="1"/>
      <c r="I20" s="1"/>
      <c r="J20" s="1"/>
      <c r="K20" s="38">
        <f>H77</f>
        <v>0</v>
      </c>
      <c r="L20" s="38">
        <f>L77</f>
        <v>0</v>
      </c>
      <c r="M20" s="12"/>
      <c r="N20" s="2"/>
      <c r="O20" s="2"/>
      <c r="P20" s="2"/>
      <c r="Q20" s="2"/>
      <c r="S20" s="27">
        <f>S76</f>
        <v>0</v>
      </c>
    </row>
    <row r="21">
      <c r="A21" s="13"/>
      <c r="B21" s="4"/>
      <c r="C21" s="4"/>
      <c r="D21" s="4"/>
      <c r="E21" s="4"/>
      <c r="F21" s="4"/>
      <c r="G21" s="4"/>
      <c r="H21" s="4"/>
      <c r="I21" s="4"/>
      <c r="J21" s="4"/>
      <c r="K21" s="4"/>
      <c r="L21" s="4"/>
      <c r="M21" s="14"/>
      <c r="N21" s="2"/>
      <c r="O21" s="2"/>
      <c r="P21" s="2"/>
      <c r="Q21" s="2"/>
    </row>
    <row r="22" ht="14" customHeight="1">
      <c r="A22" s="4"/>
      <c r="B22" s="28" t="s">
        <v>47</v>
      </c>
      <c r="C22" s="4"/>
      <c r="D22" s="4"/>
      <c r="E22" s="4"/>
      <c r="F22" s="4"/>
      <c r="G22" s="4"/>
      <c r="H22" s="4"/>
      <c r="I22" s="4"/>
      <c r="J22" s="4"/>
      <c r="K22" s="4"/>
      <c r="L22" s="4"/>
      <c r="M22" s="4"/>
      <c r="N22" s="2"/>
      <c r="O22" s="2"/>
      <c r="P22" s="2"/>
      <c r="Q22" s="2"/>
    </row>
    <row r="23" ht="18" customHeight="1">
      <c r="A23" s="6"/>
      <c r="B23" s="7"/>
      <c r="C23" s="7"/>
      <c r="D23" s="7"/>
      <c r="E23" s="7"/>
      <c r="F23" s="7"/>
      <c r="G23" s="7"/>
      <c r="H23" s="7"/>
      <c r="I23" s="7"/>
      <c r="J23" s="7"/>
      <c r="K23" s="7"/>
      <c r="L23" s="7"/>
      <c r="M23" s="8"/>
      <c r="N23" s="2"/>
      <c r="O23" s="2"/>
      <c r="P23" s="2"/>
      <c r="Q23" s="2"/>
    </row>
    <row r="24" ht="18" customHeight="1">
      <c r="A24" s="9"/>
      <c r="B24" s="34" t="s">
        <v>48</v>
      </c>
      <c r="C24" s="34" t="s">
        <v>44</v>
      </c>
      <c r="D24" s="34" t="s">
        <v>49</v>
      </c>
      <c r="E24" s="34" t="s">
        <v>45</v>
      </c>
      <c r="F24" s="34" t="s">
        <v>50</v>
      </c>
      <c r="G24" s="35" t="s">
        <v>51</v>
      </c>
      <c r="H24" s="22" t="s">
        <v>52</v>
      </c>
      <c r="I24" s="22" t="s">
        <v>53</v>
      </c>
      <c r="J24" s="22" t="s">
        <v>16</v>
      </c>
      <c r="K24" s="35" t="s">
        <v>54</v>
      </c>
      <c r="L24" s="22" t="s">
        <v>17</v>
      </c>
      <c r="M24" s="12"/>
      <c r="N24" s="2"/>
      <c r="O24" s="2"/>
      <c r="P24" s="2"/>
      <c r="Q24" s="2"/>
    </row>
    <row r="25" ht="40" customHeight="1">
      <c r="A25" s="9"/>
      <c r="B25" s="39" t="s">
        <v>174</v>
      </c>
      <c r="C25" s="1"/>
      <c r="D25" s="1"/>
      <c r="E25" s="1"/>
      <c r="F25" s="1"/>
      <c r="G25" s="1"/>
      <c r="H25" s="40"/>
      <c r="I25" s="1"/>
      <c r="J25" s="40"/>
      <c r="K25" s="1"/>
      <c r="L25" s="1"/>
      <c r="M25" s="12"/>
      <c r="N25" s="2"/>
      <c r="O25" s="2"/>
      <c r="P25" s="2"/>
      <c r="Q25" s="2"/>
    </row>
    <row r="26">
      <c r="A26" s="9"/>
      <c r="B26" s="41">
        <v>1</v>
      </c>
      <c r="C26" s="42" t="s">
        <v>695</v>
      </c>
      <c r="D26" s="42" t="s">
        <v>57</v>
      </c>
      <c r="E26" s="42" t="s">
        <v>696</v>
      </c>
      <c r="F26" s="42" t="s">
        <v>3</v>
      </c>
      <c r="G26" s="43" t="s">
        <v>79</v>
      </c>
      <c r="H26" s="44">
        <v>199</v>
      </c>
      <c r="I26" s="25">
        <f>ROUND(0,2)</f>
        <v>0</v>
      </c>
      <c r="J26" s="45">
        <f>ROUND(I26*H26,2)</f>
        <v>0</v>
      </c>
      <c r="K26" s="46">
        <v>0.20999999999999999</v>
      </c>
      <c r="L26" s="47">
        <f>IF(ISNUMBER(K26),ROUND(J26*(K26+1),2),0)</f>
        <v>0</v>
      </c>
      <c r="M26" s="12"/>
      <c r="N26" s="2"/>
      <c r="O26" s="2"/>
      <c r="P26" s="2"/>
      <c r="Q26" s="33">
        <f>IF(ISNUMBER(K26),IF(H26&gt;0,IF(I26&gt;0,J26,0),0),0)</f>
        <v>0</v>
      </c>
      <c r="R26" s="27">
        <f>IF(ISNUMBER(K26)=FALSE,J26,0)</f>
        <v>0</v>
      </c>
    </row>
    <row r="27">
      <c r="A27" s="9"/>
      <c r="B27" s="48" t="s">
        <v>60</v>
      </c>
      <c r="C27" s="1"/>
      <c r="D27" s="1"/>
      <c r="E27" s="49" t="s">
        <v>697</v>
      </c>
      <c r="F27" s="1"/>
      <c r="G27" s="1"/>
      <c r="H27" s="40"/>
      <c r="I27" s="1"/>
      <c r="J27" s="40"/>
      <c r="K27" s="1"/>
      <c r="L27" s="1"/>
      <c r="M27" s="12"/>
      <c r="N27" s="2"/>
      <c r="O27" s="2"/>
      <c r="P27" s="2"/>
      <c r="Q27" s="2"/>
    </row>
    <row r="28">
      <c r="A28" s="9"/>
      <c r="B28" s="48" t="s">
        <v>62</v>
      </c>
      <c r="C28" s="1"/>
      <c r="D28" s="1"/>
      <c r="E28" s="49" t="s">
        <v>698</v>
      </c>
      <c r="F28" s="1"/>
      <c r="G28" s="1"/>
      <c r="H28" s="40"/>
      <c r="I28" s="1"/>
      <c r="J28" s="40"/>
      <c r="K28" s="1"/>
      <c r="L28" s="1"/>
      <c r="M28" s="12"/>
      <c r="N28" s="2"/>
      <c r="O28" s="2"/>
      <c r="P28" s="2"/>
      <c r="Q28" s="2"/>
    </row>
    <row r="29">
      <c r="A29" s="9"/>
      <c r="B29" s="48" t="s">
        <v>63</v>
      </c>
      <c r="C29" s="1"/>
      <c r="D29" s="1"/>
      <c r="E29" s="49" t="s">
        <v>699</v>
      </c>
      <c r="F29" s="1"/>
      <c r="G29" s="1"/>
      <c r="H29" s="40"/>
      <c r="I29" s="1"/>
      <c r="J29" s="40"/>
      <c r="K29" s="1"/>
      <c r="L29" s="1"/>
      <c r="M29" s="12"/>
      <c r="N29" s="2"/>
      <c r="O29" s="2"/>
      <c r="P29" s="2"/>
      <c r="Q29" s="2"/>
    </row>
    <row r="30" thickBot="1">
      <c r="A30" s="9"/>
      <c r="B30" s="50" t="s">
        <v>65</v>
      </c>
      <c r="C30" s="51"/>
      <c r="D30" s="51"/>
      <c r="E30" s="52" t="s">
        <v>66</v>
      </c>
      <c r="F30" s="51"/>
      <c r="G30" s="51"/>
      <c r="H30" s="53"/>
      <c r="I30" s="51"/>
      <c r="J30" s="53"/>
      <c r="K30" s="51"/>
      <c r="L30" s="51"/>
      <c r="M30" s="12"/>
      <c r="N30" s="2"/>
      <c r="O30" s="2"/>
      <c r="P30" s="2"/>
      <c r="Q30" s="2"/>
    </row>
    <row r="31" thickTop="1">
      <c r="A31" s="9"/>
      <c r="B31" s="41">
        <v>2</v>
      </c>
      <c r="C31" s="42" t="s">
        <v>695</v>
      </c>
      <c r="D31" s="42" t="s">
        <v>67</v>
      </c>
      <c r="E31" s="42" t="s">
        <v>696</v>
      </c>
      <c r="F31" s="42" t="s">
        <v>3</v>
      </c>
      <c r="G31" s="43" t="s">
        <v>79</v>
      </c>
      <c r="H31" s="54">
        <v>14</v>
      </c>
      <c r="I31" s="55">
        <f>ROUND(0,2)</f>
        <v>0</v>
      </c>
      <c r="J31" s="56">
        <f>ROUND(I31*H31,2)</f>
        <v>0</v>
      </c>
      <c r="K31" s="57">
        <v>0.20999999999999999</v>
      </c>
      <c r="L31" s="58">
        <f>IF(ISNUMBER(K31),ROUND(J31*(K31+1),2),0)</f>
        <v>0</v>
      </c>
      <c r="M31" s="12"/>
      <c r="N31" s="2"/>
      <c r="O31" s="2"/>
      <c r="P31" s="2"/>
      <c r="Q31" s="33">
        <f>IF(ISNUMBER(K31),IF(H31&gt;0,IF(I31&gt;0,J31,0),0),0)</f>
        <v>0</v>
      </c>
      <c r="R31" s="27">
        <f>IF(ISNUMBER(K31)=FALSE,J31,0)</f>
        <v>0</v>
      </c>
    </row>
    <row r="32">
      <c r="A32" s="9"/>
      <c r="B32" s="48" t="s">
        <v>60</v>
      </c>
      <c r="C32" s="1"/>
      <c r="D32" s="1"/>
      <c r="E32" s="49" t="s">
        <v>700</v>
      </c>
      <c r="F32" s="1"/>
      <c r="G32" s="1"/>
      <c r="H32" s="40"/>
      <c r="I32" s="1"/>
      <c r="J32" s="40"/>
      <c r="K32" s="1"/>
      <c r="L32" s="1"/>
      <c r="M32" s="12"/>
      <c r="N32" s="2"/>
      <c r="O32" s="2"/>
      <c r="P32" s="2"/>
      <c r="Q32" s="2"/>
    </row>
    <row r="33">
      <c r="A33" s="9"/>
      <c r="B33" s="48" t="s">
        <v>62</v>
      </c>
      <c r="C33" s="1"/>
      <c r="D33" s="1"/>
      <c r="E33" s="49" t="s">
        <v>701</v>
      </c>
      <c r="F33" s="1"/>
      <c r="G33" s="1"/>
      <c r="H33" s="40"/>
      <c r="I33" s="1"/>
      <c r="J33" s="40"/>
      <c r="K33" s="1"/>
      <c r="L33" s="1"/>
      <c r="M33" s="12"/>
      <c r="N33" s="2"/>
      <c r="O33" s="2"/>
      <c r="P33" s="2"/>
      <c r="Q33" s="2"/>
    </row>
    <row r="34">
      <c r="A34" s="9"/>
      <c r="B34" s="48" t="s">
        <v>63</v>
      </c>
      <c r="C34" s="1"/>
      <c r="D34" s="1"/>
      <c r="E34" s="49" t="s">
        <v>699</v>
      </c>
      <c r="F34" s="1"/>
      <c r="G34" s="1"/>
      <c r="H34" s="40"/>
      <c r="I34" s="1"/>
      <c r="J34" s="40"/>
      <c r="K34" s="1"/>
      <c r="L34" s="1"/>
      <c r="M34" s="12"/>
      <c r="N34" s="2"/>
      <c r="O34" s="2"/>
      <c r="P34" s="2"/>
      <c r="Q34" s="2"/>
    </row>
    <row r="35" thickBot="1">
      <c r="A35" s="9"/>
      <c r="B35" s="50" t="s">
        <v>65</v>
      </c>
      <c r="C35" s="51"/>
      <c r="D35" s="51"/>
      <c r="E35" s="52" t="s">
        <v>66</v>
      </c>
      <c r="F35" s="51"/>
      <c r="G35" s="51"/>
      <c r="H35" s="53"/>
      <c r="I35" s="51"/>
      <c r="J35" s="53"/>
      <c r="K35" s="51"/>
      <c r="L35" s="51"/>
      <c r="M35" s="12"/>
      <c r="N35" s="2"/>
      <c r="O35" s="2"/>
      <c r="P35" s="2"/>
      <c r="Q35" s="2"/>
    </row>
    <row r="36" thickTop="1">
      <c r="A36" s="9"/>
      <c r="B36" s="41">
        <v>3</v>
      </c>
      <c r="C36" s="42" t="s">
        <v>702</v>
      </c>
      <c r="D36" s="42" t="s">
        <v>3</v>
      </c>
      <c r="E36" s="42" t="s">
        <v>703</v>
      </c>
      <c r="F36" s="42" t="s">
        <v>3</v>
      </c>
      <c r="G36" s="43" t="s">
        <v>79</v>
      </c>
      <c r="H36" s="54">
        <v>39</v>
      </c>
      <c r="I36" s="55">
        <f>ROUND(0,2)</f>
        <v>0</v>
      </c>
      <c r="J36" s="56">
        <f>ROUND(I36*H36,2)</f>
        <v>0</v>
      </c>
      <c r="K36" s="57">
        <v>0.20999999999999999</v>
      </c>
      <c r="L36" s="58">
        <f>IF(ISNUMBER(K36),ROUND(J36*(K36+1),2),0)</f>
        <v>0</v>
      </c>
      <c r="M36" s="12"/>
      <c r="N36" s="2"/>
      <c r="O36" s="2"/>
      <c r="P36" s="2"/>
      <c r="Q36" s="33">
        <f>IF(ISNUMBER(K36),IF(H36&gt;0,IF(I36&gt;0,J36,0),0),0)</f>
        <v>0</v>
      </c>
      <c r="R36" s="27">
        <f>IF(ISNUMBER(K36)=FALSE,J36,0)</f>
        <v>0</v>
      </c>
    </row>
    <row r="37">
      <c r="A37" s="9"/>
      <c r="B37" s="48" t="s">
        <v>60</v>
      </c>
      <c r="C37" s="1"/>
      <c r="D37" s="1"/>
      <c r="E37" s="49" t="s">
        <v>218</v>
      </c>
      <c r="F37" s="1"/>
      <c r="G37" s="1"/>
      <c r="H37" s="40"/>
      <c r="I37" s="1"/>
      <c r="J37" s="40"/>
      <c r="K37" s="1"/>
      <c r="L37" s="1"/>
      <c r="M37" s="12"/>
      <c r="N37" s="2"/>
      <c r="O37" s="2"/>
      <c r="P37" s="2"/>
      <c r="Q37" s="2"/>
    </row>
    <row r="38">
      <c r="A38" s="9"/>
      <c r="B38" s="48" t="s">
        <v>62</v>
      </c>
      <c r="C38" s="1"/>
      <c r="D38" s="1"/>
      <c r="E38" s="49" t="s">
        <v>704</v>
      </c>
      <c r="F38" s="1"/>
      <c r="G38" s="1"/>
      <c r="H38" s="40"/>
      <c r="I38" s="1"/>
      <c r="J38" s="40"/>
      <c r="K38" s="1"/>
      <c r="L38" s="1"/>
      <c r="M38" s="12"/>
      <c r="N38" s="2"/>
      <c r="O38" s="2"/>
      <c r="P38" s="2"/>
      <c r="Q38" s="2"/>
    </row>
    <row r="39">
      <c r="A39" s="9"/>
      <c r="B39" s="48" t="s">
        <v>63</v>
      </c>
      <c r="C39" s="1"/>
      <c r="D39" s="1"/>
      <c r="E39" s="49" t="s">
        <v>705</v>
      </c>
      <c r="F39" s="1"/>
      <c r="G39" s="1"/>
      <c r="H39" s="40"/>
      <c r="I39" s="1"/>
      <c r="J39" s="40"/>
      <c r="K39" s="1"/>
      <c r="L39" s="1"/>
      <c r="M39" s="12"/>
      <c r="N39" s="2"/>
      <c r="O39" s="2"/>
      <c r="P39" s="2"/>
      <c r="Q39" s="2"/>
    </row>
    <row r="40" thickBot="1">
      <c r="A40" s="9"/>
      <c r="B40" s="50" t="s">
        <v>65</v>
      </c>
      <c r="C40" s="51"/>
      <c r="D40" s="51"/>
      <c r="E40" s="52" t="s">
        <v>66</v>
      </c>
      <c r="F40" s="51"/>
      <c r="G40" s="51"/>
      <c r="H40" s="53"/>
      <c r="I40" s="51"/>
      <c r="J40" s="53"/>
      <c r="K40" s="51"/>
      <c r="L40" s="51"/>
      <c r="M40" s="12"/>
      <c r="N40" s="2"/>
      <c r="O40" s="2"/>
      <c r="P40" s="2"/>
      <c r="Q40" s="2"/>
    </row>
    <row r="41" thickTop="1">
      <c r="A41" s="9"/>
      <c r="B41" s="41">
        <v>4</v>
      </c>
      <c r="C41" s="42" t="s">
        <v>706</v>
      </c>
      <c r="D41" s="42"/>
      <c r="E41" s="42" t="s">
        <v>707</v>
      </c>
      <c r="F41" s="42" t="s">
        <v>3</v>
      </c>
      <c r="G41" s="43" t="s">
        <v>79</v>
      </c>
      <c r="H41" s="54">
        <v>4</v>
      </c>
      <c r="I41" s="55">
        <f>ROUND(0,2)</f>
        <v>0</v>
      </c>
      <c r="J41" s="56">
        <f>ROUND(I41*H41,2)</f>
        <v>0</v>
      </c>
      <c r="K41" s="57">
        <v>0.20999999999999999</v>
      </c>
      <c r="L41" s="58">
        <f>IF(ISNUMBER(K41),ROUND(J41*(K41+1),2),0)</f>
        <v>0</v>
      </c>
      <c r="M41" s="12"/>
      <c r="N41" s="2"/>
      <c r="O41" s="2"/>
      <c r="P41" s="2"/>
      <c r="Q41" s="33">
        <f>IF(ISNUMBER(K41),IF(H41&gt;0,IF(I41&gt;0,J41,0),0),0)</f>
        <v>0</v>
      </c>
      <c r="R41" s="27">
        <f>IF(ISNUMBER(K41)=FALSE,J41,0)</f>
        <v>0</v>
      </c>
    </row>
    <row r="42">
      <c r="A42" s="9"/>
      <c r="B42" s="48" t="s">
        <v>60</v>
      </c>
      <c r="C42" s="1"/>
      <c r="D42" s="1"/>
      <c r="E42" s="49" t="s">
        <v>708</v>
      </c>
      <c r="F42" s="1"/>
      <c r="G42" s="1"/>
      <c r="H42" s="40"/>
      <c r="I42" s="1"/>
      <c r="J42" s="40"/>
      <c r="K42" s="1"/>
      <c r="L42" s="1"/>
      <c r="M42" s="12"/>
      <c r="N42" s="2"/>
      <c r="O42" s="2"/>
      <c r="P42" s="2"/>
      <c r="Q42" s="2"/>
    </row>
    <row r="43">
      <c r="A43" s="9"/>
      <c r="B43" s="48" t="s">
        <v>62</v>
      </c>
      <c r="C43" s="1"/>
      <c r="D43" s="1"/>
      <c r="E43" s="49" t="s">
        <v>709</v>
      </c>
      <c r="F43" s="1"/>
      <c r="G43" s="1"/>
      <c r="H43" s="40"/>
      <c r="I43" s="1"/>
      <c r="J43" s="40"/>
      <c r="K43" s="1"/>
      <c r="L43" s="1"/>
      <c r="M43" s="12"/>
      <c r="N43" s="2"/>
      <c r="O43" s="2"/>
      <c r="P43" s="2"/>
      <c r="Q43" s="2"/>
    </row>
    <row r="44">
      <c r="A44" s="9"/>
      <c r="B44" s="48" t="s">
        <v>63</v>
      </c>
      <c r="C44" s="1"/>
      <c r="D44" s="1"/>
      <c r="E44" s="49" t="s">
        <v>710</v>
      </c>
      <c r="F44" s="1"/>
      <c r="G44" s="1"/>
      <c r="H44" s="40"/>
      <c r="I44" s="1"/>
      <c r="J44" s="40"/>
      <c r="K44" s="1"/>
      <c r="L44" s="1"/>
      <c r="M44" s="12"/>
      <c r="N44" s="2"/>
      <c r="O44" s="2"/>
      <c r="P44" s="2"/>
      <c r="Q44" s="2"/>
    </row>
    <row r="45" thickBot="1">
      <c r="A45" s="9"/>
      <c r="B45" s="50" t="s">
        <v>65</v>
      </c>
      <c r="C45" s="51"/>
      <c r="D45" s="51"/>
      <c r="E45" s="52" t="s">
        <v>66</v>
      </c>
      <c r="F45" s="51"/>
      <c r="G45" s="51"/>
      <c r="H45" s="53"/>
      <c r="I45" s="51"/>
      <c r="J45" s="53"/>
      <c r="K45" s="51"/>
      <c r="L45" s="51"/>
      <c r="M45" s="12"/>
      <c r="N45" s="2"/>
      <c r="O45" s="2"/>
      <c r="P45" s="2"/>
      <c r="Q45" s="2"/>
    </row>
    <row r="46" thickTop="1">
      <c r="A46" s="9"/>
      <c r="B46" s="41">
        <v>5</v>
      </c>
      <c r="C46" s="42" t="s">
        <v>711</v>
      </c>
      <c r="D46" s="42" t="s">
        <v>3</v>
      </c>
      <c r="E46" s="42" t="s">
        <v>712</v>
      </c>
      <c r="F46" s="42" t="s">
        <v>3</v>
      </c>
      <c r="G46" s="43" t="s">
        <v>79</v>
      </c>
      <c r="H46" s="54">
        <v>33</v>
      </c>
      <c r="I46" s="55">
        <f>ROUND(0,2)</f>
        <v>0</v>
      </c>
      <c r="J46" s="56">
        <f>ROUND(I46*H46,2)</f>
        <v>0</v>
      </c>
      <c r="K46" s="57">
        <v>0.20999999999999999</v>
      </c>
      <c r="L46" s="58">
        <f>IF(ISNUMBER(K46),ROUND(J46*(K46+1),2),0)</f>
        <v>0</v>
      </c>
      <c r="M46" s="12"/>
      <c r="N46" s="2"/>
      <c r="O46" s="2"/>
      <c r="P46" s="2"/>
      <c r="Q46" s="33">
        <f>IF(ISNUMBER(K46),IF(H46&gt;0,IF(I46&gt;0,J46,0),0),0)</f>
        <v>0</v>
      </c>
      <c r="R46" s="27">
        <f>IF(ISNUMBER(K46)=FALSE,J46,0)</f>
        <v>0</v>
      </c>
    </row>
    <row r="47">
      <c r="A47" s="9"/>
      <c r="B47" s="48" t="s">
        <v>60</v>
      </c>
      <c r="C47" s="1"/>
      <c r="D47" s="1"/>
      <c r="E47" s="49" t="s">
        <v>713</v>
      </c>
      <c r="F47" s="1"/>
      <c r="G47" s="1"/>
      <c r="H47" s="40"/>
      <c r="I47" s="1"/>
      <c r="J47" s="40"/>
      <c r="K47" s="1"/>
      <c r="L47" s="1"/>
      <c r="M47" s="12"/>
      <c r="N47" s="2"/>
      <c r="O47" s="2"/>
      <c r="P47" s="2"/>
      <c r="Q47" s="2"/>
    </row>
    <row r="48">
      <c r="A48" s="9"/>
      <c r="B48" s="48" t="s">
        <v>62</v>
      </c>
      <c r="C48" s="1"/>
      <c r="D48" s="1"/>
      <c r="E48" s="49" t="s">
        <v>714</v>
      </c>
      <c r="F48" s="1"/>
      <c r="G48" s="1"/>
      <c r="H48" s="40"/>
      <c r="I48" s="1"/>
      <c r="J48" s="40"/>
      <c r="K48" s="1"/>
      <c r="L48" s="1"/>
      <c r="M48" s="12"/>
      <c r="N48" s="2"/>
      <c r="O48" s="2"/>
      <c r="P48" s="2"/>
      <c r="Q48" s="2"/>
    </row>
    <row r="49">
      <c r="A49" s="9"/>
      <c r="B49" s="48" t="s">
        <v>63</v>
      </c>
      <c r="C49" s="1"/>
      <c r="D49" s="1"/>
      <c r="E49" s="49" t="s">
        <v>715</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v>6</v>
      </c>
      <c r="C51" s="42" t="s">
        <v>716</v>
      </c>
      <c r="D51" s="42" t="s">
        <v>3</v>
      </c>
      <c r="E51" s="42" t="s">
        <v>717</v>
      </c>
      <c r="F51" s="42" t="s">
        <v>3</v>
      </c>
      <c r="G51" s="43" t="s">
        <v>79</v>
      </c>
      <c r="H51" s="54">
        <v>26</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718</v>
      </c>
      <c r="F52" s="1"/>
      <c r="G52" s="1"/>
      <c r="H52" s="40"/>
      <c r="I52" s="1"/>
      <c r="J52" s="40"/>
      <c r="K52" s="1"/>
      <c r="L52" s="1"/>
      <c r="M52" s="12"/>
      <c r="N52" s="2"/>
      <c r="O52" s="2"/>
      <c r="P52" s="2"/>
      <c r="Q52" s="2"/>
    </row>
    <row r="53">
      <c r="A53" s="9"/>
      <c r="B53" s="48" t="s">
        <v>62</v>
      </c>
      <c r="C53" s="1"/>
      <c r="D53" s="1"/>
      <c r="E53" s="49" t="s">
        <v>719</v>
      </c>
      <c r="F53" s="1"/>
      <c r="G53" s="1"/>
      <c r="H53" s="40"/>
      <c r="I53" s="1"/>
      <c r="J53" s="40"/>
      <c r="K53" s="1"/>
      <c r="L53" s="1"/>
      <c r="M53" s="12"/>
      <c r="N53" s="2"/>
      <c r="O53" s="2"/>
      <c r="P53" s="2"/>
      <c r="Q53" s="2"/>
    </row>
    <row r="54">
      <c r="A54" s="9"/>
      <c r="B54" s="48" t="s">
        <v>63</v>
      </c>
      <c r="C54" s="1"/>
      <c r="D54" s="1"/>
      <c r="E54" s="49" t="s">
        <v>720</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7</v>
      </c>
      <c r="C56" s="42" t="s">
        <v>721</v>
      </c>
      <c r="D56" s="42" t="s">
        <v>3</v>
      </c>
      <c r="E56" s="42" t="s">
        <v>722</v>
      </c>
      <c r="F56" s="42" t="s">
        <v>3</v>
      </c>
      <c r="G56" s="43" t="s">
        <v>79</v>
      </c>
      <c r="H56" s="54">
        <v>22</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713</v>
      </c>
      <c r="F57" s="1"/>
      <c r="G57" s="1"/>
      <c r="H57" s="40"/>
      <c r="I57" s="1"/>
      <c r="J57" s="40"/>
      <c r="K57" s="1"/>
      <c r="L57" s="1"/>
      <c r="M57" s="12"/>
      <c r="N57" s="2"/>
      <c r="O57" s="2"/>
      <c r="P57" s="2"/>
      <c r="Q57" s="2"/>
    </row>
    <row r="58">
      <c r="A58" s="9"/>
      <c r="B58" s="48" t="s">
        <v>62</v>
      </c>
      <c r="C58" s="1"/>
      <c r="D58" s="1"/>
      <c r="E58" s="49" t="s">
        <v>723</v>
      </c>
      <c r="F58" s="1"/>
      <c r="G58" s="1"/>
      <c r="H58" s="40"/>
      <c r="I58" s="1"/>
      <c r="J58" s="40"/>
      <c r="K58" s="1"/>
      <c r="L58" s="1"/>
      <c r="M58" s="12"/>
      <c r="N58" s="2"/>
      <c r="O58" s="2"/>
      <c r="P58" s="2"/>
      <c r="Q58" s="2"/>
    </row>
    <row r="59">
      <c r="A59" s="9"/>
      <c r="B59" s="48" t="s">
        <v>63</v>
      </c>
      <c r="C59" s="1"/>
      <c r="D59" s="1"/>
      <c r="E59" s="49" t="s">
        <v>715</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8</v>
      </c>
      <c r="C61" s="42" t="s">
        <v>724</v>
      </c>
      <c r="D61" s="42" t="s">
        <v>3</v>
      </c>
      <c r="E61" s="42" t="s">
        <v>725</v>
      </c>
      <c r="F61" s="42" t="s">
        <v>3</v>
      </c>
      <c r="G61" s="43" t="s">
        <v>123</v>
      </c>
      <c r="H61" s="54">
        <v>697</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726</v>
      </c>
      <c r="F62" s="1"/>
      <c r="G62" s="1"/>
      <c r="H62" s="40"/>
      <c r="I62" s="1"/>
      <c r="J62" s="40"/>
      <c r="K62" s="1"/>
      <c r="L62" s="1"/>
      <c r="M62" s="12"/>
      <c r="N62" s="2"/>
      <c r="O62" s="2"/>
      <c r="P62" s="2"/>
      <c r="Q62" s="2"/>
    </row>
    <row r="63">
      <c r="A63" s="9"/>
      <c r="B63" s="48" t="s">
        <v>62</v>
      </c>
      <c r="C63" s="1"/>
      <c r="D63" s="1"/>
      <c r="E63" s="49" t="s">
        <v>727</v>
      </c>
      <c r="F63" s="1"/>
      <c r="G63" s="1"/>
      <c r="H63" s="40"/>
      <c r="I63" s="1"/>
      <c r="J63" s="40"/>
      <c r="K63" s="1"/>
      <c r="L63" s="1"/>
      <c r="M63" s="12"/>
      <c r="N63" s="2"/>
      <c r="O63" s="2"/>
      <c r="P63" s="2"/>
      <c r="Q63" s="2"/>
    </row>
    <row r="64">
      <c r="A64" s="9"/>
      <c r="B64" s="48" t="s">
        <v>63</v>
      </c>
      <c r="C64" s="1"/>
      <c r="D64" s="1"/>
      <c r="E64" s="49" t="s">
        <v>728</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9</v>
      </c>
      <c r="C66" s="42" t="s">
        <v>729</v>
      </c>
      <c r="D66" s="42" t="s">
        <v>3</v>
      </c>
      <c r="E66" s="42" t="s">
        <v>730</v>
      </c>
      <c r="F66" s="42" t="s">
        <v>3</v>
      </c>
      <c r="G66" s="43" t="s">
        <v>123</v>
      </c>
      <c r="H66" s="54">
        <v>697</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726</v>
      </c>
      <c r="F67" s="1"/>
      <c r="G67" s="1"/>
      <c r="H67" s="40"/>
      <c r="I67" s="1"/>
      <c r="J67" s="40"/>
      <c r="K67" s="1"/>
      <c r="L67" s="1"/>
      <c r="M67" s="12"/>
      <c r="N67" s="2"/>
      <c r="O67" s="2"/>
      <c r="P67" s="2"/>
      <c r="Q67" s="2"/>
    </row>
    <row r="68">
      <c r="A68" s="9"/>
      <c r="B68" s="48" t="s">
        <v>62</v>
      </c>
      <c r="C68" s="1"/>
      <c r="D68" s="1"/>
      <c r="E68" s="49" t="s">
        <v>727</v>
      </c>
      <c r="F68" s="1"/>
      <c r="G68" s="1"/>
      <c r="H68" s="40"/>
      <c r="I68" s="1"/>
      <c r="J68" s="40"/>
      <c r="K68" s="1"/>
      <c r="L68" s="1"/>
      <c r="M68" s="12"/>
      <c r="N68" s="2"/>
      <c r="O68" s="2"/>
      <c r="P68" s="2"/>
      <c r="Q68" s="2"/>
    </row>
    <row r="69">
      <c r="A69" s="9"/>
      <c r="B69" s="48" t="s">
        <v>63</v>
      </c>
      <c r="C69" s="1"/>
      <c r="D69" s="1"/>
      <c r="E69" s="49" t="s">
        <v>728</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10</v>
      </c>
      <c r="C71" s="42" t="s">
        <v>731</v>
      </c>
      <c r="D71" s="42" t="s">
        <v>3</v>
      </c>
      <c r="E71" s="42" t="s">
        <v>732</v>
      </c>
      <c r="F71" s="42" t="s">
        <v>3</v>
      </c>
      <c r="G71" s="43" t="s">
        <v>79</v>
      </c>
      <c r="H71" s="54">
        <v>2</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446</v>
      </c>
      <c r="F72" s="1"/>
      <c r="G72" s="1"/>
      <c r="H72" s="40"/>
      <c r="I72" s="1"/>
      <c r="J72" s="40"/>
      <c r="K72" s="1"/>
      <c r="L72" s="1"/>
      <c r="M72" s="12"/>
      <c r="N72" s="2"/>
      <c r="O72" s="2"/>
      <c r="P72" s="2"/>
      <c r="Q72" s="2"/>
    </row>
    <row r="73">
      <c r="A73" s="9"/>
      <c r="B73" s="48" t="s">
        <v>62</v>
      </c>
      <c r="C73" s="1"/>
      <c r="D73" s="1"/>
      <c r="E73" s="49" t="s">
        <v>733</v>
      </c>
      <c r="F73" s="1"/>
      <c r="G73" s="1"/>
      <c r="H73" s="40"/>
      <c r="I73" s="1"/>
      <c r="J73" s="40"/>
      <c r="K73" s="1"/>
      <c r="L73" s="1"/>
      <c r="M73" s="12"/>
      <c r="N73" s="2"/>
      <c r="O73" s="2"/>
      <c r="P73" s="2"/>
      <c r="Q73" s="2"/>
    </row>
    <row r="74">
      <c r="A74" s="9"/>
      <c r="B74" s="48" t="s">
        <v>63</v>
      </c>
      <c r="C74" s="1"/>
      <c r="D74" s="1"/>
      <c r="E74" s="49" t="s">
        <v>734</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thickBot="1" ht="25" customHeight="1">
      <c r="A76" s="9"/>
      <c r="B76" s="1"/>
      <c r="C76" s="59">
        <v>9</v>
      </c>
      <c r="D76" s="1"/>
      <c r="E76" s="59" t="s">
        <v>109</v>
      </c>
      <c r="F76" s="1"/>
      <c r="G76" s="60" t="s">
        <v>101</v>
      </c>
      <c r="H76" s="61">
        <f>J26+J31+J36+J41+J46+J51+J56+J61+J66+J71</f>
        <v>0</v>
      </c>
      <c r="I76" s="60" t="s">
        <v>102</v>
      </c>
      <c r="J76" s="62">
        <f>(L76-H76)</f>
        <v>0</v>
      </c>
      <c r="K76" s="60" t="s">
        <v>103</v>
      </c>
      <c r="L76" s="63">
        <f>L26+L31+L36+L41+L46+L51+L56+L61+L66+L71</f>
        <v>0</v>
      </c>
      <c r="M76" s="12"/>
      <c r="N76" s="2"/>
      <c r="O76" s="2"/>
      <c r="P76" s="2"/>
      <c r="Q76" s="33">
        <f>0+Q26+Q31+Q36+Q41+Q46+Q51+Q56+Q61+Q66+Q71</f>
        <v>0</v>
      </c>
      <c r="R76" s="27">
        <f>0+R26+R31+R36+R41+R46+R51+R56+R61+R66+R71</f>
        <v>0</v>
      </c>
      <c r="S76" s="64">
        <f>Q76*(1+J76)+R76</f>
        <v>0</v>
      </c>
    </row>
    <row r="77" thickTop="1" thickBot="1" ht="25" customHeight="1">
      <c r="A77" s="9"/>
      <c r="B77" s="65"/>
      <c r="C77" s="65"/>
      <c r="D77" s="65"/>
      <c r="E77" s="65"/>
      <c r="F77" s="65"/>
      <c r="G77" s="66" t="s">
        <v>104</v>
      </c>
      <c r="H77" s="67">
        <f>J26+J31+J36+J41+J46+J51+J56+J61+J66+J71</f>
        <v>0</v>
      </c>
      <c r="I77" s="66" t="s">
        <v>105</v>
      </c>
      <c r="J77" s="68">
        <f>0+J76</f>
        <v>0</v>
      </c>
      <c r="K77" s="66" t="s">
        <v>106</v>
      </c>
      <c r="L77" s="69">
        <f>L26+L31+L36+L41+L46+L51+L56+L61+L66+L71</f>
        <v>0</v>
      </c>
      <c r="M77" s="12"/>
      <c r="N77" s="2"/>
      <c r="O77" s="2"/>
      <c r="P77" s="2"/>
      <c r="Q77" s="2"/>
    </row>
    <row r="78">
      <c r="A78" s="13"/>
      <c r="B78" s="4"/>
      <c r="C78" s="4"/>
      <c r="D78" s="4"/>
      <c r="E78" s="4"/>
      <c r="F78" s="4"/>
      <c r="G78" s="4"/>
      <c r="H78" s="70"/>
      <c r="I78" s="4"/>
      <c r="J78" s="70"/>
      <c r="K78" s="4"/>
      <c r="L78" s="4"/>
      <c r="M78" s="14"/>
      <c r="N78" s="2"/>
      <c r="O78" s="2"/>
      <c r="P78" s="2"/>
      <c r="Q78" s="2"/>
    </row>
    <row r="79">
      <c r="A79" s="1"/>
      <c r="B79" s="1"/>
      <c r="C79" s="1"/>
      <c r="D79" s="1"/>
      <c r="E79" s="1"/>
      <c r="F79" s="1"/>
      <c r="G79" s="1"/>
      <c r="H79" s="1"/>
      <c r="I79" s="1"/>
      <c r="J79" s="1"/>
      <c r="K79" s="1"/>
      <c r="L79" s="1"/>
      <c r="M79" s="1"/>
      <c r="N79" s="2"/>
      <c r="O79" s="2"/>
      <c r="P79" s="2"/>
      <c r="Q79" s="2"/>
    </row>
  </sheetData>
  <mergeCells count="55">
    <mergeCell ref="B37:D37"/>
    <mergeCell ref="B38:D38"/>
    <mergeCell ref="B39:D39"/>
    <mergeCell ref="B40:D40"/>
    <mergeCell ref="B42:D42"/>
    <mergeCell ref="B43:D43"/>
    <mergeCell ref="B44:D44"/>
    <mergeCell ref="B45:D45"/>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72:D72"/>
    <mergeCell ref="B73:D73"/>
    <mergeCell ref="B74:D74"/>
    <mergeCell ref="B75:D75"/>
    <mergeCell ref="A1:A2"/>
    <mergeCell ref="A3:F3"/>
    <mergeCell ref="B4:C5"/>
    <mergeCell ref="B6:I6"/>
    <mergeCell ref="B8:C9"/>
    <mergeCell ref="A10:D10"/>
    <mergeCell ref="A11:G11"/>
    <mergeCell ref="A12:G12"/>
    <mergeCell ref="A13:G13"/>
    <mergeCell ref="B17:C18"/>
    <mergeCell ref="B19:D19"/>
    <mergeCell ref="E19:F19"/>
    <mergeCell ref="B22:C23"/>
    <mergeCell ref="B27:D27"/>
    <mergeCell ref="B28:D28"/>
    <mergeCell ref="B29:D29"/>
    <mergeCell ref="B30:D30"/>
    <mergeCell ref="B32:D32"/>
    <mergeCell ref="B33:D33"/>
    <mergeCell ref="B34:D34"/>
    <mergeCell ref="B35:D35"/>
    <mergeCell ref="B25:L25"/>
    <mergeCell ref="B20:D20"/>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11.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H77</f>
        <v>0</v>
      </c>
      <c r="K10" s="1"/>
      <c r="L10" s="1"/>
      <c r="M10" s="12"/>
      <c r="N10" s="2"/>
      <c r="O10" s="2"/>
      <c r="P10" s="2"/>
      <c r="Q10" s="2"/>
    </row>
    <row r="11" ht="16" customHeight="1">
      <c r="A11" s="18" t="s">
        <v>735</v>
      </c>
      <c r="B11" s="1"/>
      <c r="C11" s="1"/>
      <c r="D11" s="1"/>
      <c r="E11" s="1"/>
      <c r="F11" s="1"/>
      <c r="G11" s="31"/>
      <c r="H11" s="1"/>
      <c r="I11" s="31" t="s">
        <v>42</v>
      </c>
      <c r="J11" s="32">
        <f>L77</f>
        <v>0</v>
      </c>
      <c r="K11" s="1"/>
      <c r="L11" s="1"/>
      <c r="M11" s="12"/>
      <c r="N11" s="2"/>
      <c r="O11" s="2"/>
      <c r="P11" s="2"/>
      <c r="Q11" s="33">
        <f>IF(SUM(K20)&gt;0,ROUND(SUM(S20)/SUM(K20)-1,8),0)</f>
        <v>0</v>
      </c>
      <c r="R11" s="27">
        <f>AVERAGE(J76)</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1</v>
      </c>
      <c r="C20" s="1"/>
      <c r="D20" s="1"/>
      <c r="E20" s="37" t="s">
        <v>108</v>
      </c>
      <c r="F20" s="1"/>
      <c r="G20" s="1"/>
      <c r="H20" s="1"/>
      <c r="I20" s="1"/>
      <c r="J20" s="1"/>
      <c r="K20" s="38">
        <f>H77</f>
        <v>0</v>
      </c>
      <c r="L20" s="38">
        <f>L77</f>
        <v>0</v>
      </c>
      <c r="M20" s="12"/>
      <c r="N20" s="2"/>
      <c r="O20" s="2"/>
      <c r="P20" s="2"/>
      <c r="Q20" s="2"/>
      <c r="S20" s="27">
        <f>S76</f>
        <v>0</v>
      </c>
    </row>
    <row r="21">
      <c r="A21" s="13"/>
      <c r="B21" s="4"/>
      <c r="C21" s="4"/>
      <c r="D21" s="4"/>
      <c r="E21" s="4"/>
      <c r="F21" s="4"/>
      <c r="G21" s="4"/>
      <c r="H21" s="4"/>
      <c r="I21" s="4"/>
      <c r="J21" s="4"/>
      <c r="K21" s="4"/>
      <c r="L21" s="4"/>
      <c r="M21" s="14"/>
      <c r="N21" s="2"/>
      <c r="O21" s="2"/>
      <c r="P21" s="2"/>
      <c r="Q21" s="2"/>
    </row>
    <row r="22" ht="14" customHeight="1">
      <c r="A22" s="4"/>
      <c r="B22" s="28" t="s">
        <v>47</v>
      </c>
      <c r="C22" s="4"/>
      <c r="D22" s="4"/>
      <c r="E22" s="4"/>
      <c r="F22" s="4"/>
      <c r="G22" s="4"/>
      <c r="H22" s="4"/>
      <c r="I22" s="4"/>
      <c r="J22" s="4"/>
      <c r="K22" s="4"/>
      <c r="L22" s="4"/>
      <c r="M22" s="4"/>
      <c r="N22" s="2"/>
      <c r="O22" s="2"/>
      <c r="P22" s="2"/>
      <c r="Q22" s="2"/>
    </row>
    <row r="23" ht="18" customHeight="1">
      <c r="A23" s="6"/>
      <c r="B23" s="7"/>
      <c r="C23" s="7"/>
      <c r="D23" s="7"/>
      <c r="E23" s="7"/>
      <c r="F23" s="7"/>
      <c r="G23" s="7"/>
      <c r="H23" s="7"/>
      <c r="I23" s="7"/>
      <c r="J23" s="7"/>
      <c r="K23" s="7"/>
      <c r="L23" s="7"/>
      <c r="M23" s="8"/>
      <c r="N23" s="2"/>
      <c r="O23" s="2"/>
      <c r="P23" s="2"/>
      <c r="Q23" s="2"/>
    </row>
    <row r="24" ht="18" customHeight="1">
      <c r="A24" s="9"/>
      <c r="B24" s="34" t="s">
        <v>48</v>
      </c>
      <c r="C24" s="34" t="s">
        <v>44</v>
      </c>
      <c r="D24" s="34" t="s">
        <v>49</v>
      </c>
      <c r="E24" s="34" t="s">
        <v>45</v>
      </c>
      <c r="F24" s="34" t="s">
        <v>50</v>
      </c>
      <c r="G24" s="35" t="s">
        <v>51</v>
      </c>
      <c r="H24" s="22" t="s">
        <v>52</v>
      </c>
      <c r="I24" s="22" t="s">
        <v>53</v>
      </c>
      <c r="J24" s="22" t="s">
        <v>16</v>
      </c>
      <c r="K24" s="35" t="s">
        <v>54</v>
      </c>
      <c r="L24" s="22" t="s">
        <v>17</v>
      </c>
      <c r="M24" s="12"/>
      <c r="N24" s="2"/>
      <c r="O24" s="2"/>
      <c r="P24" s="2"/>
      <c r="Q24" s="2"/>
    </row>
    <row r="25" ht="40" customHeight="1">
      <c r="A25" s="9"/>
      <c r="B25" s="39" t="s">
        <v>120</v>
      </c>
      <c r="C25" s="1"/>
      <c r="D25" s="1"/>
      <c r="E25" s="1"/>
      <c r="F25" s="1"/>
      <c r="G25" s="1"/>
      <c r="H25" s="40"/>
      <c r="I25" s="1"/>
      <c r="J25" s="40"/>
      <c r="K25" s="1"/>
      <c r="L25" s="1"/>
      <c r="M25" s="12"/>
      <c r="N25" s="2"/>
      <c r="O25" s="2"/>
      <c r="P25" s="2"/>
      <c r="Q25" s="2"/>
    </row>
    <row r="26">
      <c r="A26" s="9"/>
      <c r="B26" s="41">
        <v>1</v>
      </c>
      <c r="C26" s="42" t="s">
        <v>216</v>
      </c>
      <c r="D26" s="42" t="s">
        <v>111</v>
      </c>
      <c r="E26" s="42" t="s">
        <v>217</v>
      </c>
      <c r="F26" s="42" t="s">
        <v>3</v>
      </c>
      <c r="G26" s="43" t="s">
        <v>147</v>
      </c>
      <c r="H26" s="44">
        <v>4879.0500000000002</v>
      </c>
      <c r="I26" s="25">
        <f>ROUND(0,2)</f>
        <v>0</v>
      </c>
      <c r="J26" s="45">
        <f>ROUND(I26*H26,2)</f>
        <v>0</v>
      </c>
      <c r="K26" s="46">
        <v>0.20999999999999999</v>
      </c>
      <c r="L26" s="47">
        <f>IF(ISNUMBER(K26),ROUND(J26*(K26+1),2),0)</f>
        <v>0</v>
      </c>
      <c r="M26" s="12"/>
      <c r="N26" s="2"/>
      <c r="O26" s="2"/>
      <c r="P26" s="2"/>
      <c r="Q26" s="33">
        <f>IF(ISNUMBER(K26),IF(H26&gt;0,IF(I26&gt;0,J26,0),0),0)</f>
        <v>0</v>
      </c>
      <c r="R26" s="27">
        <f>IF(ISNUMBER(K26)=FALSE,J26,0)</f>
        <v>0</v>
      </c>
    </row>
    <row r="27">
      <c r="A27" s="9"/>
      <c r="B27" s="48" t="s">
        <v>60</v>
      </c>
      <c r="C27" s="1"/>
      <c r="D27" s="1"/>
      <c r="E27" s="49" t="s">
        <v>736</v>
      </c>
      <c r="F27" s="1"/>
      <c r="G27" s="1"/>
      <c r="H27" s="40"/>
      <c r="I27" s="1"/>
      <c r="J27" s="40"/>
      <c r="K27" s="1"/>
      <c r="L27" s="1"/>
      <c r="M27" s="12"/>
      <c r="N27" s="2"/>
      <c r="O27" s="2"/>
      <c r="P27" s="2"/>
      <c r="Q27" s="2"/>
    </row>
    <row r="28">
      <c r="A28" s="9"/>
      <c r="B28" s="48" t="s">
        <v>62</v>
      </c>
      <c r="C28" s="1"/>
      <c r="D28" s="1"/>
      <c r="E28" s="49" t="s">
        <v>737</v>
      </c>
      <c r="F28" s="1"/>
      <c r="G28" s="1"/>
      <c r="H28" s="40"/>
      <c r="I28" s="1"/>
      <c r="J28" s="40"/>
      <c r="K28" s="1"/>
      <c r="L28" s="1"/>
      <c r="M28" s="12"/>
      <c r="N28" s="2"/>
      <c r="O28" s="2"/>
      <c r="P28" s="2"/>
      <c r="Q28" s="2"/>
    </row>
    <row r="29">
      <c r="A29" s="9"/>
      <c r="B29" s="48" t="s">
        <v>63</v>
      </c>
      <c r="C29" s="1"/>
      <c r="D29" s="1"/>
      <c r="E29" s="49" t="s">
        <v>223</v>
      </c>
      <c r="F29" s="1"/>
      <c r="G29" s="1"/>
      <c r="H29" s="40"/>
      <c r="I29" s="1"/>
      <c r="J29" s="40"/>
      <c r="K29" s="1"/>
      <c r="L29" s="1"/>
      <c r="M29" s="12"/>
      <c r="N29" s="2"/>
      <c r="O29" s="2"/>
      <c r="P29" s="2"/>
      <c r="Q29" s="2"/>
    </row>
    <row r="30" thickBot="1">
      <c r="A30" s="9"/>
      <c r="B30" s="50" t="s">
        <v>65</v>
      </c>
      <c r="C30" s="51"/>
      <c r="D30" s="51"/>
      <c r="E30" s="52" t="s">
        <v>66</v>
      </c>
      <c r="F30" s="51"/>
      <c r="G30" s="51"/>
      <c r="H30" s="53"/>
      <c r="I30" s="51"/>
      <c r="J30" s="53"/>
      <c r="K30" s="51"/>
      <c r="L30" s="51"/>
      <c r="M30" s="12"/>
      <c r="N30" s="2"/>
      <c r="O30" s="2"/>
      <c r="P30" s="2"/>
      <c r="Q30" s="2"/>
    </row>
    <row r="31" thickTop="1">
      <c r="A31" s="9"/>
      <c r="B31" s="41">
        <v>2</v>
      </c>
      <c r="C31" s="42" t="s">
        <v>738</v>
      </c>
      <c r="D31" s="42" t="s">
        <v>3</v>
      </c>
      <c r="E31" s="42" t="s">
        <v>739</v>
      </c>
      <c r="F31" s="42" t="s">
        <v>3</v>
      </c>
      <c r="G31" s="43" t="s">
        <v>147</v>
      </c>
      <c r="H31" s="54">
        <v>3994.0500000000002</v>
      </c>
      <c r="I31" s="55">
        <f>ROUND(0,2)</f>
        <v>0</v>
      </c>
      <c r="J31" s="56">
        <f>ROUND(I31*H31,2)</f>
        <v>0</v>
      </c>
      <c r="K31" s="57">
        <v>0.20999999999999999</v>
      </c>
      <c r="L31" s="58">
        <f>IF(ISNUMBER(K31),ROUND(J31*(K31+1),2),0)</f>
        <v>0</v>
      </c>
      <c r="M31" s="12"/>
      <c r="N31" s="2"/>
      <c r="O31" s="2"/>
      <c r="P31" s="2"/>
      <c r="Q31" s="33">
        <f>IF(ISNUMBER(K31),IF(H31&gt;0,IF(I31&gt;0,J31,0),0),0)</f>
        <v>0</v>
      </c>
      <c r="R31" s="27">
        <f>IF(ISNUMBER(K31)=FALSE,J31,0)</f>
        <v>0</v>
      </c>
    </row>
    <row r="32">
      <c r="A32" s="9"/>
      <c r="B32" s="48" t="s">
        <v>60</v>
      </c>
      <c r="C32" s="1"/>
      <c r="D32" s="1"/>
      <c r="E32" s="49" t="s">
        <v>740</v>
      </c>
      <c r="F32" s="1"/>
      <c r="G32" s="1"/>
      <c r="H32" s="40"/>
      <c r="I32" s="1"/>
      <c r="J32" s="40"/>
      <c r="K32" s="1"/>
      <c r="L32" s="1"/>
      <c r="M32" s="12"/>
      <c r="N32" s="2"/>
      <c r="O32" s="2"/>
      <c r="P32" s="2"/>
      <c r="Q32" s="2"/>
    </row>
    <row r="33">
      <c r="A33" s="9"/>
      <c r="B33" s="48" t="s">
        <v>62</v>
      </c>
      <c r="C33" s="1"/>
      <c r="D33" s="1"/>
      <c r="E33" s="49" t="s">
        <v>741</v>
      </c>
      <c r="F33" s="1"/>
      <c r="G33" s="1"/>
      <c r="H33" s="40"/>
      <c r="I33" s="1"/>
      <c r="J33" s="40"/>
      <c r="K33" s="1"/>
      <c r="L33" s="1"/>
      <c r="M33" s="12"/>
      <c r="N33" s="2"/>
      <c r="O33" s="2"/>
      <c r="P33" s="2"/>
      <c r="Q33" s="2"/>
    </row>
    <row r="34">
      <c r="A34" s="9"/>
      <c r="B34" s="48" t="s">
        <v>63</v>
      </c>
      <c r="C34" s="1"/>
      <c r="D34" s="1"/>
      <c r="E34" s="49" t="s">
        <v>742</v>
      </c>
      <c r="F34" s="1"/>
      <c r="G34" s="1"/>
      <c r="H34" s="40"/>
      <c r="I34" s="1"/>
      <c r="J34" s="40"/>
      <c r="K34" s="1"/>
      <c r="L34" s="1"/>
      <c r="M34" s="12"/>
      <c r="N34" s="2"/>
      <c r="O34" s="2"/>
      <c r="P34" s="2"/>
      <c r="Q34" s="2"/>
    </row>
    <row r="35" thickBot="1">
      <c r="A35" s="9"/>
      <c r="B35" s="50" t="s">
        <v>65</v>
      </c>
      <c r="C35" s="51"/>
      <c r="D35" s="51"/>
      <c r="E35" s="52" t="s">
        <v>66</v>
      </c>
      <c r="F35" s="51"/>
      <c r="G35" s="51"/>
      <c r="H35" s="53"/>
      <c r="I35" s="51"/>
      <c r="J35" s="53"/>
      <c r="K35" s="51"/>
      <c r="L35" s="51"/>
      <c r="M35" s="12"/>
      <c r="N35" s="2"/>
      <c r="O35" s="2"/>
      <c r="P35" s="2"/>
      <c r="Q35" s="2"/>
    </row>
    <row r="36" thickTop="1">
      <c r="A36" s="9"/>
      <c r="B36" s="41">
        <v>3</v>
      </c>
      <c r="C36" s="42" t="s">
        <v>743</v>
      </c>
      <c r="D36" s="42" t="s">
        <v>3</v>
      </c>
      <c r="E36" s="42" t="s">
        <v>744</v>
      </c>
      <c r="F36" s="42" t="s">
        <v>3</v>
      </c>
      <c r="G36" s="43" t="s">
        <v>147</v>
      </c>
      <c r="H36" s="54">
        <v>885</v>
      </c>
      <c r="I36" s="55">
        <f>ROUND(0,2)</f>
        <v>0</v>
      </c>
      <c r="J36" s="56">
        <f>ROUND(I36*H36,2)</f>
        <v>0</v>
      </c>
      <c r="K36" s="57">
        <v>0.20999999999999999</v>
      </c>
      <c r="L36" s="58">
        <f>IF(ISNUMBER(K36),ROUND(J36*(K36+1),2),0)</f>
        <v>0</v>
      </c>
      <c r="M36" s="12"/>
      <c r="N36" s="2"/>
      <c r="O36" s="2"/>
      <c r="P36" s="2"/>
      <c r="Q36" s="33">
        <f>IF(ISNUMBER(K36),IF(H36&gt;0,IF(I36&gt;0,J36,0),0),0)</f>
        <v>0</v>
      </c>
      <c r="R36" s="27">
        <f>IF(ISNUMBER(K36)=FALSE,J36,0)</f>
        <v>0</v>
      </c>
    </row>
    <row r="37">
      <c r="A37" s="9"/>
      <c r="B37" s="48" t="s">
        <v>60</v>
      </c>
      <c r="C37" s="1"/>
      <c r="D37" s="1"/>
      <c r="E37" s="49" t="s">
        <v>745</v>
      </c>
      <c r="F37" s="1"/>
      <c r="G37" s="1"/>
      <c r="H37" s="40"/>
      <c r="I37" s="1"/>
      <c r="J37" s="40"/>
      <c r="K37" s="1"/>
      <c r="L37" s="1"/>
      <c r="M37" s="12"/>
      <c r="N37" s="2"/>
      <c r="O37" s="2"/>
      <c r="P37" s="2"/>
      <c r="Q37" s="2"/>
    </row>
    <row r="38">
      <c r="A38" s="9"/>
      <c r="B38" s="48" t="s">
        <v>62</v>
      </c>
      <c r="C38" s="1"/>
      <c r="D38" s="1"/>
      <c r="E38" s="49" t="s">
        <v>746</v>
      </c>
      <c r="F38" s="1"/>
      <c r="G38" s="1"/>
      <c r="H38" s="40"/>
      <c r="I38" s="1"/>
      <c r="J38" s="40"/>
      <c r="K38" s="1"/>
      <c r="L38" s="1"/>
      <c r="M38" s="12"/>
      <c r="N38" s="2"/>
      <c r="O38" s="2"/>
      <c r="P38" s="2"/>
      <c r="Q38" s="2"/>
    </row>
    <row r="39">
      <c r="A39" s="9"/>
      <c r="B39" s="48" t="s">
        <v>63</v>
      </c>
      <c r="C39" s="1"/>
      <c r="D39" s="1"/>
      <c r="E39" s="49" t="s">
        <v>747</v>
      </c>
      <c r="F39" s="1"/>
      <c r="G39" s="1"/>
      <c r="H39" s="40"/>
      <c r="I39" s="1"/>
      <c r="J39" s="40"/>
      <c r="K39" s="1"/>
      <c r="L39" s="1"/>
      <c r="M39" s="12"/>
      <c r="N39" s="2"/>
      <c r="O39" s="2"/>
      <c r="P39" s="2"/>
      <c r="Q39" s="2"/>
    </row>
    <row r="40" thickBot="1">
      <c r="A40" s="9"/>
      <c r="B40" s="50" t="s">
        <v>65</v>
      </c>
      <c r="C40" s="51"/>
      <c r="D40" s="51"/>
      <c r="E40" s="52" t="s">
        <v>66</v>
      </c>
      <c r="F40" s="51"/>
      <c r="G40" s="51"/>
      <c r="H40" s="53"/>
      <c r="I40" s="51"/>
      <c r="J40" s="53"/>
      <c r="K40" s="51"/>
      <c r="L40" s="51"/>
      <c r="M40" s="12"/>
      <c r="N40" s="2"/>
      <c r="O40" s="2"/>
      <c r="P40" s="2"/>
      <c r="Q40" s="2"/>
    </row>
    <row r="41" thickTop="1">
      <c r="A41" s="9"/>
      <c r="B41" s="41">
        <v>4</v>
      </c>
      <c r="C41" s="42" t="s">
        <v>748</v>
      </c>
      <c r="D41" s="42" t="s">
        <v>57</v>
      </c>
      <c r="E41" s="42" t="s">
        <v>749</v>
      </c>
      <c r="F41" s="42" t="s">
        <v>3</v>
      </c>
      <c r="G41" s="43" t="s">
        <v>123</v>
      </c>
      <c r="H41" s="54">
        <v>32527</v>
      </c>
      <c r="I41" s="55">
        <f>ROUND(0,2)</f>
        <v>0</v>
      </c>
      <c r="J41" s="56">
        <f>ROUND(I41*H41,2)</f>
        <v>0</v>
      </c>
      <c r="K41" s="57">
        <v>0.20999999999999999</v>
      </c>
      <c r="L41" s="58">
        <f>IF(ISNUMBER(K41),ROUND(J41*(K41+1),2),0)</f>
        <v>0</v>
      </c>
      <c r="M41" s="12"/>
      <c r="N41" s="2"/>
      <c r="O41" s="2"/>
      <c r="P41" s="2"/>
      <c r="Q41" s="33">
        <f>IF(ISNUMBER(K41),IF(H41&gt;0,IF(I41&gt;0,J41,0),0),0)</f>
        <v>0</v>
      </c>
      <c r="R41" s="27">
        <f>IF(ISNUMBER(K41)=FALSE,J41,0)</f>
        <v>0</v>
      </c>
    </row>
    <row r="42">
      <c r="A42" s="9"/>
      <c r="B42" s="48" t="s">
        <v>60</v>
      </c>
      <c r="C42" s="1"/>
      <c r="D42" s="1"/>
      <c r="E42" s="49" t="s">
        <v>218</v>
      </c>
      <c r="F42" s="1"/>
      <c r="G42" s="1"/>
      <c r="H42" s="40"/>
      <c r="I42" s="1"/>
      <c r="J42" s="40"/>
      <c r="K42" s="1"/>
      <c r="L42" s="1"/>
      <c r="M42" s="12"/>
      <c r="N42" s="2"/>
      <c r="O42" s="2"/>
      <c r="P42" s="2"/>
      <c r="Q42" s="2"/>
    </row>
    <row r="43">
      <c r="A43" s="9"/>
      <c r="B43" s="48" t="s">
        <v>62</v>
      </c>
      <c r="C43" s="1"/>
      <c r="D43" s="1"/>
      <c r="E43" s="49" t="s">
        <v>750</v>
      </c>
      <c r="F43" s="1"/>
      <c r="G43" s="1"/>
      <c r="H43" s="40"/>
      <c r="I43" s="1"/>
      <c r="J43" s="40"/>
      <c r="K43" s="1"/>
      <c r="L43" s="1"/>
      <c r="M43" s="12"/>
      <c r="N43" s="2"/>
      <c r="O43" s="2"/>
      <c r="P43" s="2"/>
      <c r="Q43" s="2"/>
    </row>
    <row r="44">
      <c r="A44" s="9"/>
      <c r="B44" s="48" t="s">
        <v>63</v>
      </c>
      <c r="C44" s="1"/>
      <c r="D44" s="1"/>
      <c r="E44" s="49" t="s">
        <v>751</v>
      </c>
      <c r="F44" s="1"/>
      <c r="G44" s="1"/>
      <c r="H44" s="40"/>
      <c r="I44" s="1"/>
      <c r="J44" s="40"/>
      <c r="K44" s="1"/>
      <c r="L44" s="1"/>
      <c r="M44" s="12"/>
      <c r="N44" s="2"/>
      <c r="O44" s="2"/>
      <c r="P44" s="2"/>
      <c r="Q44" s="2"/>
    </row>
    <row r="45" thickBot="1">
      <c r="A45" s="9"/>
      <c r="B45" s="50" t="s">
        <v>65</v>
      </c>
      <c r="C45" s="51"/>
      <c r="D45" s="51"/>
      <c r="E45" s="52" t="s">
        <v>66</v>
      </c>
      <c r="F45" s="51"/>
      <c r="G45" s="51"/>
      <c r="H45" s="53"/>
      <c r="I45" s="51"/>
      <c r="J45" s="53"/>
      <c r="K45" s="51"/>
      <c r="L45" s="51"/>
      <c r="M45" s="12"/>
      <c r="N45" s="2"/>
      <c r="O45" s="2"/>
      <c r="P45" s="2"/>
      <c r="Q45" s="2"/>
    </row>
    <row r="46" thickTop="1">
      <c r="A46" s="9"/>
      <c r="B46" s="41">
        <v>5</v>
      </c>
      <c r="C46" s="42" t="s">
        <v>748</v>
      </c>
      <c r="D46" s="42" t="s">
        <v>67</v>
      </c>
      <c r="E46" s="42" t="s">
        <v>749</v>
      </c>
      <c r="F46" s="42" t="s">
        <v>3</v>
      </c>
      <c r="G46" s="43" t="s">
        <v>123</v>
      </c>
      <c r="H46" s="54">
        <v>3623</v>
      </c>
      <c r="I46" s="55">
        <f>ROUND(0,2)</f>
        <v>0</v>
      </c>
      <c r="J46" s="56">
        <f>ROUND(I46*H46,2)</f>
        <v>0</v>
      </c>
      <c r="K46" s="57">
        <v>0.20999999999999999</v>
      </c>
      <c r="L46" s="58">
        <f>IF(ISNUMBER(K46),ROUND(J46*(K46+1),2),0)</f>
        <v>0</v>
      </c>
      <c r="M46" s="12"/>
      <c r="N46" s="2"/>
      <c r="O46" s="2"/>
      <c r="P46" s="2"/>
      <c r="Q46" s="33">
        <f>IF(ISNUMBER(K46),IF(H46&gt;0,IF(I46&gt;0,J46,0),0),0)</f>
        <v>0</v>
      </c>
      <c r="R46" s="27">
        <f>IF(ISNUMBER(K46)=FALSE,J46,0)</f>
        <v>0</v>
      </c>
    </row>
    <row r="47">
      <c r="A47" s="9"/>
      <c r="B47" s="48" t="s">
        <v>60</v>
      </c>
      <c r="C47" s="1"/>
      <c r="D47" s="1"/>
      <c r="E47" s="49" t="s">
        <v>752</v>
      </c>
      <c r="F47" s="1"/>
      <c r="G47" s="1"/>
      <c r="H47" s="40"/>
      <c r="I47" s="1"/>
      <c r="J47" s="40"/>
      <c r="K47" s="1"/>
      <c r="L47" s="1"/>
      <c r="M47" s="12"/>
      <c r="N47" s="2"/>
      <c r="O47" s="2"/>
      <c r="P47" s="2"/>
      <c r="Q47" s="2"/>
    </row>
    <row r="48">
      <c r="A48" s="9"/>
      <c r="B48" s="48" t="s">
        <v>62</v>
      </c>
      <c r="C48" s="1"/>
      <c r="D48" s="1"/>
      <c r="E48" s="49" t="s">
        <v>753</v>
      </c>
      <c r="F48" s="1"/>
      <c r="G48" s="1"/>
      <c r="H48" s="40"/>
      <c r="I48" s="1"/>
      <c r="J48" s="40"/>
      <c r="K48" s="1"/>
      <c r="L48" s="1"/>
      <c r="M48" s="12"/>
      <c r="N48" s="2"/>
      <c r="O48" s="2"/>
      <c r="P48" s="2"/>
      <c r="Q48" s="2"/>
    </row>
    <row r="49">
      <c r="A49" s="9"/>
      <c r="B49" s="48" t="s">
        <v>63</v>
      </c>
      <c r="C49" s="1"/>
      <c r="D49" s="1"/>
      <c r="E49" s="49" t="s">
        <v>751</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v>6</v>
      </c>
      <c r="C51" s="42" t="s">
        <v>754</v>
      </c>
      <c r="D51" s="42" t="s">
        <v>57</v>
      </c>
      <c r="E51" s="42" t="s">
        <v>755</v>
      </c>
      <c r="F51" s="42" t="s">
        <v>3</v>
      </c>
      <c r="G51" s="43" t="s">
        <v>79</v>
      </c>
      <c r="H51" s="54">
        <v>100</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756</v>
      </c>
      <c r="F52" s="1"/>
      <c r="G52" s="1"/>
      <c r="H52" s="40"/>
      <c r="I52" s="1"/>
      <c r="J52" s="40"/>
      <c r="K52" s="1"/>
      <c r="L52" s="1"/>
      <c r="M52" s="12"/>
      <c r="N52" s="2"/>
      <c r="O52" s="2"/>
      <c r="P52" s="2"/>
      <c r="Q52" s="2"/>
    </row>
    <row r="53">
      <c r="A53" s="9"/>
      <c r="B53" s="48" t="s">
        <v>62</v>
      </c>
      <c r="C53" s="1"/>
      <c r="D53" s="1"/>
      <c r="E53" s="49" t="s">
        <v>757</v>
      </c>
      <c r="F53" s="1"/>
      <c r="G53" s="1"/>
      <c r="H53" s="40"/>
      <c r="I53" s="1"/>
      <c r="J53" s="40"/>
      <c r="K53" s="1"/>
      <c r="L53" s="1"/>
      <c r="M53" s="12"/>
      <c r="N53" s="2"/>
      <c r="O53" s="2"/>
      <c r="P53" s="2"/>
      <c r="Q53" s="2"/>
    </row>
    <row r="54">
      <c r="A54" s="9"/>
      <c r="B54" s="48" t="s">
        <v>63</v>
      </c>
      <c r="C54" s="1"/>
      <c r="D54" s="1"/>
      <c r="E54" s="49" t="s">
        <v>758</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7</v>
      </c>
      <c r="C56" s="42" t="s">
        <v>759</v>
      </c>
      <c r="D56" s="42" t="s">
        <v>3</v>
      </c>
      <c r="E56" s="42" t="s">
        <v>760</v>
      </c>
      <c r="F56" s="42" t="s">
        <v>3</v>
      </c>
      <c r="G56" s="43" t="s">
        <v>79</v>
      </c>
      <c r="H56" s="54">
        <v>492</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761</v>
      </c>
      <c r="F57" s="1"/>
      <c r="G57" s="1"/>
      <c r="H57" s="40"/>
      <c r="I57" s="1"/>
      <c r="J57" s="40"/>
      <c r="K57" s="1"/>
      <c r="L57" s="1"/>
      <c r="M57" s="12"/>
      <c r="N57" s="2"/>
      <c r="O57" s="2"/>
      <c r="P57" s="2"/>
      <c r="Q57" s="2"/>
    </row>
    <row r="58">
      <c r="A58" s="9"/>
      <c r="B58" s="48" t="s">
        <v>62</v>
      </c>
      <c r="C58" s="1"/>
      <c r="D58" s="1"/>
      <c r="E58" s="49" t="s">
        <v>762</v>
      </c>
      <c r="F58" s="1"/>
      <c r="G58" s="1"/>
      <c r="H58" s="40"/>
      <c r="I58" s="1"/>
      <c r="J58" s="40"/>
      <c r="K58" s="1"/>
      <c r="L58" s="1"/>
      <c r="M58" s="12"/>
      <c r="N58" s="2"/>
      <c r="O58" s="2"/>
      <c r="P58" s="2"/>
      <c r="Q58" s="2"/>
    </row>
    <row r="59">
      <c r="A59" s="9"/>
      <c r="B59" s="48" t="s">
        <v>63</v>
      </c>
      <c r="C59" s="1"/>
      <c r="D59" s="1"/>
      <c r="E59" s="49" t="s">
        <v>763</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8</v>
      </c>
      <c r="C61" s="42" t="s">
        <v>764</v>
      </c>
      <c r="D61" s="42" t="s">
        <v>3</v>
      </c>
      <c r="E61" s="42" t="s">
        <v>765</v>
      </c>
      <c r="F61" s="42" t="s">
        <v>3</v>
      </c>
      <c r="G61" s="43" t="s">
        <v>79</v>
      </c>
      <c r="H61" s="54">
        <v>70</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766</v>
      </c>
      <c r="F62" s="1"/>
      <c r="G62" s="1"/>
      <c r="H62" s="40"/>
      <c r="I62" s="1"/>
      <c r="J62" s="40"/>
      <c r="K62" s="1"/>
      <c r="L62" s="1"/>
      <c r="M62" s="12"/>
      <c r="N62" s="2"/>
      <c r="O62" s="2"/>
      <c r="P62" s="2"/>
      <c r="Q62" s="2"/>
    </row>
    <row r="63">
      <c r="A63" s="9"/>
      <c r="B63" s="48" t="s">
        <v>62</v>
      </c>
      <c r="C63" s="1"/>
      <c r="D63" s="1"/>
      <c r="E63" s="49" t="s">
        <v>767</v>
      </c>
      <c r="F63" s="1"/>
      <c r="G63" s="1"/>
      <c r="H63" s="40"/>
      <c r="I63" s="1"/>
      <c r="J63" s="40"/>
      <c r="K63" s="1"/>
      <c r="L63" s="1"/>
      <c r="M63" s="12"/>
      <c r="N63" s="2"/>
      <c r="O63" s="2"/>
      <c r="P63" s="2"/>
      <c r="Q63" s="2"/>
    </row>
    <row r="64">
      <c r="A64" s="9"/>
      <c r="B64" s="48" t="s">
        <v>63</v>
      </c>
      <c r="C64" s="1"/>
      <c r="D64" s="1"/>
      <c r="E64" s="49" t="s">
        <v>768</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9</v>
      </c>
      <c r="C66" s="42" t="s">
        <v>769</v>
      </c>
      <c r="D66" s="42" t="s">
        <v>3</v>
      </c>
      <c r="E66" s="42" t="s">
        <v>770</v>
      </c>
      <c r="F66" s="42" t="s">
        <v>3</v>
      </c>
      <c r="G66" s="43" t="s">
        <v>79</v>
      </c>
      <c r="H66" s="54">
        <v>246</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761</v>
      </c>
      <c r="F67" s="1"/>
      <c r="G67" s="1"/>
      <c r="H67" s="40"/>
      <c r="I67" s="1"/>
      <c r="J67" s="40"/>
      <c r="K67" s="1"/>
      <c r="L67" s="1"/>
      <c r="M67" s="12"/>
      <c r="N67" s="2"/>
      <c r="O67" s="2"/>
      <c r="P67" s="2"/>
      <c r="Q67" s="2"/>
    </row>
    <row r="68">
      <c r="A68" s="9"/>
      <c r="B68" s="48" t="s">
        <v>62</v>
      </c>
      <c r="C68" s="1"/>
      <c r="D68" s="1"/>
      <c r="E68" s="49" t="s">
        <v>771</v>
      </c>
      <c r="F68" s="1"/>
      <c r="G68" s="1"/>
      <c r="H68" s="40"/>
      <c r="I68" s="1"/>
      <c r="J68" s="40"/>
      <c r="K68" s="1"/>
      <c r="L68" s="1"/>
      <c r="M68" s="12"/>
      <c r="N68" s="2"/>
      <c r="O68" s="2"/>
      <c r="P68" s="2"/>
      <c r="Q68" s="2"/>
    </row>
    <row r="69">
      <c r="A69" s="9"/>
      <c r="B69" s="48" t="s">
        <v>63</v>
      </c>
      <c r="C69" s="1"/>
      <c r="D69" s="1"/>
      <c r="E69" s="49" t="s">
        <v>772</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10</v>
      </c>
      <c r="C71" s="42" t="s">
        <v>773</v>
      </c>
      <c r="D71" s="42" t="s">
        <v>3</v>
      </c>
      <c r="E71" s="42" t="s">
        <v>774</v>
      </c>
      <c r="F71" s="42" t="s">
        <v>3</v>
      </c>
      <c r="G71" s="43" t="s">
        <v>147</v>
      </c>
      <c r="H71" s="54">
        <v>975.80999999999995</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218</v>
      </c>
      <c r="F72" s="1"/>
      <c r="G72" s="1"/>
      <c r="H72" s="40"/>
      <c r="I72" s="1"/>
      <c r="J72" s="40"/>
      <c r="K72" s="1"/>
      <c r="L72" s="1"/>
      <c r="M72" s="12"/>
      <c r="N72" s="2"/>
      <c r="O72" s="2"/>
      <c r="P72" s="2"/>
      <c r="Q72" s="2"/>
    </row>
    <row r="73">
      <c r="A73" s="9"/>
      <c r="B73" s="48" t="s">
        <v>62</v>
      </c>
      <c r="C73" s="1"/>
      <c r="D73" s="1"/>
      <c r="E73" s="49" t="s">
        <v>775</v>
      </c>
      <c r="F73" s="1"/>
      <c r="G73" s="1"/>
      <c r="H73" s="40"/>
      <c r="I73" s="1"/>
      <c r="J73" s="40"/>
      <c r="K73" s="1"/>
      <c r="L73" s="1"/>
      <c r="M73" s="12"/>
      <c r="N73" s="2"/>
      <c r="O73" s="2"/>
      <c r="P73" s="2"/>
      <c r="Q73" s="2"/>
    </row>
    <row r="74">
      <c r="A74" s="9"/>
      <c r="B74" s="48" t="s">
        <v>63</v>
      </c>
      <c r="C74" s="1"/>
      <c r="D74" s="1"/>
      <c r="E74" s="49" t="s">
        <v>776</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thickBot="1" ht="25" customHeight="1">
      <c r="A76" s="9"/>
      <c r="B76" s="1"/>
      <c r="C76" s="59">
        <v>1</v>
      </c>
      <c r="D76" s="1"/>
      <c r="E76" s="59" t="s">
        <v>108</v>
      </c>
      <c r="F76" s="1"/>
      <c r="G76" s="60" t="s">
        <v>101</v>
      </c>
      <c r="H76" s="61">
        <f>J26+J31+J36+J41+J46+J51+J56+J61+J66+J71</f>
        <v>0</v>
      </c>
      <c r="I76" s="60" t="s">
        <v>102</v>
      </c>
      <c r="J76" s="62">
        <f>(L76-H76)</f>
        <v>0</v>
      </c>
      <c r="K76" s="60" t="s">
        <v>103</v>
      </c>
      <c r="L76" s="63">
        <f>L26+L31+L36+L41+L46+L51+L56+L61+L66+L71</f>
        <v>0</v>
      </c>
      <c r="M76" s="12"/>
      <c r="N76" s="2"/>
      <c r="O76" s="2"/>
      <c r="P76" s="2"/>
      <c r="Q76" s="33">
        <f>0+Q26+Q31+Q36+Q41+Q46+Q51+Q56+Q61+Q66+Q71</f>
        <v>0</v>
      </c>
      <c r="R76" s="27">
        <f>0+R26+R31+R36+R41+R46+R51+R56+R61+R66+R71</f>
        <v>0</v>
      </c>
      <c r="S76" s="64">
        <f>Q76*(1+J76)+R76</f>
        <v>0</v>
      </c>
    </row>
    <row r="77" thickTop="1" thickBot="1" ht="25" customHeight="1">
      <c r="A77" s="9"/>
      <c r="B77" s="65"/>
      <c r="C77" s="65"/>
      <c r="D77" s="65"/>
      <c r="E77" s="65"/>
      <c r="F77" s="65"/>
      <c r="G77" s="66" t="s">
        <v>104</v>
      </c>
      <c r="H77" s="67">
        <f>J26+J31+J36+J41+J46+J51+J56+J61+J66+J71</f>
        <v>0</v>
      </c>
      <c r="I77" s="66" t="s">
        <v>105</v>
      </c>
      <c r="J77" s="68">
        <f>0+J76</f>
        <v>0</v>
      </c>
      <c r="K77" s="66" t="s">
        <v>106</v>
      </c>
      <c r="L77" s="69">
        <f>L26+L31+L36+L41+L46+L51+L56+L61+L66+L71</f>
        <v>0</v>
      </c>
      <c r="M77" s="12"/>
      <c r="N77" s="2"/>
      <c r="O77" s="2"/>
      <c r="P77" s="2"/>
      <c r="Q77" s="2"/>
    </row>
    <row r="78">
      <c r="A78" s="13"/>
      <c r="B78" s="4"/>
      <c r="C78" s="4"/>
      <c r="D78" s="4"/>
      <c r="E78" s="4"/>
      <c r="F78" s="4"/>
      <c r="G78" s="4"/>
      <c r="H78" s="70"/>
      <c r="I78" s="4"/>
      <c r="J78" s="70"/>
      <c r="K78" s="4"/>
      <c r="L78" s="4"/>
      <c r="M78" s="14"/>
      <c r="N78" s="2"/>
      <c r="O78" s="2"/>
      <c r="P78" s="2"/>
      <c r="Q78" s="2"/>
    </row>
    <row r="79">
      <c r="A79" s="1"/>
      <c r="B79" s="1"/>
      <c r="C79" s="1"/>
      <c r="D79" s="1"/>
      <c r="E79" s="1"/>
      <c r="F79" s="1"/>
      <c r="G79" s="1"/>
      <c r="H79" s="1"/>
      <c r="I79" s="1"/>
      <c r="J79" s="1"/>
      <c r="K79" s="1"/>
      <c r="L79" s="1"/>
      <c r="M79" s="1"/>
      <c r="N79" s="2"/>
      <c r="O79" s="2"/>
      <c r="P79" s="2"/>
      <c r="Q79" s="2"/>
    </row>
  </sheetData>
  <mergeCells count="55">
    <mergeCell ref="B37:D37"/>
    <mergeCell ref="B38:D38"/>
    <mergeCell ref="B39:D39"/>
    <mergeCell ref="B40:D40"/>
    <mergeCell ref="B42:D42"/>
    <mergeCell ref="B43:D43"/>
    <mergeCell ref="B44:D44"/>
    <mergeCell ref="B45:D45"/>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72:D72"/>
    <mergeCell ref="B73:D73"/>
    <mergeCell ref="B74:D74"/>
    <mergeCell ref="B75:D75"/>
    <mergeCell ref="A1:A2"/>
    <mergeCell ref="A3:F3"/>
    <mergeCell ref="B4:C5"/>
    <mergeCell ref="B6:I6"/>
    <mergeCell ref="B8:C9"/>
    <mergeCell ref="A10:D10"/>
    <mergeCell ref="A11:G11"/>
    <mergeCell ref="A12:G12"/>
    <mergeCell ref="A13:G13"/>
    <mergeCell ref="B17:C18"/>
    <mergeCell ref="B19:D19"/>
    <mergeCell ref="E19:F19"/>
    <mergeCell ref="B22:C23"/>
    <mergeCell ref="B27:D27"/>
    <mergeCell ref="B28:D28"/>
    <mergeCell ref="B29:D29"/>
    <mergeCell ref="B30:D30"/>
    <mergeCell ref="B32:D32"/>
    <mergeCell ref="B33:D33"/>
    <mergeCell ref="B34:D34"/>
    <mergeCell ref="B35:D35"/>
    <mergeCell ref="B25:L25"/>
    <mergeCell ref="B20:D20"/>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2.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H82</f>
        <v>0</v>
      </c>
      <c r="K10" s="1"/>
      <c r="L10" s="1"/>
      <c r="M10" s="12"/>
      <c r="N10" s="2"/>
      <c r="O10" s="2"/>
      <c r="P10" s="2"/>
      <c r="Q10" s="2"/>
    </row>
    <row r="11" ht="16" customHeight="1">
      <c r="A11" s="18" t="s">
        <v>41</v>
      </c>
      <c r="B11" s="1"/>
      <c r="C11" s="1"/>
      <c r="D11" s="1"/>
      <c r="E11" s="1"/>
      <c r="F11" s="1"/>
      <c r="G11" s="31"/>
      <c r="H11" s="1"/>
      <c r="I11" s="31" t="s">
        <v>42</v>
      </c>
      <c r="J11" s="32">
        <f>L82</f>
        <v>0</v>
      </c>
      <c r="K11" s="1"/>
      <c r="L11" s="1"/>
      <c r="M11" s="12"/>
      <c r="N11" s="2"/>
      <c r="O11" s="2"/>
      <c r="P11" s="2"/>
      <c r="Q11" s="33">
        <f>IF(SUM(K20)&gt;0,ROUND(SUM(S20)/SUM(K20)-1,8),0)</f>
        <v>0</v>
      </c>
      <c r="R11" s="27">
        <f>AVERAGE(J81)</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H82</f>
        <v>0</v>
      </c>
      <c r="L20" s="38">
        <f>L82</f>
        <v>0</v>
      </c>
      <c r="M20" s="12"/>
      <c r="N20" s="2"/>
      <c r="O20" s="2"/>
      <c r="P20" s="2"/>
      <c r="Q20" s="2"/>
      <c r="S20" s="27">
        <f>S81</f>
        <v>0</v>
      </c>
    </row>
    <row r="21">
      <c r="A21" s="13"/>
      <c r="B21" s="4"/>
      <c r="C21" s="4"/>
      <c r="D21" s="4"/>
      <c r="E21" s="4"/>
      <c r="F21" s="4"/>
      <c r="G21" s="4"/>
      <c r="H21" s="4"/>
      <c r="I21" s="4"/>
      <c r="J21" s="4"/>
      <c r="K21" s="4"/>
      <c r="L21" s="4"/>
      <c r="M21" s="14"/>
      <c r="N21" s="2"/>
      <c r="O21" s="2"/>
      <c r="P21" s="2"/>
      <c r="Q21" s="2"/>
    </row>
    <row r="22" ht="14" customHeight="1">
      <c r="A22" s="4"/>
      <c r="B22" s="28" t="s">
        <v>47</v>
      </c>
      <c r="C22" s="4"/>
      <c r="D22" s="4"/>
      <c r="E22" s="4"/>
      <c r="F22" s="4"/>
      <c r="G22" s="4"/>
      <c r="H22" s="4"/>
      <c r="I22" s="4"/>
      <c r="J22" s="4"/>
      <c r="K22" s="4"/>
      <c r="L22" s="4"/>
      <c r="M22" s="4"/>
      <c r="N22" s="2"/>
      <c r="O22" s="2"/>
      <c r="P22" s="2"/>
      <c r="Q22" s="2"/>
    </row>
    <row r="23" ht="18" customHeight="1">
      <c r="A23" s="6"/>
      <c r="B23" s="7"/>
      <c r="C23" s="7"/>
      <c r="D23" s="7"/>
      <c r="E23" s="7"/>
      <c r="F23" s="7"/>
      <c r="G23" s="7"/>
      <c r="H23" s="7"/>
      <c r="I23" s="7"/>
      <c r="J23" s="7"/>
      <c r="K23" s="7"/>
      <c r="L23" s="7"/>
      <c r="M23" s="8"/>
      <c r="N23" s="2"/>
      <c r="O23" s="2"/>
      <c r="P23" s="2"/>
      <c r="Q23" s="2"/>
    </row>
    <row r="24" ht="18" customHeight="1">
      <c r="A24" s="9"/>
      <c r="B24" s="34" t="s">
        <v>48</v>
      </c>
      <c r="C24" s="34" t="s">
        <v>44</v>
      </c>
      <c r="D24" s="34" t="s">
        <v>49</v>
      </c>
      <c r="E24" s="34" t="s">
        <v>45</v>
      </c>
      <c r="F24" s="34" t="s">
        <v>50</v>
      </c>
      <c r="G24" s="35" t="s">
        <v>51</v>
      </c>
      <c r="H24" s="22" t="s">
        <v>52</v>
      </c>
      <c r="I24" s="22" t="s">
        <v>53</v>
      </c>
      <c r="J24" s="22" t="s">
        <v>16</v>
      </c>
      <c r="K24" s="35" t="s">
        <v>54</v>
      </c>
      <c r="L24" s="22" t="s">
        <v>17</v>
      </c>
      <c r="M24" s="12"/>
      <c r="N24" s="2"/>
      <c r="O24" s="2"/>
      <c r="P24" s="2"/>
      <c r="Q24" s="2"/>
    </row>
    <row r="25" ht="40" customHeight="1">
      <c r="A25" s="9"/>
      <c r="B25" s="39" t="s">
        <v>55</v>
      </c>
      <c r="C25" s="1"/>
      <c r="D25" s="1"/>
      <c r="E25" s="1"/>
      <c r="F25" s="1"/>
      <c r="G25" s="1"/>
      <c r="H25" s="40"/>
      <c r="I25" s="1"/>
      <c r="J25" s="40"/>
      <c r="K25" s="1"/>
      <c r="L25" s="1"/>
      <c r="M25" s="12"/>
      <c r="N25" s="2"/>
      <c r="O25" s="2"/>
      <c r="P25" s="2"/>
      <c r="Q25" s="2"/>
    </row>
    <row r="26">
      <c r="A26" s="9"/>
      <c r="B26" s="41">
        <v>1</v>
      </c>
      <c r="C26" s="42" t="s">
        <v>56</v>
      </c>
      <c r="D26" s="42" t="s">
        <v>57</v>
      </c>
      <c r="E26" s="42" t="s">
        <v>58</v>
      </c>
      <c r="F26" s="42" t="s">
        <v>3</v>
      </c>
      <c r="G26" s="43" t="s">
        <v>59</v>
      </c>
      <c r="H26" s="44">
        <v>1</v>
      </c>
      <c r="I26" s="25">
        <f>ROUND(0,2)</f>
        <v>0</v>
      </c>
      <c r="J26" s="45">
        <f>ROUND(I26*H26,2)</f>
        <v>0</v>
      </c>
      <c r="K26" s="46">
        <v>0.20999999999999999</v>
      </c>
      <c r="L26" s="47">
        <f>IF(ISNUMBER(K26),ROUND(J26*(K26+1),2),0)</f>
        <v>0</v>
      </c>
      <c r="M26" s="12"/>
      <c r="N26" s="2"/>
      <c r="O26" s="2"/>
      <c r="P26" s="2"/>
      <c r="Q26" s="33">
        <f>IF(ISNUMBER(K26),IF(H26&gt;0,IF(I26&gt;0,J26,0),0),0)</f>
        <v>0</v>
      </c>
      <c r="R26" s="27">
        <f>IF(ISNUMBER(K26)=FALSE,J26,0)</f>
        <v>0</v>
      </c>
    </row>
    <row r="27">
      <c r="A27" s="9"/>
      <c r="B27" s="48" t="s">
        <v>60</v>
      </c>
      <c r="C27" s="1"/>
      <c r="D27" s="1"/>
      <c r="E27" s="49" t="s">
        <v>61</v>
      </c>
      <c r="F27" s="1"/>
      <c r="G27" s="1"/>
      <c r="H27" s="40"/>
      <c r="I27" s="1"/>
      <c r="J27" s="40"/>
      <c r="K27" s="1"/>
      <c r="L27" s="1"/>
      <c r="M27" s="12"/>
      <c r="N27" s="2"/>
      <c r="O27" s="2"/>
      <c r="P27" s="2"/>
      <c r="Q27" s="2"/>
    </row>
    <row r="28">
      <c r="A28" s="9"/>
      <c r="B28" s="48" t="s">
        <v>62</v>
      </c>
      <c r="C28" s="1"/>
      <c r="D28" s="1"/>
      <c r="E28" s="49" t="s">
        <v>3</v>
      </c>
      <c r="F28" s="1"/>
      <c r="G28" s="1"/>
      <c r="H28" s="40"/>
      <c r="I28" s="1"/>
      <c r="J28" s="40"/>
      <c r="K28" s="1"/>
      <c r="L28" s="1"/>
      <c r="M28" s="12"/>
      <c r="N28" s="2"/>
      <c r="O28" s="2"/>
      <c r="P28" s="2"/>
      <c r="Q28" s="2"/>
    </row>
    <row r="29">
      <c r="A29" s="9"/>
      <c r="B29" s="48" t="s">
        <v>63</v>
      </c>
      <c r="C29" s="1"/>
      <c r="D29" s="1"/>
      <c r="E29" s="49" t="s">
        <v>64</v>
      </c>
      <c r="F29" s="1"/>
      <c r="G29" s="1"/>
      <c r="H29" s="40"/>
      <c r="I29" s="1"/>
      <c r="J29" s="40"/>
      <c r="K29" s="1"/>
      <c r="L29" s="1"/>
      <c r="M29" s="12"/>
      <c r="N29" s="2"/>
      <c r="O29" s="2"/>
      <c r="P29" s="2"/>
      <c r="Q29" s="2"/>
    </row>
    <row r="30" thickBot="1">
      <c r="A30" s="9"/>
      <c r="B30" s="50" t="s">
        <v>65</v>
      </c>
      <c r="C30" s="51"/>
      <c r="D30" s="51"/>
      <c r="E30" s="52" t="s">
        <v>66</v>
      </c>
      <c r="F30" s="51"/>
      <c r="G30" s="51"/>
      <c r="H30" s="53"/>
      <c r="I30" s="51"/>
      <c r="J30" s="53"/>
      <c r="K30" s="51"/>
      <c r="L30" s="51"/>
      <c r="M30" s="12"/>
      <c r="N30" s="2"/>
      <c r="O30" s="2"/>
      <c r="P30" s="2"/>
      <c r="Q30" s="2"/>
    </row>
    <row r="31" thickTop="1">
      <c r="A31" s="9"/>
      <c r="B31" s="41">
        <v>2</v>
      </c>
      <c r="C31" s="42" t="s">
        <v>56</v>
      </c>
      <c r="D31" s="42" t="s">
        <v>67</v>
      </c>
      <c r="E31" s="42" t="s">
        <v>58</v>
      </c>
      <c r="F31" s="42" t="s">
        <v>3</v>
      </c>
      <c r="G31" s="43" t="s">
        <v>59</v>
      </c>
      <c r="H31" s="54">
        <v>1</v>
      </c>
      <c r="I31" s="55">
        <f>ROUND(0,2)</f>
        <v>0</v>
      </c>
      <c r="J31" s="56">
        <f>ROUND(I31*H31,2)</f>
        <v>0</v>
      </c>
      <c r="K31" s="57">
        <v>0.20999999999999999</v>
      </c>
      <c r="L31" s="58">
        <f>IF(ISNUMBER(K31),ROUND(J31*(K31+1),2),0)</f>
        <v>0</v>
      </c>
      <c r="M31" s="12"/>
      <c r="N31" s="2"/>
      <c r="O31" s="2"/>
      <c r="P31" s="2"/>
      <c r="Q31" s="33">
        <f>IF(ISNUMBER(K31),IF(H31&gt;0,IF(I31&gt;0,J31,0),0),0)</f>
        <v>0</v>
      </c>
      <c r="R31" s="27">
        <f>IF(ISNUMBER(K31)=FALSE,J31,0)</f>
        <v>0</v>
      </c>
    </row>
    <row r="32">
      <c r="A32" s="9"/>
      <c r="B32" s="48" t="s">
        <v>60</v>
      </c>
      <c r="C32" s="1"/>
      <c r="D32" s="1"/>
      <c r="E32" s="49" t="s">
        <v>68</v>
      </c>
      <c r="F32" s="1"/>
      <c r="G32" s="1"/>
      <c r="H32" s="40"/>
      <c r="I32" s="1"/>
      <c r="J32" s="40"/>
      <c r="K32" s="1"/>
      <c r="L32" s="1"/>
      <c r="M32" s="12"/>
      <c r="N32" s="2"/>
      <c r="O32" s="2"/>
      <c r="P32" s="2"/>
      <c r="Q32" s="2"/>
    </row>
    <row r="33">
      <c r="A33" s="9"/>
      <c r="B33" s="48" t="s">
        <v>62</v>
      </c>
      <c r="C33" s="1"/>
      <c r="D33" s="1"/>
      <c r="E33" s="49" t="s">
        <v>3</v>
      </c>
      <c r="F33" s="1"/>
      <c r="G33" s="1"/>
      <c r="H33" s="40"/>
      <c r="I33" s="1"/>
      <c r="J33" s="40"/>
      <c r="K33" s="1"/>
      <c r="L33" s="1"/>
      <c r="M33" s="12"/>
      <c r="N33" s="2"/>
      <c r="O33" s="2"/>
      <c r="P33" s="2"/>
      <c r="Q33" s="2"/>
    </row>
    <row r="34">
      <c r="A34" s="9"/>
      <c r="B34" s="48" t="s">
        <v>63</v>
      </c>
      <c r="C34" s="1"/>
      <c r="D34" s="1"/>
      <c r="E34" s="49" t="s">
        <v>64</v>
      </c>
      <c r="F34" s="1"/>
      <c r="G34" s="1"/>
      <c r="H34" s="40"/>
      <c r="I34" s="1"/>
      <c r="J34" s="40"/>
      <c r="K34" s="1"/>
      <c r="L34" s="1"/>
      <c r="M34" s="12"/>
      <c r="N34" s="2"/>
      <c r="O34" s="2"/>
      <c r="P34" s="2"/>
      <c r="Q34" s="2"/>
    </row>
    <row r="35" thickBot="1">
      <c r="A35" s="9"/>
      <c r="B35" s="50" t="s">
        <v>65</v>
      </c>
      <c r="C35" s="51"/>
      <c r="D35" s="51"/>
      <c r="E35" s="52" t="s">
        <v>66</v>
      </c>
      <c r="F35" s="51"/>
      <c r="G35" s="51"/>
      <c r="H35" s="53"/>
      <c r="I35" s="51"/>
      <c r="J35" s="53"/>
      <c r="K35" s="51"/>
      <c r="L35" s="51"/>
      <c r="M35" s="12"/>
      <c r="N35" s="2"/>
      <c r="O35" s="2"/>
      <c r="P35" s="2"/>
      <c r="Q35" s="2"/>
    </row>
    <row r="36" thickTop="1">
      <c r="A36" s="9"/>
      <c r="B36" s="41">
        <v>3</v>
      </c>
      <c r="C36" s="42" t="s">
        <v>69</v>
      </c>
      <c r="D36" s="42" t="s">
        <v>3</v>
      </c>
      <c r="E36" s="42" t="s">
        <v>70</v>
      </c>
      <c r="F36" s="42" t="s">
        <v>3</v>
      </c>
      <c r="G36" s="43" t="s">
        <v>59</v>
      </c>
      <c r="H36" s="54">
        <v>1</v>
      </c>
      <c r="I36" s="55">
        <f>ROUND(0,2)</f>
        <v>0</v>
      </c>
      <c r="J36" s="56">
        <f>ROUND(I36*H36,2)</f>
        <v>0</v>
      </c>
      <c r="K36" s="57">
        <v>0.20999999999999999</v>
      </c>
      <c r="L36" s="58">
        <f>IF(ISNUMBER(K36),ROUND(J36*(K36+1),2),0)</f>
        <v>0</v>
      </c>
      <c r="M36" s="12"/>
      <c r="N36" s="2"/>
      <c r="O36" s="2"/>
      <c r="P36" s="2"/>
      <c r="Q36" s="33">
        <f>IF(ISNUMBER(K36),IF(H36&gt;0,IF(I36&gt;0,J36,0),0),0)</f>
        <v>0</v>
      </c>
      <c r="R36" s="27">
        <f>IF(ISNUMBER(K36)=FALSE,J36,0)</f>
        <v>0</v>
      </c>
    </row>
    <row r="37">
      <c r="A37" s="9"/>
      <c r="B37" s="48" t="s">
        <v>60</v>
      </c>
      <c r="C37" s="1"/>
      <c r="D37" s="1"/>
      <c r="E37" s="49" t="s">
        <v>71</v>
      </c>
      <c r="F37" s="1"/>
      <c r="G37" s="1"/>
      <c r="H37" s="40"/>
      <c r="I37" s="1"/>
      <c r="J37" s="40"/>
      <c r="K37" s="1"/>
      <c r="L37" s="1"/>
      <c r="M37" s="12"/>
      <c r="N37" s="2"/>
      <c r="O37" s="2"/>
      <c r="P37" s="2"/>
      <c r="Q37" s="2"/>
    </row>
    <row r="38">
      <c r="A38" s="9"/>
      <c r="B38" s="48" t="s">
        <v>62</v>
      </c>
      <c r="C38" s="1"/>
      <c r="D38" s="1"/>
      <c r="E38" s="49" t="s">
        <v>3</v>
      </c>
      <c r="F38" s="1"/>
      <c r="G38" s="1"/>
      <c r="H38" s="40"/>
      <c r="I38" s="1"/>
      <c r="J38" s="40"/>
      <c r="K38" s="1"/>
      <c r="L38" s="1"/>
      <c r="M38" s="12"/>
      <c r="N38" s="2"/>
      <c r="O38" s="2"/>
      <c r="P38" s="2"/>
      <c r="Q38" s="2"/>
    </row>
    <row r="39">
      <c r="A39" s="9"/>
      <c r="B39" s="48" t="s">
        <v>63</v>
      </c>
      <c r="C39" s="1"/>
      <c r="D39" s="1"/>
      <c r="E39" s="49" t="s">
        <v>72</v>
      </c>
      <c r="F39" s="1"/>
      <c r="G39" s="1"/>
      <c r="H39" s="40"/>
      <c r="I39" s="1"/>
      <c r="J39" s="40"/>
      <c r="K39" s="1"/>
      <c r="L39" s="1"/>
      <c r="M39" s="12"/>
      <c r="N39" s="2"/>
      <c r="O39" s="2"/>
      <c r="P39" s="2"/>
      <c r="Q39" s="2"/>
    </row>
    <row r="40" thickBot="1">
      <c r="A40" s="9"/>
      <c r="B40" s="50" t="s">
        <v>65</v>
      </c>
      <c r="C40" s="51"/>
      <c r="D40" s="51"/>
      <c r="E40" s="52" t="s">
        <v>66</v>
      </c>
      <c r="F40" s="51"/>
      <c r="G40" s="51"/>
      <c r="H40" s="53"/>
      <c r="I40" s="51"/>
      <c r="J40" s="53"/>
      <c r="K40" s="51"/>
      <c r="L40" s="51"/>
      <c r="M40" s="12"/>
      <c r="N40" s="2"/>
      <c r="O40" s="2"/>
      <c r="P40" s="2"/>
      <c r="Q40" s="2"/>
    </row>
    <row r="41" thickTop="1">
      <c r="A41" s="9"/>
      <c r="B41" s="41">
        <v>4</v>
      </c>
      <c r="C41" s="42" t="s">
        <v>73</v>
      </c>
      <c r="D41" s="42" t="s">
        <v>3</v>
      </c>
      <c r="E41" s="42" t="s">
        <v>74</v>
      </c>
      <c r="F41" s="42" t="s">
        <v>3</v>
      </c>
      <c r="G41" s="43" t="s">
        <v>59</v>
      </c>
      <c r="H41" s="54">
        <v>1</v>
      </c>
      <c r="I41" s="55">
        <f>ROUND(0,2)</f>
        <v>0</v>
      </c>
      <c r="J41" s="56">
        <f>ROUND(I41*H41,2)</f>
        <v>0</v>
      </c>
      <c r="K41" s="57">
        <v>0.20999999999999999</v>
      </c>
      <c r="L41" s="58">
        <f>IF(ISNUMBER(K41),ROUND(J41*(K41+1),2),0)</f>
        <v>0</v>
      </c>
      <c r="M41" s="12"/>
      <c r="N41" s="2"/>
      <c r="O41" s="2"/>
      <c r="P41" s="2"/>
      <c r="Q41" s="33">
        <f>IF(ISNUMBER(K41),IF(H41&gt;0,IF(I41&gt;0,J41,0),0),0)</f>
        <v>0</v>
      </c>
      <c r="R41" s="27">
        <f>IF(ISNUMBER(K41)=FALSE,J41,0)</f>
        <v>0</v>
      </c>
    </row>
    <row r="42">
      <c r="A42" s="9"/>
      <c r="B42" s="48" t="s">
        <v>60</v>
      </c>
      <c r="C42" s="1"/>
      <c r="D42" s="1"/>
      <c r="E42" s="49" t="s">
        <v>75</v>
      </c>
      <c r="F42" s="1"/>
      <c r="G42" s="1"/>
      <c r="H42" s="40"/>
      <c r="I42" s="1"/>
      <c r="J42" s="40"/>
      <c r="K42" s="1"/>
      <c r="L42" s="1"/>
      <c r="M42" s="12"/>
      <c r="N42" s="2"/>
      <c r="O42" s="2"/>
      <c r="P42" s="2"/>
      <c r="Q42" s="2"/>
    </row>
    <row r="43">
      <c r="A43" s="9"/>
      <c r="B43" s="48" t="s">
        <v>62</v>
      </c>
      <c r="C43" s="1"/>
      <c r="D43" s="1"/>
      <c r="E43" s="49" t="s">
        <v>3</v>
      </c>
      <c r="F43" s="1"/>
      <c r="G43" s="1"/>
      <c r="H43" s="40"/>
      <c r="I43" s="1"/>
      <c r="J43" s="40"/>
      <c r="K43" s="1"/>
      <c r="L43" s="1"/>
      <c r="M43" s="12"/>
      <c r="N43" s="2"/>
      <c r="O43" s="2"/>
      <c r="P43" s="2"/>
      <c r="Q43" s="2"/>
    </row>
    <row r="44">
      <c r="A44" s="9"/>
      <c r="B44" s="48" t="s">
        <v>63</v>
      </c>
      <c r="C44" s="1"/>
      <c r="D44" s="1"/>
      <c r="E44" s="49" t="s">
        <v>76</v>
      </c>
      <c r="F44" s="1"/>
      <c r="G44" s="1"/>
      <c r="H44" s="40"/>
      <c r="I44" s="1"/>
      <c r="J44" s="40"/>
      <c r="K44" s="1"/>
      <c r="L44" s="1"/>
      <c r="M44" s="12"/>
      <c r="N44" s="2"/>
      <c r="O44" s="2"/>
      <c r="P44" s="2"/>
      <c r="Q44" s="2"/>
    </row>
    <row r="45" thickBot="1">
      <c r="A45" s="9"/>
      <c r="B45" s="50" t="s">
        <v>65</v>
      </c>
      <c r="C45" s="51"/>
      <c r="D45" s="51"/>
      <c r="E45" s="52" t="s">
        <v>66</v>
      </c>
      <c r="F45" s="51"/>
      <c r="G45" s="51"/>
      <c r="H45" s="53"/>
      <c r="I45" s="51"/>
      <c r="J45" s="53"/>
      <c r="K45" s="51"/>
      <c r="L45" s="51"/>
      <c r="M45" s="12"/>
      <c r="N45" s="2"/>
      <c r="O45" s="2"/>
      <c r="P45" s="2"/>
      <c r="Q45" s="2"/>
    </row>
    <row r="46" thickTop="1">
      <c r="A46" s="9"/>
      <c r="B46" s="41">
        <v>5</v>
      </c>
      <c r="C46" s="42" t="s">
        <v>77</v>
      </c>
      <c r="D46" s="42" t="s">
        <v>3</v>
      </c>
      <c r="E46" s="42" t="s">
        <v>78</v>
      </c>
      <c r="F46" s="42" t="s">
        <v>3</v>
      </c>
      <c r="G46" s="43" t="s">
        <v>79</v>
      </c>
      <c r="H46" s="54">
        <v>3</v>
      </c>
      <c r="I46" s="55">
        <f>ROUND(0,2)</f>
        <v>0</v>
      </c>
      <c r="J46" s="56">
        <f>ROUND(I46*H46,2)</f>
        <v>0</v>
      </c>
      <c r="K46" s="57">
        <v>0.20999999999999999</v>
      </c>
      <c r="L46" s="58">
        <f>IF(ISNUMBER(K46),ROUND(J46*(K46+1),2),0)</f>
        <v>0</v>
      </c>
      <c r="M46" s="12"/>
      <c r="N46" s="2"/>
      <c r="O46" s="2"/>
      <c r="P46" s="2"/>
      <c r="Q46" s="33">
        <f>IF(ISNUMBER(K46),IF(H46&gt;0,IF(I46&gt;0,J46,0),0),0)</f>
        <v>0</v>
      </c>
      <c r="R46" s="27">
        <f>IF(ISNUMBER(K46)=FALSE,J46,0)</f>
        <v>0</v>
      </c>
    </row>
    <row r="47">
      <c r="A47" s="9"/>
      <c r="B47" s="48" t="s">
        <v>60</v>
      </c>
      <c r="C47" s="1"/>
      <c r="D47" s="1"/>
      <c r="E47" s="49" t="s">
        <v>80</v>
      </c>
      <c r="F47" s="1"/>
      <c r="G47" s="1"/>
      <c r="H47" s="40"/>
      <c r="I47" s="1"/>
      <c r="J47" s="40"/>
      <c r="K47" s="1"/>
      <c r="L47" s="1"/>
      <c r="M47" s="12"/>
      <c r="N47" s="2"/>
      <c r="O47" s="2"/>
      <c r="P47" s="2"/>
      <c r="Q47" s="2"/>
    </row>
    <row r="48">
      <c r="A48" s="9"/>
      <c r="B48" s="48" t="s">
        <v>62</v>
      </c>
      <c r="C48" s="1"/>
      <c r="D48" s="1"/>
      <c r="E48" s="49" t="s">
        <v>81</v>
      </c>
      <c r="F48" s="1"/>
      <c r="G48" s="1"/>
      <c r="H48" s="40"/>
      <c r="I48" s="1"/>
      <c r="J48" s="40"/>
      <c r="K48" s="1"/>
      <c r="L48" s="1"/>
      <c r="M48" s="12"/>
      <c r="N48" s="2"/>
      <c r="O48" s="2"/>
      <c r="P48" s="2"/>
      <c r="Q48" s="2"/>
    </row>
    <row r="49">
      <c r="A49" s="9"/>
      <c r="B49" s="48" t="s">
        <v>63</v>
      </c>
      <c r="C49" s="1"/>
      <c r="D49" s="1"/>
      <c r="E49" s="49" t="s">
        <v>76</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v>6</v>
      </c>
      <c r="C51" s="42" t="s">
        <v>82</v>
      </c>
      <c r="D51" s="42" t="s">
        <v>3</v>
      </c>
      <c r="E51" s="42" t="s">
        <v>83</v>
      </c>
      <c r="F51" s="42" t="s">
        <v>3</v>
      </c>
      <c r="G51" s="43" t="s">
        <v>59</v>
      </c>
      <c r="H51" s="54">
        <v>1</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84</v>
      </c>
      <c r="F52" s="1"/>
      <c r="G52" s="1"/>
      <c r="H52" s="40"/>
      <c r="I52" s="1"/>
      <c r="J52" s="40"/>
      <c r="K52" s="1"/>
      <c r="L52" s="1"/>
      <c r="M52" s="12"/>
      <c r="N52" s="2"/>
      <c r="O52" s="2"/>
      <c r="P52" s="2"/>
      <c r="Q52" s="2"/>
    </row>
    <row r="53">
      <c r="A53" s="9"/>
      <c r="B53" s="48" t="s">
        <v>62</v>
      </c>
      <c r="C53" s="1"/>
      <c r="D53" s="1"/>
      <c r="E53" s="49" t="s">
        <v>3</v>
      </c>
      <c r="F53" s="1"/>
      <c r="G53" s="1"/>
      <c r="H53" s="40"/>
      <c r="I53" s="1"/>
      <c r="J53" s="40"/>
      <c r="K53" s="1"/>
      <c r="L53" s="1"/>
      <c r="M53" s="12"/>
      <c r="N53" s="2"/>
      <c r="O53" s="2"/>
      <c r="P53" s="2"/>
      <c r="Q53" s="2"/>
    </row>
    <row r="54">
      <c r="A54" s="9"/>
      <c r="B54" s="48" t="s">
        <v>63</v>
      </c>
      <c r="C54" s="1"/>
      <c r="D54" s="1"/>
      <c r="E54" s="49" t="s">
        <v>76</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7</v>
      </c>
      <c r="C56" s="42" t="s">
        <v>85</v>
      </c>
      <c r="D56" s="42" t="s">
        <v>3</v>
      </c>
      <c r="E56" s="42" t="s">
        <v>86</v>
      </c>
      <c r="F56" s="42" t="s">
        <v>3</v>
      </c>
      <c r="G56" s="43" t="s">
        <v>59</v>
      </c>
      <c r="H56" s="54">
        <v>1</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87</v>
      </c>
      <c r="F57" s="1"/>
      <c r="G57" s="1"/>
      <c r="H57" s="40"/>
      <c r="I57" s="1"/>
      <c r="J57" s="40"/>
      <c r="K57" s="1"/>
      <c r="L57" s="1"/>
      <c r="M57" s="12"/>
      <c r="N57" s="2"/>
      <c r="O57" s="2"/>
      <c r="P57" s="2"/>
      <c r="Q57" s="2"/>
    </row>
    <row r="58">
      <c r="A58" s="9"/>
      <c r="B58" s="48" t="s">
        <v>62</v>
      </c>
      <c r="C58" s="1"/>
      <c r="D58" s="1"/>
      <c r="E58" s="49" t="s">
        <v>3</v>
      </c>
      <c r="F58" s="1"/>
      <c r="G58" s="1"/>
      <c r="H58" s="40"/>
      <c r="I58" s="1"/>
      <c r="J58" s="40"/>
      <c r="K58" s="1"/>
      <c r="L58" s="1"/>
      <c r="M58" s="12"/>
      <c r="N58" s="2"/>
      <c r="O58" s="2"/>
      <c r="P58" s="2"/>
      <c r="Q58" s="2"/>
    </row>
    <row r="59">
      <c r="A59" s="9"/>
      <c r="B59" s="48" t="s">
        <v>63</v>
      </c>
      <c r="C59" s="1"/>
      <c r="D59" s="1"/>
      <c r="E59" s="49" t="s">
        <v>76</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8</v>
      </c>
      <c r="C61" s="42" t="s">
        <v>88</v>
      </c>
      <c r="D61" s="42" t="s">
        <v>3</v>
      </c>
      <c r="E61" s="42" t="s">
        <v>89</v>
      </c>
      <c r="F61" s="42" t="s">
        <v>3</v>
      </c>
      <c r="G61" s="43" t="s">
        <v>59</v>
      </c>
      <c r="H61" s="54">
        <v>1</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90</v>
      </c>
      <c r="F62" s="1"/>
      <c r="G62" s="1"/>
      <c r="H62" s="40"/>
      <c r="I62" s="1"/>
      <c r="J62" s="40"/>
      <c r="K62" s="1"/>
      <c r="L62" s="1"/>
      <c r="M62" s="12"/>
      <c r="N62" s="2"/>
      <c r="O62" s="2"/>
      <c r="P62" s="2"/>
      <c r="Q62" s="2"/>
    </row>
    <row r="63">
      <c r="A63" s="9"/>
      <c r="B63" s="48" t="s">
        <v>62</v>
      </c>
      <c r="C63" s="1"/>
      <c r="D63" s="1"/>
      <c r="E63" s="49" t="s">
        <v>3</v>
      </c>
      <c r="F63" s="1"/>
      <c r="G63" s="1"/>
      <c r="H63" s="40"/>
      <c r="I63" s="1"/>
      <c r="J63" s="40"/>
      <c r="K63" s="1"/>
      <c r="L63" s="1"/>
      <c r="M63" s="12"/>
      <c r="N63" s="2"/>
      <c r="O63" s="2"/>
      <c r="P63" s="2"/>
      <c r="Q63" s="2"/>
    </row>
    <row r="64">
      <c r="A64" s="9"/>
      <c r="B64" s="48" t="s">
        <v>63</v>
      </c>
      <c r="C64" s="1"/>
      <c r="D64" s="1"/>
      <c r="E64" s="49" t="s">
        <v>91</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9</v>
      </c>
      <c r="C66" s="42" t="s">
        <v>92</v>
      </c>
      <c r="D66" s="42" t="s">
        <v>3</v>
      </c>
      <c r="E66" s="42" t="s">
        <v>93</v>
      </c>
      <c r="F66" s="42" t="s">
        <v>3</v>
      </c>
      <c r="G66" s="43" t="s">
        <v>59</v>
      </c>
      <c r="H66" s="54">
        <v>1</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94</v>
      </c>
      <c r="F67" s="1"/>
      <c r="G67" s="1"/>
      <c r="H67" s="40"/>
      <c r="I67" s="1"/>
      <c r="J67" s="40"/>
      <c r="K67" s="1"/>
      <c r="L67" s="1"/>
      <c r="M67" s="12"/>
      <c r="N67" s="2"/>
      <c r="O67" s="2"/>
      <c r="P67" s="2"/>
      <c r="Q67" s="2"/>
    </row>
    <row r="68">
      <c r="A68" s="9"/>
      <c r="B68" s="48" t="s">
        <v>62</v>
      </c>
      <c r="C68" s="1"/>
      <c r="D68" s="1"/>
      <c r="E68" s="49" t="s">
        <v>3</v>
      </c>
      <c r="F68" s="1"/>
      <c r="G68" s="1"/>
      <c r="H68" s="40"/>
      <c r="I68" s="1"/>
      <c r="J68" s="40"/>
      <c r="K68" s="1"/>
      <c r="L68" s="1"/>
      <c r="M68" s="12"/>
      <c r="N68" s="2"/>
      <c r="O68" s="2"/>
      <c r="P68" s="2"/>
      <c r="Q68" s="2"/>
    </row>
    <row r="69">
      <c r="A69" s="9"/>
      <c r="B69" s="48" t="s">
        <v>63</v>
      </c>
      <c r="C69" s="1"/>
      <c r="D69" s="1"/>
      <c r="E69" s="49" t="s">
        <v>95</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10</v>
      </c>
      <c r="C71" s="42" t="s">
        <v>96</v>
      </c>
      <c r="D71" s="42" t="s">
        <v>57</v>
      </c>
      <c r="E71" s="42" t="s">
        <v>97</v>
      </c>
      <c r="F71" s="42" t="s">
        <v>3</v>
      </c>
      <c r="G71" s="43" t="s">
        <v>79</v>
      </c>
      <c r="H71" s="54">
        <v>2</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98</v>
      </c>
      <c r="F72" s="1"/>
      <c r="G72" s="1"/>
      <c r="H72" s="40"/>
      <c r="I72" s="1"/>
      <c r="J72" s="40"/>
      <c r="K72" s="1"/>
      <c r="L72" s="1"/>
      <c r="M72" s="12"/>
      <c r="N72" s="2"/>
      <c r="O72" s="2"/>
      <c r="P72" s="2"/>
      <c r="Q72" s="2"/>
    </row>
    <row r="73">
      <c r="A73" s="9"/>
      <c r="B73" s="48" t="s">
        <v>62</v>
      </c>
      <c r="C73" s="1"/>
      <c r="D73" s="1"/>
      <c r="E73" s="49" t="s">
        <v>3</v>
      </c>
      <c r="F73" s="1"/>
      <c r="G73" s="1"/>
      <c r="H73" s="40"/>
      <c r="I73" s="1"/>
      <c r="J73" s="40"/>
      <c r="K73" s="1"/>
      <c r="L73" s="1"/>
      <c r="M73" s="12"/>
      <c r="N73" s="2"/>
      <c r="O73" s="2"/>
      <c r="P73" s="2"/>
      <c r="Q73" s="2"/>
    </row>
    <row r="74">
      <c r="A74" s="9"/>
      <c r="B74" s="48" t="s">
        <v>63</v>
      </c>
      <c r="C74" s="1"/>
      <c r="D74" s="1"/>
      <c r="E74" s="49" t="s">
        <v>99</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c r="A76" s="9"/>
      <c r="B76" s="41">
        <v>11</v>
      </c>
      <c r="C76" s="42" t="s">
        <v>96</v>
      </c>
      <c r="D76" s="42" t="s">
        <v>67</v>
      </c>
      <c r="E76" s="42" t="s">
        <v>97</v>
      </c>
      <c r="F76" s="42" t="s">
        <v>3</v>
      </c>
      <c r="G76" s="43" t="s">
        <v>79</v>
      </c>
      <c r="H76" s="54">
        <v>1</v>
      </c>
      <c r="I76" s="55">
        <f>ROUND(0,2)</f>
        <v>0</v>
      </c>
      <c r="J76" s="56">
        <f>ROUND(I76*H76,2)</f>
        <v>0</v>
      </c>
      <c r="K76" s="57">
        <v>0.20999999999999999</v>
      </c>
      <c r="L76" s="58">
        <f>IF(ISNUMBER(K76),ROUND(J76*(K76+1),2),0)</f>
        <v>0</v>
      </c>
      <c r="M76" s="12"/>
      <c r="N76" s="2"/>
      <c r="O76" s="2"/>
      <c r="P76" s="2"/>
      <c r="Q76" s="33">
        <f>IF(ISNUMBER(K76),IF(H76&gt;0,IF(I76&gt;0,J76,0),0),0)</f>
        <v>0</v>
      </c>
      <c r="R76" s="27">
        <f>IF(ISNUMBER(K76)=FALSE,J76,0)</f>
        <v>0</v>
      </c>
    </row>
    <row r="77">
      <c r="A77" s="9"/>
      <c r="B77" s="48" t="s">
        <v>60</v>
      </c>
      <c r="C77" s="1"/>
      <c r="D77" s="1"/>
      <c r="E77" s="49" t="s">
        <v>100</v>
      </c>
      <c r="F77" s="1"/>
      <c r="G77" s="1"/>
      <c r="H77" s="40"/>
      <c r="I77" s="1"/>
      <c r="J77" s="40"/>
      <c r="K77" s="1"/>
      <c r="L77" s="1"/>
      <c r="M77" s="12"/>
      <c r="N77" s="2"/>
      <c r="O77" s="2"/>
      <c r="P77" s="2"/>
      <c r="Q77" s="2"/>
    </row>
    <row r="78">
      <c r="A78" s="9"/>
      <c r="B78" s="48" t="s">
        <v>62</v>
      </c>
      <c r="C78" s="1"/>
      <c r="D78" s="1"/>
      <c r="E78" s="49" t="s">
        <v>3</v>
      </c>
      <c r="F78" s="1"/>
      <c r="G78" s="1"/>
      <c r="H78" s="40"/>
      <c r="I78" s="1"/>
      <c r="J78" s="40"/>
      <c r="K78" s="1"/>
      <c r="L78" s="1"/>
      <c r="M78" s="12"/>
      <c r="N78" s="2"/>
      <c r="O78" s="2"/>
      <c r="P78" s="2"/>
      <c r="Q78" s="2"/>
    </row>
    <row r="79">
      <c r="A79" s="9"/>
      <c r="B79" s="48" t="s">
        <v>63</v>
      </c>
      <c r="C79" s="1"/>
      <c r="D79" s="1"/>
      <c r="E79" s="49" t="s">
        <v>99</v>
      </c>
      <c r="F79" s="1"/>
      <c r="G79" s="1"/>
      <c r="H79" s="40"/>
      <c r="I79" s="1"/>
      <c r="J79" s="40"/>
      <c r="K79" s="1"/>
      <c r="L79" s="1"/>
      <c r="M79" s="12"/>
      <c r="N79" s="2"/>
      <c r="O79" s="2"/>
      <c r="P79" s="2"/>
      <c r="Q79" s="2"/>
    </row>
    <row r="80" thickBot="1">
      <c r="A80" s="9"/>
      <c r="B80" s="50" t="s">
        <v>65</v>
      </c>
      <c r="C80" s="51"/>
      <c r="D80" s="51"/>
      <c r="E80" s="52" t="s">
        <v>66</v>
      </c>
      <c r="F80" s="51"/>
      <c r="G80" s="51"/>
      <c r="H80" s="53"/>
      <c r="I80" s="51"/>
      <c r="J80" s="53"/>
      <c r="K80" s="51"/>
      <c r="L80" s="51"/>
      <c r="M80" s="12"/>
      <c r="N80" s="2"/>
      <c r="O80" s="2"/>
      <c r="P80" s="2"/>
      <c r="Q80" s="2"/>
    </row>
    <row r="81" thickTop="1" thickBot="1" ht="25" customHeight="1">
      <c r="A81" s="9"/>
      <c r="B81" s="1"/>
      <c r="C81" s="59">
        <v>0</v>
      </c>
      <c r="D81" s="1"/>
      <c r="E81" s="59" t="s">
        <v>46</v>
      </c>
      <c r="F81" s="1"/>
      <c r="G81" s="60" t="s">
        <v>101</v>
      </c>
      <c r="H81" s="61">
        <f>J26+J31+J36+J41+J46+J51+J56+J61+J66+J71+J76</f>
        <v>0</v>
      </c>
      <c r="I81" s="60" t="s">
        <v>102</v>
      </c>
      <c r="J81" s="62">
        <f>(L81-H81)</f>
        <v>0</v>
      </c>
      <c r="K81" s="60" t="s">
        <v>103</v>
      </c>
      <c r="L81" s="63">
        <f>L26+L31+L36+L41+L46+L51+L56+L61+L66+L71+L76</f>
        <v>0</v>
      </c>
      <c r="M81" s="12"/>
      <c r="N81" s="2"/>
      <c r="O81" s="2"/>
      <c r="P81" s="2"/>
      <c r="Q81" s="33">
        <f>0+Q26+Q31+Q36+Q41+Q46+Q51+Q56+Q61+Q66+Q71+Q76</f>
        <v>0</v>
      </c>
      <c r="R81" s="27">
        <f>0+R26+R31+R36+R41+R46+R51+R56+R61+R66+R71+R76</f>
        <v>0</v>
      </c>
      <c r="S81" s="64">
        <f>Q81*(1+J81)+R81</f>
        <v>0</v>
      </c>
    </row>
    <row r="82" thickTop="1" thickBot="1" ht="25" customHeight="1">
      <c r="A82" s="9"/>
      <c r="B82" s="65"/>
      <c r="C82" s="65"/>
      <c r="D82" s="65"/>
      <c r="E82" s="65"/>
      <c r="F82" s="65"/>
      <c r="G82" s="66" t="s">
        <v>104</v>
      </c>
      <c r="H82" s="67">
        <f>J26+J31+J36+J41+J46+J51+J56+J61+J66+J71+J76</f>
        <v>0</v>
      </c>
      <c r="I82" s="66" t="s">
        <v>105</v>
      </c>
      <c r="J82" s="68">
        <f>0+J81</f>
        <v>0</v>
      </c>
      <c r="K82" s="66" t="s">
        <v>106</v>
      </c>
      <c r="L82" s="69">
        <f>L26+L31+L36+L41+L46+L51+L56+L61+L66+L71+L76</f>
        <v>0</v>
      </c>
      <c r="M82" s="12"/>
      <c r="N82" s="2"/>
      <c r="O82" s="2"/>
      <c r="P82" s="2"/>
      <c r="Q82" s="2"/>
    </row>
    <row r="83">
      <c r="A83" s="13"/>
      <c r="B83" s="4"/>
      <c r="C83" s="4"/>
      <c r="D83" s="4"/>
      <c r="E83" s="4"/>
      <c r="F83" s="4"/>
      <c r="G83" s="4"/>
      <c r="H83" s="70"/>
      <c r="I83" s="4"/>
      <c r="J83" s="70"/>
      <c r="K83" s="4"/>
      <c r="L83" s="4"/>
      <c r="M83" s="14"/>
      <c r="N83" s="2"/>
      <c r="O83" s="2"/>
      <c r="P83" s="2"/>
      <c r="Q83" s="2"/>
    </row>
    <row r="84">
      <c r="A84" s="1"/>
      <c r="B84" s="1"/>
      <c r="C84" s="1"/>
      <c r="D84" s="1"/>
      <c r="E84" s="1"/>
      <c r="F84" s="1"/>
      <c r="G84" s="1"/>
      <c r="H84" s="1"/>
      <c r="I84" s="1"/>
      <c r="J84" s="1"/>
      <c r="K84" s="1"/>
      <c r="L84" s="1"/>
      <c r="M84" s="1"/>
      <c r="N84" s="2"/>
      <c r="O84" s="2"/>
      <c r="P84" s="2"/>
      <c r="Q84" s="2"/>
    </row>
  </sheetData>
  <mergeCells count="59">
    <mergeCell ref="B37:D37"/>
    <mergeCell ref="B38:D38"/>
    <mergeCell ref="B39:D39"/>
    <mergeCell ref="B40:D40"/>
    <mergeCell ref="B42:D42"/>
    <mergeCell ref="B43:D43"/>
    <mergeCell ref="B44:D44"/>
    <mergeCell ref="B45:D45"/>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72:D72"/>
    <mergeCell ref="B73:D73"/>
    <mergeCell ref="B74:D74"/>
    <mergeCell ref="B75:D75"/>
    <mergeCell ref="B77:D77"/>
    <mergeCell ref="B78:D78"/>
    <mergeCell ref="B79:D79"/>
    <mergeCell ref="B80:D80"/>
    <mergeCell ref="A1:A2"/>
    <mergeCell ref="A3:F3"/>
    <mergeCell ref="B4:C5"/>
    <mergeCell ref="B6:I6"/>
    <mergeCell ref="B8:C9"/>
    <mergeCell ref="A10:D10"/>
    <mergeCell ref="A11:G11"/>
    <mergeCell ref="A12:G12"/>
    <mergeCell ref="A13:G13"/>
    <mergeCell ref="B17:C18"/>
    <mergeCell ref="B19:D19"/>
    <mergeCell ref="E19:F19"/>
    <mergeCell ref="B22:C23"/>
    <mergeCell ref="B27:D27"/>
    <mergeCell ref="B28:D28"/>
    <mergeCell ref="B29:D29"/>
    <mergeCell ref="B30:D30"/>
    <mergeCell ref="B32:D32"/>
    <mergeCell ref="B33:D33"/>
    <mergeCell ref="B34:D34"/>
    <mergeCell ref="B35:D35"/>
    <mergeCell ref="B25:L25"/>
    <mergeCell ref="B20:D20"/>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3.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H39+H102+H110</f>
        <v>0</v>
      </c>
      <c r="K10" s="1"/>
      <c r="L10" s="1"/>
      <c r="M10" s="12"/>
      <c r="N10" s="2"/>
      <c r="O10" s="2"/>
      <c r="P10" s="2"/>
      <c r="Q10" s="2"/>
    </row>
    <row r="11" ht="16" customHeight="1">
      <c r="A11" s="18" t="s">
        <v>107</v>
      </c>
      <c r="B11" s="1"/>
      <c r="C11" s="1"/>
      <c r="D11" s="1"/>
      <c r="E11" s="1"/>
      <c r="F11" s="1"/>
      <c r="G11" s="31"/>
      <c r="H11" s="1"/>
      <c r="I11" s="31" t="s">
        <v>42</v>
      </c>
      <c r="J11" s="32">
        <f>L39+L102+L110</f>
        <v>0</v>
      </c>
      <c r="K11" s="1"/>
      <c r="L11" s="1"/>
      <c r="M11" s="12"/>
      <c r="N11" s="2"/>
      <c r="O11" s="2"/>
      <c r="P11" s="2"/>
      <c r="Q11" s="33">
        <f>IF(SUM(K20:K22)&gt;0,ROUND(SUM(S20:S22)/SUM(K20:K22)-1,8),0)</f>
        <v>0</v>
      </c>
      <c r="R11" s="27">
        <f>AVERAGE(J38,J101,J109)</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H39</f>
        <v>0</v>
      </c>
      <c r="L20" s="38">
        <f>L39</f>
        <v>0</v>
      </c>
      <c r="M20" s="12"/>
      <c r="N20" s="2"/>
      <c r="O20" s="2"/>
      <c r="P20" s="2"/>
      <c r="Q20" s="2"/>
      <c r="S20" s="27">
        <f>S38</f>
        <v>0</v>
      </c>
    </row>
    <row r="21">
      <c r="A21" s="9"/>
      <c r="B21" s="36">
        <v>1</v>
      </c>
      <c r="C21" s="1"/>
      <c r="D21" s="1"/>
      <c r="E21" s="37" t="s">
        <v>108</v>
      </c>
      <c r="F21" s="1"/>
      <c r="G21" s="1"/>
      <c r="H21" s="1"/>
      <c r="I21" s="1"/>
      <c r="J21" s="1"/>
      <c r="K21" s="38">
        <f>H102</f>
        <v>0</v>
      </c>
      <c r="L21" s="38">
        <f>L102</f>
        <v>0</v>
      </c>
      <c r="M21" s="12"/>
      <c r="N21" s="2"/>
      <c r="O21" s="2"/>
      <c r="P21" s="2"/>
      <c r="Q21" s="2"/>
      <c r="S21" s="27">
        <f>S101</f>
        <v>0</v>
      </c>
    </row>
    <row r="22">
      <c r="A22" s="9"/>
      <c r="B22" s="36">
        <v>9</v>
      </c>
      <c r="C22" s="1"/>
      <c r="D22" s="1"/>
      <c r="E22" s="37" t="s">
        <v>109</v>
      </c>
      <c r="F22" s="1"/>
      <c r="G22" s="1"/>
      <c r="H22" s="1"/>
      <c r="I22" s="1"/>
      <c r="J22" s="1"/>
      <c r="K22" s="38">
        <f>H110</f>
        <v>0</v>
      </c>
      <c r="L22" s="38">
        <f>L110</f>
        <v>0</v>
      </c>
      <c r="M22" s="12"/>
      <c r="N22" s="2"/>
      <c r="O22" s="2"/>
      <c r="P22" s="2"/>
      <c r="Q22" s="2"/>
      <c r="S22" s="27">
        <f>S109</f>
        <v>0</v>
      </c>
    </row>
    <row r="23">
      <c r="A23" s="13"/>
      <c r="B23" s="4"/>
      <c r="C23" s="4"/>
      <c r="D23" s="4"/>
      <c r="E23" s="4"/>
      <c r="F23" s="4"/>
      <c r="G23" s="4"/>
      <c r="H23" s="4"/>
      <c r="I23" s="4"/>
      <c r="J23" s="4"/>
      <c r="K23" s="4"/>
      <c r="L23" s="4"/>
      <c r="M23" s="14"/>
      <c r="N23" s="2"/>
      <c r="O23" s="2"/>
      <c r="P23" s="2"/>
      <c r="Q23" s="2"/>
    </row>
    <row r="24" ht="14" customHeight="1">
      <c r="A24" s="4"/>
      <c r="B24" s="28" t="s">
        <v>47</v>
      </c>
      <c r="C24" s="4"/>
      <c r="D24" s="4"/>
      <c r="E24" s="4"/>
      <c r="F24" s="4"/>
      <c r="G24" s="4"/>
      <c r="H24" s="4"/>
      <c r="I24" s="4"/>
      <c r="J24" s="4"/>
      <c r="K24" s="4"/>
      <c r="L24" s="4"/>
      <c r="M24" s="4"/>
      <c r="N24" s="2"/>
      <c r="O24" s="2"/>
      <c r="P24" s="2"/>
      <c r="Q24" s="2"/>
    </row>
    <row r="25" ht="18" customHeight="1">
      <c r="A25" s="6"/>
      <c r="B25" s="7"/>
      <c r="C25" s="7"/>
      <c r="D25" s="7"/>
      <c r="E25" s="7"/>
      <c r="F25" s="7"/>
      <c r="G25" s="7"/>
      <c r="H25" s="7"/>
      <c r="I25" s="7"/>
      <c r="J25" s="7"/>
      <c r="K25" s="7"/>
      <c r="L25" s="7"/>
      <c r="M25" s="71"/>
      <c r="N25" s="2"/>
      <c r="O25" s="2"/>
      <c r="P25" s="2"/>
      <c r="Q25" s="2"/>
    </row>
    <row r="26" ht="18" customHeight="1">
      <c r="A26" s="9"/>
      <c r="B26" s="34" t="s">
        <v>48</v>
      </c>
      <c r="C26" s="34" t="s">
        <v>44</v>
      </c>
      <c r="D26" s="34" t="s">
        <v>49</v>
      </c>
      <c r="E26" s="34" t="s">
        <v>45</v>
      </c>
      <c r="F26" s="34" t="s">
        <v>50</v>
      </c>
      <c r="G26" s="35" t="s">
        <v>51</v>
      </c>
      <c r="H26" s="22" t="s">
        <v>52</v>
      </c>
      <c r="I26" s="22" t="s">
        <v>53</v>
      </c>
      <c r="J26" s="22" t="s">
        <v>16</v>
      </c>
      <c r="K26" s="35" t="s">
        <v>54</v>
      </c>
      <c r="L26" s="22" t="s">
        <v>17</v>
      </c>
      <c r="M26" s="72"/>
      <c r="N26" s="2"/>
      <c r="O26" s="2"/>
      <c r="P26" s="2"/>
      <c r="Q26" s="2"/>
    </row>
    <row r="27" ht="40" customHeight="1">
      <c r="A27" s="9"/>
      <c r="B27" s="39" t="s">
        <v>55</v>
      </c>
      <c r="C27" s="1"/>
      <c r="D27" s="1"/>
      <c r="E27" s="1"/>
      <c r="F27" s="1"/>
      <c r="G27" s="1"/>
      <c r="H27" s="40"/>
      <c r="I27" s="1"/>
      <c r="J27" s="40"/>
      <c r="K27" s="1"/>
      <c r="L27" s="1"/>
      <c r="M27" s="12"/>
      <c r="N27" s="2"/>
      <c r="O27" s="2"/>
      <c r="P27" s="2"/>
      <c r="Q27" s="2"/>
    </row>
    <row r="28">
      <c r="A28" s="9"/>
      <c r="B28" s="41">
        <v>1</v>
      </c>
      <c r="C28" s="42" t="s">
        <v>110</v>
      </c>
      <c r="D28" s="42" t="s">
        <v>111</v>
      </c>
      <c r="E28" s="42" t="s">
        <v>112</v>
      </c>
      <c r="F28" s="42" t="s">
        <v>3</v>
      </c>
      <c r="G28" s="43" t="s">
        <v>113</v>
      </c>
      <c r="H28" s="44">
        <v>7104.152</v>
      </c>
      <c r="I28" s="25">
        <f>ROUND(0,2)</f>
        <v>0</v>
      </c>
      <c r="J28" s="45">
        <f>ROUND(I28*H28,2)</f>
        <v>0</v>
      </c>
      <c r="K28" s="46">
        <v>0.20999999999999999</v>
      </c>
      <c r="L28" s="47">
        <f>IF(ISNUMBER(K28),ROUND(J28*(K28+1),2),0)</f>
        <v>0</v>
      </c>
      <c r="M28" s="12"/>
      <c r="N28" s="2"/>
      <c r="O28" s="2"/>
      <c r="P28" s="2"/>
      <c r="Q28" s="33">
        <f>IF(ISNUMBER(K28),IF(H28&gt;0,IF(I28&gt;0,J28,0),0),0)</f>
        <v>0</v>
      </c>
      <c r="R28" s="27">
        <f>IF(ISNUMBER(K28)=FALSE,J28,0)</f>
        <v>0</v>
      </c>
    </row>
    <row r="29">
      <c r="A29" s="9"/>
      <c r="B29" s="48" t="s">
        <v>60</v>
      </c>
      <c r="C29" s="1"/>
      <c r="D29" s="1"/>
      <c r="E29" s="49" t="s">
        <v>114</v>
      </c>
      <c r="F29" s="1"/>
      <c r="G29" s="1"/>
      <c r="H29" s="40"/>
      <c r="I29" s="1"/>
      <c r="J29" s="40"/>
      <c r="K29" s="1"/>
      <c r="L29" s="1"/>
      <c r="M29" s="12"/>
      <c r="N29" s="2"/>
      <c r="O29" s="2"/>
      <c r="P29" s="2"/>
      <c r="Q29" s="2"/>
    </row>
    <row r="30">
      <c r="A30" s="9"/>
      <c r="B30" s="48" t="s">
        <v>62</v>
      </c>
      <c r="C30" s="1"/>
      <c r="D30" s="1"/>
      <c r="E30" s="49" t="s">
        <v>115</v>
      </c>
      <c r="F30" s="1"/>
      <c r="G30" s="1"/>
      <c r="H30" s="40"/>
      <c r="I30" s="1"/>
      <c r="J30" s="40"/>
      <c r="K30" s="1"/>
      <c r="L30" s="1"/>
      <c r="M30" s="12"/>
      <c r="N30" s="2"/>
      <c r="O30" s="2"/>
      <c r="P30" s="2"/>
      <c r="Q30" s="2"/>
    </row>
    <row r="31">
      <c r="A31" s="9"/>
      <c r="B31" s="48" t="s">
        <v>63</v>
      </c>
      <c r="C31" s="1"/>
      <c r="D31" s="1"/>
      <c r="E31" s="49" t="s">
        <v>116</v>
      </c>
      <c r="F31" s="1"/>
      <c r="G31" s="1"/>
      <c r="H31" s="40"/>
      <c r="I31" s="1"/>
      <c r="J31" s="40"/>
      <c r="K31" s="1"/>
      <c r="L31" s="1"/>
      <c r="M31" s="12"/>
      <c r="N31" s="2"/>
      <c r="O31" s="2"/>
      <c r="P31" s="2"/>
      <c r="Q31" s="2"/>
    </row>
    <row r="32" thickBot="1">
      <c r="A32" s="9"/>
      <c r="B32" s="50" t="s">
        <v>65</v>
      </c>
      <c r="C32" s="51"/>
      <c r="D32" s="51"/>
      <c r="E32" s="52" t="s">
        <v>66</v>
      </c>
      <c r="F32" s="51"/>
      <c r="G32" s="51"/>
      <c r="H32" s="53"/>
      <c r="I32" s="51"/>
      <c r="J32" s="53"/>
      <c r="K32" s="51"/>
      <c r="L32" s="51"/>
      <c r="M32" s="12"/>
      <c r="N32" s="2"/>
      <c r="O32" s="2"/>
      <c r="P32" s="2"/>
      <c r="Q32" s="2"/>
    </row>
    <row r="33" thickTop="1">
      <c r="A33" s="9"/>
      <c r="B33" s="41">
        <v>2</v>
      </c>
      <c r="C33" s="42" t="s">
        <v>110</v>
      </c>
      <c r="D33" s="42" t="s">
        <v>117</v>
      </c>
      <c r="E33" s="42" t="s">
        <v>112</v>
      </c>
      <c r="F33" s="42" t="s">
        <v>3</v>
      </c>
      <c r="G33" s="43" t="s">
        <v>113</v>
      </c>
      <c r="H33" s="54">
        <v>692.846</v>
      </c>
      <c r="I33" s="55">
        <f>ROUND(0,2)</f>
        <v>0</v>
      </c>
      <c r="J33" s="56">
        <f>ROUND(I33*H33,2)</f>
        <v>0</v>
      </c>
      <c r="K33" s="57">
        <v>0.20999999999999999</v>
      </c>
      <c r="L33" s="58">
        <f>IF(ISNUMBER(K33),ROUND(J33*(K33+1),2),0)</f>
        <v>0</v>
      </c>
      <c r="M33" s="12"/>
      <c r="N33" s="2"/>
      <c r="O33" s="2"/>
      <c r="P33" s="2"/>
      <c r="Q33" s="33">
        <f>IF(ISNUMBER(K33),IF(H33&gt;0,IF(I33&gt;0,J33,0),0),0)</f>
        <v>0</v>
      </c>
      <c r="R33" s="27">
        <f>IF(ISNUMBER(K33)=FALSE,J33,0)</f>
        <v>0</v>
      </c>
    </row>
    <row r="34">
      <c r="A34" s="9"/>
      <c r="B34" s="48" t="s">
        <v>60</v>
      </c>
      <c r="C34" s="1"/>
      <c r="D34" s="1"/>
      <c r="E34" s="49" t="s">
        <v>118</v>
      </c>
      <c r="F34" s="1"/>
      <c r="G34" s="1"/>
      <c r="H34" s="40"/>
      <c r="I34" s="1"/>
      <c r="J34" s="40"/>
      <c r="K34" s="1"/>
      <c r="L34" s="1"/>
      <c r="M34" s="12"/>
      <c r="N34" s="2"/>
      <c r="O34" s="2"/>
      <c r="P34" s="2"/>
      <c r="Q34" s="2"/>
    </row>
    <row r="35">
      <c r="A35" s="9"/>
      <c r="B35" s="48" t="s">
        <v>62</v>
      </c>
      <c r="C35" s="1"/>
      <c r="D35" s="1"/>
      <c r="E35" s="49" t="s">
        <v>119</v>
      </c>
      <c r="F35" s="1"/>
      <c r="G35" s="1"/>
      <c r="H35" s="40"/>
      <c r="I35" s="1"/>
      <c r="J35" s="40"/>
      <c r="K35" s="1"/>
      <c r="L35" s="1"/>
      <c r="M35" s="12"/>
      <c r="N35" s="2"/>
      <c r="O35" s="2"/>
      <c r="P35" s="2"/>
      <c r="Q35" s="2"/>
    </row>
    <row r="36">
      <c r="A36" s="9"/>
      <c r="B36" s="48" t="s">
        <v>63</v>
      </c>
      <c r="C36" s="1"/>
      <c r="D36" s="1"/>
      <c r="E36" s="49" t="s">
        <v>116</v>
      </c>
      <c r="F36" s="1"/>
      <c r="G36" s="1"/>
      <c r="H36" s="40"/>
      <c r="I36" s="1"/>
      <c r="J36" s="40"/>
      <c r="K36" s="1"/>
      <c r="L36" s="1"/>
      <c r="M36" s="12"/>
      <c r="N36" s="2"/>
      <c r="O36" s="2"/>
      <c r="P36" s="2"/>
      <c r="Q36" s="2"/>
    </row>
    <row r="37" thickBot="1">
      <c r="A37" s="9"/>
      <c r="B37" s="50" t="s">
        <v>65</v>
      </c>
      <c r="C37" s="51"/>
      <c r="D37" s="51"/>
      <c r="E37" s="52" t="s">
        <v>66</v>
      </c>
      <c r="F37" s="51"/>
      <c r="G37" s="51"/>
      <c r="H37" s="53"/>
      <c r="I37" s="51"/>
      <c r="J37" s="53"/>
      <c r="K37" s="51"/>
      <c r="L37" s="51"/>
      <c r="M37" s="12"/>
      <c r="N37" s="2"/>
      <c r="O37" s="2"/>
      <c r="P37" s="2"/>
      <c r="Q37" s="2"/>
    </row>
    <row r="38" thickTop="1" thickBot="1" ht="25" customHeight="1">
      <c r="A38" s="9"/>
      <c r="B38" s="1"/>
      <c r="C38" s="59">
        <v>0</v>
      </c>
      <c r="D38" s="1"/>
      <c r="E38" s="59" t="s">
        <v>46</v>
      </c>
      <c r="F38" s="1"/>
      <c r="G38" s="60" t="s">
        <v>101</v>
      </c>
      <c r="H38" s="61">
        <f>J28+J33</f>
        <v>0</v>
      </c>
      <c r="I38" s="60" t="s">
        <v>102</v>
      </c>
      <c r="J38" s="62">
        <f>(L38-H38)</f>
        <v>0</v>
      </c>
      <c r="K38" s="60" t="s">
        <v>103</v>
      </c>
      <c r="L38" s="63">
        <f>L28+L33</f>
        <v>0</v>
      </c>
      <c r="M38" s="12"/>
      <c r="N38" s="2"/>
      <c r="O38" s="2"/>
      <c r="P38" s="2"/>
      <c r="Q38" s="33">
        <f>0+Q28+Q33</f>
        <v>0</v>
      </c>
      <c r="R38" s="27">
        <f>0+R28+R33</f>
        <v>0</v>
      </c>
      <c r="S38" s="64">
        <f>Q38*(1+J38)+R38</f>
        <v>0</v>
      </c>
    </row>
    <row r="39" thickTop="1" thickBot="1" ht="25" customHeight="1">
      <c r="A39" s="9"/>
      <c r="B39" s="65"/>
      <c r="C39" s="65"/>
      <c r="D39" s="65"/>
      <c r="E39" s="65"/>
      <c r="F39" s="65"/>
      <c r="G39" s="66" t="s">
        <v>104</v>
      </c>
      <c r="H39" s="67">
        <f>J28+J33</f>
        <v>0</v>
      </c>
      <c r="I39" s="66" t="s">
        <v>105</v>
      </c>
      <c r="J39" s="68">
        <f>0+J38</f>
        <v>0</v>
      </c>
      <c r="K39" s="66" t="s">
        <v>106</v>
      </c>
      <c r="L39" s="69">
        <f>L28+L33</f>
        <v>0</v>
      </c>
      <c r="M39" s="12"/>
      <c r="N39" s="2"/>
      <c r="O39" s="2"/>
      <c r="P39" s="2"/>
      <c r="Q39" s="2"/>
    </row>
    <row r="40" ht="40" customHeight="1">
      <c r="A40" s="9"/>
      <c r="B40" s="73" t="s">
        <v>120</v>
      </c>
      <c r="C40" s="1"/>
      <c r="D40" s="1"/>
      <c r="E40" s="1"/>
      <c r="F40" s="1"/>
      <c r="G40" s="1"/>
      <c r="H40" s="40"/>
      <c r="I40" s="1"/>
      <c r="J40" s="40"/>
      <c r="K40" s="1"/>
      <c r="L40" s="1"/>
      <c r="M40" s="12"/>
      <c r="N40" s="2"/>
      <c r="O40" s="2"/>
      <c r="P40" s="2"/>
      <c r="Q40" s="2"/>
    </row>
    <row r="41">
      <c r="A41" s="9"/>
      <c r="B41" s="41">
        <v>3</v>
      </c>
      <c r="C41" s="42" t="s">
        <v>121</v>
      </c>
      <c r="D41" s="42" t="s">
        <v>3</v>
      </c>
      <c r="E41" s="42" t="s">
        <v>122</v>
      </c>
      <c r="F41" s="42" t="s">
        <v>3</v>
      </c>
      <c r="G41" s="43" t="s">
        <v>123</v>
      </c>
      <c r="H41" s="44">
        <v>380</v>
      </c>
      <c r="I41" s="25">
        <f>ROUND(0,2)</f>
        <v>0</v>
      </c>
      <c r="J41" s="45">
        <f>ROUND(I41*H41,2)</f>
        <v>0</v>
      </c>
      <c r="K41" s="46">
        <v>0.20999999999999999</v>
      </c>
      <c r="L41" s="47">
        <f>IF(ISNUMBER(K41),ROUND(J41*(K41+1),2),0)</f>
        <v>0</v>
      </c>
      <c r="M41" s="12"/>
      <c r="N41" s="2"/>
      <c r="O41" s="2"/>
      <c r="P41" s="2"/>
      <c r="Q41" s="33">
        <f>IF(ISNUMBER(K41),IF(H41&gt;0,IF(I41&gt;0,J41,0),0),0)</f>
        <v>0</v>
      </c>
      <c r="R41" s="27">
        <f>IF(ISNUMBER(K41)=FALSE,J41,0)</f>
        <v>0</v>
      </c>
    </row>
    <row r="42">
      <c r="A42" s="9"/>
      <c r="B42" s="48" t="s">
        <v>60</v>
      </c>
      <c r="C42" s="1"/>
      <c r="D42" s="1"/>
      <c r="E42" s="49" t="s">
        <v>124</v>
      </c>
      <c r="F42" s="1"/>
      <c r="G42" s="1"/>
      <c r="H42" s="40"/>
      <c r="I42" s="1"/>
      <c r="J42" s="40"/>
      <c r="K42" s="1"/>
      <c r="L42" s="1"/>
      <c r="M42" s="12"/>
      <c r="N42" s="2"/>
      <c r="O42" s="2"/>
      <c r="P42" s="2"/>
      <c r="Q42" s="2"/>
    </row>
    <row r="43">
      <c r="A43" s="9"/>
      <c r="B43" s="48" t="s">
        <v>62</v>
      </c>
      <c r="C43" s="1"/>
      <c r="D43" s="1"/>
      <c r="E43" s="49" t="s">
        <v>125</v>
      </c>
      <c r="F43" s="1"/>
      <c r="G43" s="1"/>
      <c r="H43" s="40"/>
      <c r="I43" s="1"/>
      <c r="J43" s="40"/>
      <c r="K43" s="1"/>
      <c r="L43" s="1"/>
      <c r="M43" s="12"/>
      <c r="N43" s="2"/>
      <c r="O43" s="2"/>
      <c r="P43" s="2"/>
      <c r="Q43" s="2"/>
    </row>
    <row r="44">
      <c r="A44" s="9"/>
      <c r="B44" s="48" t="s">
        <v>63</v>
      </c>
      <c r="C44" s="1"/>
      <c r="D44" s="1"/>
      <c r="E44" s="49" t="s">
        <v>126</v>
      </c>
      <c r="F44" s="1"/>
      <c r="G44" s="1"/>
      <c r="H44" s="40"/>
      <c r="I44" s="1"/>
      <c r="J44" s="40"/>
      <c r="K44" s="1"/>
      <c r="L44" s="1"/>
      <c r="M44" s="12"/>
      <c r="N44" s="2"/>
      <c r="O44" s="2"/>
      <c r="P44" s="2"/>
      <c r="Q44" s="2"/>
    </row>
    <row r="45" thickBot="1">
      <c r="A45" s="9"/>
      <c r="B45" s="50" t="s">
        <v>65</v>
      </c>
      <c r="C45" s="51"/>
      <c r="D45" s="51"/>
      <c r="E45" s="52" t="s">
        <v>66</v>
      </c>
      <c r="F45" s="51"/>
      <c r="G45" s="51"/>
      <c r="H45" s="53"/>
      <c r="I45" s="51"/>
      <c r="J45" s="53"/>
      <c r="K45" s="51"/>
      <c r="L45" s="51"/>
      <c r="M45" s="12"/>
      <c r="N45" s="2"/>
      <c r="O45" s="2"/>
      <c r="P45" s="2"/>
      <c r="Q45" s="2"/>
    </row>
    <row r="46" thickTop="1">
      <c r="A46" s="9"/>
      <c r="B46" s="41">
        <v>4</v>
      </c>
      <c r="C46" s="42" t="s">
        <v>127</v>
      </c>
      <c r="D46" s="42" t="s">
        <v>3</v>
      </c>
      <c r="E46" s="42" t="s">
        <v>128</v>
      </c>
      <c r="F46" s="42" t="s">
        <v>3</v>
      </c>
      <c r="G46" s="43" t="s">
        <v>79</v>
      </c>
      <c r="H46" s="54">
        <v>25</v>
      </c>
      <c r="I46" s="55">
        <f>ROUND(0,2)</f>
        <v>0</v>
      </c>
      <c r="J46" s="56">
        <f>ROUND(I46*H46,2)</f>
        <v>0</v>
      </c>
      <c r="K46" s="57">
        <v>0.20999999999999999</v>
      </c>
      <c r="L46" s="58">
        <f>IF(ISNUMBER(K46),ROUND(J46*(K46+1),2),0)</f>
        <v>0</v>
      </c>
      <c r="M46" s="12"/>
      <c r="N46" s="2"/>
      <c r="O46" s="2"/>
      <c r="P46" s="2"/>
      <c r="Q46" s="33">
        <f>IF(ISNUMBER(K46),IF(H46&gt;0,IF(I46&gt;0,J46,0),0),0)</f>
        <v>0</v>
      </c>
      <c r="R46" s="27">
        <f>IF(ISNUMBER(K46)=FALSE,J46,0)</f>
        <v>0</v>
      </c>
    </row>
    <row r="47">
      <c r="A47" s="9"/>
      <c r="B47" s="48" t="s">
        <v>60</v>
      </c>
      <c r="C47" s="1"/>
      <c r="D47" s="1"/>
      <c r="E47" s="49" t="s">
        <v>129</v>
      </c>
      <c r="F47" s="1"/>
      <c r="G47" s="1"/>
      <c r="H47" s="40"/>
      <c r="I47" s="1"/>
      <c r="J47" s="40"/>
      <c r="K47" s="1"/>
      <c r="L47" s="1"/>
      <c r="M47" s="12"/>
      <c r="N47" s="2"/>
      <c r="O47" s="2"/>
      <c r="P47" s="2"/>
      <c r="Q47" s="2"/>
    </row>
    <row r="48">
      <c r="A48" s="9"/>
      <c r="B48" s="48" t="s">
        <v>62</v>
      </c>
      <c r="C48" s="1"/>
      <c r="D48" s="1"/>
      <c r="E48" s="49" t="s">
        <v>130</v>
      </c>
      <c r="F48" s="1"/>
      <c r="G48" s="1"/>
      <c r="H48" s="40"/>
      <c r="I48" s="1"/>
      <c r="J48" s="40"/>
      <c r="K48" s="1"/>
      <c r="L48" s="1"/>
      <c r="M48" s="12"/>
      <c r="N48" s="2"/>
      <c r="O48" s="2"/>
      <c r="P48" s="2"/>
      <c r="Q48" s="2"/>
    </row>
    <row r="49">
      <c r="A49" s="9"/>
      <c r="B49" s="48" t="s">
        <v>63</v>
      </c>
      <c r="C49" s="1"/>
      <c r="D49" s="1"/>
      <c r="E49" s="49" t="s">
        <v>131</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v>5</v>
      </c>
      <c r="C51" s="42" t="s">
        <v>132</v>
      </c>
      <c r="D51" s="42" t="s">
        <v>3</v>
      </c>
      <c r="E51" s="42" t="s">
        <v>133</v>
      </c>
      <c r="F51" s="42" t="s">
        <v>3</v>
      </c>
      <c r="G51" s="43" t="s">
        <v>79</v>
      </c>
      <c r="H51" s="54">
        <v>4</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129</v>
      </c>
      <c r="F52" s="1"/>
      <c r="G52" s="1"/>
      <c r="H52" s="40"/>
      <c r="I52" s="1"/>
      <c r="J52" s="40"/>
      <c r="K52" s="1"/>
      <c r="L52" s="1"/>
      <c r="M52" s="12"/>
      <c r="N52" s="2"/>
      <c r="O52" s="2"/>
      <c r="P52" s="2"/>
      <c r="Q52" s="2"/>
    </row>
    <row r="53">
      <c r="A53" s="9"/>
      <c r="B53" s="48" t="s">
        <v>62</v>
      </c>
      <c r="C53" s="1"/>
      <c r="D53" s="1"/>
      <c r="E53" s="49" t="s">
        <v>134</v>
      </c>
      <c r="F53" s="1"/>
      <c r="G53" s="1"/>
      <c r="H53" s="40"/>
      <c r="I53" s="1"/>
      <c r="J53" s="40"/>
      <c r="K53" s="1"/>
      <c r="L53" s="1"/>
      <c r="M53" s="12"/>
      <c r="N53" s="2"/>
      <c r="O53" s="2"/>
      <c r="P53" s="2"/>
      <c r="Q53" s="2"/>
    </row>
    <row r="54">
      <c r="A54" s="9"/>
      <c r="B54" s="48" t="s">
        <v>63</v>
      </c>
      <c r="C54" s="1"/>
      <c r="D54" s="1"/>
      <c r="E54" s="49" t="s">
        <v>131</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6</v>
      </c>
      <c r="C56" s="42" t="s">
        <v>135</v>
      </c>
      <c r="D56" s="42" t="s">
        <v>57</v>
      </c>
      <c r="E56" s="42" t="s">
        <v>136</v>
      </c>
      <c r="F56" s="42" t="s">
        <v>3</v>
      </c>
      <c r="G56" s="43" t="s">
        <v>79</v>
      </c>
      <c r="H56" s="54">
        <v>1</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129</v>
      </c>
      <c r="F57" s="1"/>
      <c r="G57" s="1"/>
      <c r="H57" s="40"/>
      <c r="I57" s="1"/>
      <c r="J57" s="40"/>
      <c r="K57" s="1"/>
      <c r="L57" s="1"/>
      <c r="M57" s="12"/>
      <c r="N57" s="2"/>
      <c r="O57" s="2"/>
      <c r="P57" s="2"/>
      <c r="Q57" s="2"/>
    </row>
    <row r="58">
      <c r="A58" s="9"/>
      <c r="B58" s="48" t="s">
        <v>62</v>
      </c>
      <c r="C58" s="1"/>
      <c r="D58" s="1"/>
      <c r="E58" s="49" t="s">
        <v>137</v>
      </c>
      <c r="F58" s="1"/>
      <c r="G58" s="1"/>
      <c r="H58" s="40"/>
      <c r="I58" s="1"/>
      <c r="J58" s="40"/>
      <c r="K58" s="1"/>
      <c r="L58" s="1"/>
      <c r="M58" s="12"/>
      <c r="N58" s="2"/>
      <c r="O58" s="2"/>
      <c r="P58" s="2"/>
      <c r="Q58" s="2"/>
    </row>
    <row r="59">
      <c r="A59" s="9"/>
      <c r="B59" s="48" t="s">
        <v>63</v>
      </c>
      <c r="C59" s="1"/>
      <c r="D59" s="1"/>
      <c r="E59" s="49" t="s">
        <v>138</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7</v>
      </c>
      <c r="C61" s="42" t="s">
        <v>135</v>
      </c>
      <c r="D61" s="42" t="s">
        <v>67</v>
      </c>
      <c r="E61" s="42" t="s">
        <v>136</v>
      </c>
      <c r="F61" s="42" t="s">
        <v>3</v>
      </c>
      <c r="G61" s="43" t="s">
        <v>79</v>
      </c>
      <c r="H61" s="54">
        <v>957</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139</v>
      </c>
      <c r="F62" s="1"/>
      <c r="G62" s="1"/>
      <c r="H62" s="40"/>
      <c r="I62" s="1"/>
      <c r="J62" s="40"/>
      <c r="K62" s="1"/>
      <c r="L62" s="1"/>
      <c r="M62" s="12"/>
      <c r="N62" s="2"/>
      <c r="O62" s="2"/>
      <c r="P62" s="2"/>
      <c r="Q62" s="2"/>
    </row>
    <row r="63">
      <c r="A63" s="9"/>
      <c r="B63" s="48" t="s">
        <v>62</v>
      </c>
      <c r="C63" s="1"/>
      <c r="D63" s="1"/>
      <c r="E63" s="49" t="s">
        <v>140</v>
      </c>
      <c r="F63" s="1"/>
      <c r="G63" s="1"/>
      <c r="H63" s="40"/>
      <c r="I63" s="1"/>
      <c r="J63" s="40"/>
      <c r="K63" s="1"/>
      <c r="L63" s="1"/>
      <c r="M63" s="12"/>
      <c r="N63" s="2"/>
      <c r="O63" s="2"/>
      <c r="P63" s="2"/>
      <c r="Q63" s="2"/>
    </row>
    <row r="64">
      <c r="A64" s="9"/>
      <c r="B64" s="48" t="s">
        <v>63</v>
      </c>
      <c r="C64" s="1"/>
      <c r="D64" s="1"/>
      <c r="E64" s="49" t="s">
        <v>138</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8</v>
      </c>
      <c r="C66" s="42" t="s">
        <v>141</v>
      </c>
      <c r="D66" s="42" t="s">
        <v>3</v>
      </c>
      <c r="E66" s="42" t="s">
        <v>142</v>
      </c>
      <c r="F66" s="42" t="s">
        <v>3</v>
      </c>
      <c r="G66" s="43" t="s">
        <v>79</v>
      </c>
      <c r="H66" s="54">
        <v>9</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143</v>
      </c>
      <c r="F67" s="1"/>
      <c r="G67" s="1"/>
      <c r="H67" s="40"/>
      <c r="I67" s="1"/>
      <c r="J67" s="40"/>
      <c r="K67" s="1"/>
      <c r="L67" s="1"/>
      <c r="M67" s="12"/>
      <c r="N67" s="2"/>
      <c r="O67" s="2"/>
      <c r="P67" s="2"/>
      <c r="Q67" s="2"/>
    </row>
    <row r="68">
      <c r="A68" s="9"/>
      <c r="B68" s="48" t="s">
        <v>62</v>
      </c>
      <c r="C68" s="1"/>
      <c r="D68" s="1"/>
      <c r="E68" s="49" t="s">
        <v>3</v>
      </c>
      <c r="F68" s="1"/>
      <c r="G68" s="1"/>
      <c r="H68" s="40"/>
      <c r="I68" s="1"/>
      <c r="J68" s="40"/>
      <c r="K68" s="1"/>
      <c r="L68" s="1"/>
      <c r="M68" s="12"/>
      <c r="N68" s="2"/>
      <c r="O68" s="2"/>
      <c r="P68" s="2"/>
      <c r="Q68" s="2"/>
    </row>
    <row r="69">
      <c r="A69" s="9"/>
      <c r="B69" s="48" t="s">
        <v>63</v>
      </c>
      <c r="C69" s="1"/>
      <c r="D69" s="1"/>
      <c r="E69" s="49" t="s">
        <v>144</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9</v>
      </c>
      <c r="C71" s="42" t="s">
        <v>145</v>
      </c>
      <c r="D71" s="42" t="s">
        <v>3</v>
      </c>
      <c r="E71" s="42" t="s">
        <v>146</v>
      </c>
      <c r="F71" s="42" t="s">
        <v>3</v>
      </c>
      <c r="G71" s="43" t="s">
        <v>147</v>
      </c>
      <c r="H71" s="54">
        <v>3229.1599999999999</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148</v>
      </c>
      <c r="F72" s="1"/>
      <c r="G72" s="1"/>
      <c r="H72" s="40"/>
      <c r="I72" s="1"/>
      <c r="J72" s="40"/>
      <c r="K72" s="1"/>
      <c r="L72" s="1"/>
      <c r="M72" s="12"/>
      <c r="N72" s="2"/>
      <c r="O72" s="2"/>
      <c r="P72" s="2"/>
      <c r="Q72" s="2"/>
    </row>
    <row r="73">
      <c r="A73" s="9"/>
      <c r="B73" s="48" t="s">
        <v>62</v>
      </c>
      <c r="C73" s="1"/>
      <c r="D73" s="1"/>
      <c r="E73" s="49" t="s">
        <v>149</v>
      </c>
      <c r="F73" s="1"/>
      <c r="G73" s="1"/>
      <c r="H73" s="40"/>
      <c r="I73" s="1"/>
      <c r="J73" s="40"/>
      <c r="K73" s="1"/>
      <c r="L73" s="1"/>
      <c r="M73" s="12"/>
      <c r="N73" s="2"/>
      <c r="O73" s="2"/>
      <c r="P73" s="2"/>
      <c r="Q73" s="2"/>
    </row>
    <row r="74">
      <c r="A74" s="9"/>
      <c r="B74" s="48" t="s">
        <v>63</v>
      </c>
      <c r="C74" s="1"/>
      <c r="D74" s="1"/>
      <c r="E74" s="49" t="s">
        <v>150</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c r="A76" s="9"/>
      <c r="B76" s="41">
        <v>10</v>
      </c>
      <c r="C76" s="42" t="s">
        <v>151</v>
      </c>
      <c r="D76" s="42" t="s">
        <v>3</v>
      </c>
      <c r="E76" s="42" t="s">
        <v>152</v>
      </c>
      <c r="F76" s="42" t="s">
        <v>3</v>
      </c>
      <c r="G76" s="43" t="s">
        <v>147</v>
      </c>
      <c r="H76" s="54">
        <v>314.93000000000001</v>
      </c>
      <c r="I76" s="55">
        <f>ROUND(0,2)</f>
        <v>0</v>
      </c>
      <c r="J76" s="56">
        <f>ROUND(I76*H76,2)</f>
        <v>0</v>
      </c>
      <c r="K76" s="57">
        <v>0.20999999999999999</v>
      </c>
      <c r="L76" s="58">
        <f>IF(ISNUMBER(K76),ROUND(J76*(K76+1),2),0)</f>
        <v>0</v>
      </c>
      <c r="M76" s="12"/>
      <c r="N76" s="2"/>
      <c r="O76" s="2"/>
      <c r="P76" s="2"/>
      <c r="Q76" s="33">
        <f>IF(ISNUMBER(K76),IF(H76&gt;0,IF(I76&gt;0,J76,0),0),0)</f>
        <v>0</v>
      </c>
      <c r="R76" s="27">
        <f>IF(ISNUMBER(K76)=FALSE,J76,0)</f>
        <v>0</v>
      </c>
    </row>
    <row r="77">
      <c r="A77" s="9"/>
      <c r="B77" s="48" t="s">
        <v>60</v>
      </c>
      <c r="C77" s="1"/>
      <c r="D77" s="1"/>
      <c r="E77" s="49" t="s">
        <v>153</v>
      </c>
      <c r="F77" s="1"/>
      <c r="G77" s="1"/>
      <c r="H77" s="40"/>
      <c r="I77" s="1"/>
      <c r="J77" s="40"/>
      <c r="K77" s="1"/>
      <c r="L77" s="1"/>
      <c r="M77" s="12"/>
      <c r="N77" s="2"/>
      <c r="O77" s="2"/>
      <c r="P77" s="2"/>
      <c r="Q77" s="2"/>
    </row>
    <row r="78">
      <c r="A78" s="9"/>
      <c r="B78" s="48" t="s">
        <v>62</v>
      </c>
      <c r="C78" s="1"/>
      <c r="D78" s="1"/>
      <c r="E78" s="49" t="s">
        <v>154</v>
      </c>
      <c r="F78" s="1"/>
      <c r="G78" s="1"/>
      <c r="H78" s="40"/>
      <c r="I78" s="1"/>
      <c r="J78" s="40"/>
      <c r="K78" s="1"/>
      <c r="L78" s="1"/>
      <c r="M78" s="12"/>
      <c r="N78" s="2"/>
      <c r="O78" s="2"/>
      <c r="P78" s="2"/>
      <c r="Q78" s="2"/>
    </row>
    <row r="79">
      <c r="A79" s="9"/>
      <c r="B79" s="48" t="s">
        <v>63</v>
      </c>
      <c r="C79" s="1"/>
      <c r="D79" s="1"/>
      <c r="E79" s="49" t="s">
        <v>150</v>
      </c>
      <c r="F79" s="1"/>
      <c r="G79" s="1"/>
      <c r="H79" s="40"/>
      <c r="I79" s="1"/>
      <c r="J79" s="40"/>
      <c r="K79" s="1"/>
      <c r="L79" s="1"/>
      <c r="M79" s="12"/>
      <c r="N79" s="2"/>
      <c r="O79" s="2"/>
      <c r="P79" s="2"/>
      <c r="Q79" s="2"/>
    </row>
    <row r="80" thickBot="1">
      <c r="A80" s="9"/>
      <c r="B80" s="50" t="s">
        <v>65</v>
      </c>
      <c r="C80" s="51"/>
      <c r="D80" s="51"/>
      <c r="E80" s="52" t="s">
        <v>66</v>
      </c>
      <c r="F80" s="51"/>
      <c r="G80" s="51"/>
      <c r="H80" s="53"/>
      <c r="I80" s="51"/>
      <c r="J80" s="53"/>
      <c r="K80" s="51"/>
      <c r="L80" s="51"/>
      <c r="M80" s="12"/>
      <c r="N80" s="2"/>
      <c r="O80" s="2"/>
      <c r="P80" s="2"/>
      <c r="Q80" s="2"/>
    </row>
    <row r="81" thickTop="1">
      <c r="A81" s="9"/>
      <c r="B81" s="41">
        <v>11</v>
      </c>
      <c r="C81" s="42" t="s">
        <v>155</v>
      </c>
      <c r="D81" s="42" t="s">
        <v>3</v>
      </c>
      <c r="E81" s="42" t="s">
        <v>156</v>
      </c>
      <c r="F81" s="42" t="s">
        <v>3</v>
      </c>
      <c r="G81" s="43" t="s">
        <v>147</v>
      </c>
      <c r="H81" s="54">
        <v>3959.8519999999999</v>
      </c>
      <c r="I81" s="55">
        <f>ROUND(0,2)</f>
        <v>0</v>
      </c>
      <c r="J81" s="56">
        <f>ROUND(I81*H81,2)</f>
        <v>0</v>
      </c>
      <c r="K81" s="57">
        <v>0.20999999999999999</v>
      </c>
      <c r="L81" s="58">
        <f>IF(ISNUMBER(K81),ROUND(J81*(K81+1),2),0)</f>
        <v>0</v>
      </c>
      <c r="M81" s="12"/>
      <c r="N81" s="2"/>
      <c r="O81" s="2"/>
      <c r="P81" s="2"/>
      <c r="Q81" s="33">
        <f>IF(ISNUMBER(K81),IF(H81&gt;0,IF(I81&gt;0,J81,0),0),0)</f>
        <v>0</v>
      </c>
      <c r="R81" s="27">
        <f>IF(ISNUMBER(K81)=FALSE,J81,0)</f>
        <v>0</v>
      </c>
    </row>
    <row r="82">
      <c r="A82" s="9"/>
      <c r="B82" s="48" t="s">
        <v>60</v>
      </c>
      <c r="C82" s="1"/>
      <c r="D82" s="1"/>
      <c r="E82" s="49" t="s">
        <v>157</v>
      </c>
      <c r="F82" s="1"/>
      <c r="G82" s="1"/>
      <c r="H82" s="40"/>
      <c r="I82" s="1"/>
      <c r="J82" s="40"/>
      <c r="K82" s="1"/>
      <c r="L82" s="1"/>
      <c r="M82" s="12"/>
      <c r="N82" s="2"/>
      <c r="O82" s="2"/>
      <c r="P82" s="2"/>
      <c r="Q82" s="2"/>
    </row>
    <row r="83">
      <c r="A83" s="9"/>
      <c r="B83" s="48" t="s">
        <v>62</v>
      </c>
      <c r="C83" s="1"/>
      <c r="D83" s="1"/>
      <c r="E83" s="49" t="s">
        <v>158</v>
      </c>
      <c r="F83" s="1"/>
      <c r="G83" s="1"/>
      <c r="H83" s="40"/>
      <c r="I83" s="1"/>
      <c r="J83" s="40"/>
      <c r="K83" s="1"/>
      <c r="L83" s="1"/>
      <c r="M83" s="12"/>
      <c r="N83" s="2"/>
      <c r="O83" s="2"/>
      <c r="P83" s="2"/>
      <c r="Q83" s="2"/>
    </row>
    <row r="84">
      <c r="A84" s="9"/>
      <c r="B84" s="48" t="s">
        <v>63</v>
      </c>
      <c r="C84" s="1"/>
      <c r="D84" s="1"/>
      <c r="E84" s="49" t="s">
        <v>150</v>
      </c>
      <c r="F84" s="1"/>
      <c r="G84" s="1"/>
      <c r="H84" s="40"/>
      <c r="I84" s="1"/>
      <c r="J84" s="40"/>
      <c r="K84" s="1"/>
      <c r="L84" s="1"/>
      <c r="M84" s="12"/>
      <c r="N84" s="2"/>
      <c r="O84" s="2"/>
      <c r="P84" s="2"/>
      <c r="Q84" s="2"/>
    </row>
    <row r="85" thickBot="1">
      <c r="A85" s="9"/>
      <c r="B85" s="50" t="s">
        <v>65</v>
      </c>
      <c r="C85" s="51"/>
      <c r="D85" s="51"/>
      <c r="E85" s="52" t="s">
        <v>66</v>
      </c>
      <c r="F85" s="51"/>
      <c r="G85" s="51"/>
      <c r="H85" s="53"/>
      <c r="I85" s="51"/>
      <c r="J85" s="53"/>
      <c r="K85" s="51"/>
      <c r="L85" s="51"/>
      <c r="M85" s="12"/>
      <c r="N85" s="2"/>
      <c r="O85" s="2"/>
      <c r="P85" s="2"/>
      <c r="Q85" s="2"/>
    </row>
    <row r="86" thickTop="1">
      <c r="A86" s="9"/>
      <c r="B86" s="41">
        <v>12</v>
      </c>
      <c r="C86" s="42" t="s">
        <v>159</v>
      </c>
      <c r="D86" s="42" t="s">
        <v>3</v>
      </c>
      <c r="E86" s="42" t="s">
        <v>160</v>
      </c>
      <c r="F86" s="42" t="s">
        <v>3</v>
      </c>
      <c r="G86" s="43" t="s">
        <v>147</v>
      </c>
      <c r="H86" s="54">
        <v>15672</v>
      </c>
      <c r="I86" s="55">
        <f>ROUND(0,2)</f>
        <v>0</v>
      </c>
      <c r="J86" s="56">
        <f>ROUND(I86*H86,2)</f>
        <v>0</v>
      </c>
      <c r="K86" s="57">
        <v>0.20999999999999999</v>
      </c>
      <c r="L86" s="58">
        <f>IF(ISNUMBER(K86),ROUND(J86*(K86+1),2),0)</f>
        <v>0</v>
      </c>
      <c r="M86" s="12"/>
      <c r="N86" s="2"/>
      <c r="O86" s="2"/>
      <c r="P86" s="2"/>
      <c r="Q86" s="33">
        <f>IF(ISNUMBER(K86),IF(H86&gt;0,IF(I86&gt;0,J86,0),0),0)</f>
        <v>0</v>
      </c>
      <c r="R86" s="27">
        <f>IF(ISNUMBER(K86)=FALSE,J86,0)</f>
        <v>0</v>
      </c>
    </row>
    <row r="87">
      <c r="A87" s="9"/>
      <c r="B87" s="48" t="s">
        <v>60</v>
      </c>
      <c r="C87" s="1"/>
      <c r="D87" s="1"/>
      <c r="E87" s="49" t="s">
        <v>161</v>
      </c>
      <c r="F87" s="1"/>
      <c r="G87" s="1"/>
      <c r="H87" s="40"/>
      <c r="I87" s="1"/>
      <c r="J87" s="40"/>
      <c r="K87" s="1"/>
      <c r="L87" s="1"/>
      <c r="M87" s="12"/>
      <c r="N87" s="2"/>
      <c r="O87" s="2"/>
      <c r="P87" s="2"/>
      <c r="Q87" s="2"/>
    </row>
    <row r="88">
      <c r="A88" s="9"/>
      <c r="B88" s="48" t="s">
        <v>62</v>
      </c>
      <c r="C88" s="1"/>
      <c r="D88" s="1"/>
      <c r="E88" s="49" t="s">
        <v>162</v>
      </c>
      <c r="F88" s="1"/>
      <c r="G88" s="1"/>
      <c r="H88" s="40"/>
      <c r="I88" s="1"/>
      <c r="J88" s="40"/>
      <c r="K88" s="1"/>
      <c r="L88" s="1"/>
      <c r="M88" s="12"/>
      <c r="N88" s="2"/>
      <c r="O88" s="2"/>
      <c r="P88" s="2"/>
      <c r="Q88" s="2"/>
    </row>
    <row r="89">
      <c r="A89" s="9"/>
      <c r="B89" s="48" t="s">
        <v>63</v>
      </c>
      <c r="C89" s="1"/>
      <c r="D89" s="1"/>
      <c r="E89" s="49" t="s">
        <v>163</v>
      </c>
      <c r="F89" s="1"/>
      <c r="G89" s="1"/>
      <c r="H89" s="40"/>
      <c r="I89" s="1"/>
      <c r="J89" s="40"/>
      <c r="K89" s="1"/>
      <c r="L89" s="1"/>
      <c r="M89" s="12"/>
      <c r="N89" s="2"/>
      <c r="O89" s="2"/>
      <c r="P89" s="2"/>
      <c r="Q89" s="2"/>
    </row>
    <row r="90" thickBot="1">
      <c r="A90" s="9"/>
      <c r="B90" s="50" t="s">
        <v>65</v>
      </c>
      <c r="C90" s="51"/>
      <c r="D90" s="51"/>
      <c r="E90" s="52" t="s">
        <v>66</v>
      </c>
      <c r="F90" s="51"/>
      <c r="G90" s="51"/>
      <c r="H90" s="53"/>
      <c r="I90" s="51"/>
      <c r="J90" s="53"/>
      <c r="K90" s="51"/>
      <c r="L90" s="51"/>
      <c r="M90" s="12"/>
      <c r="N90" s="2"/>
      <c r="O90" s="2"/>
      <c r="P90" s="2"/>
      <c r="Q90" s="2"/>
    </row>
    <row r="91" thickTop="1">
      <c r="A91" s="9"/>
      <c r="B91" s="41">
        <v>13</v>
      </c>
      <c r="C91" s="42" t="s">
        <v>164</v>
      </c>
      <c r="D91" s="42" t="s">
        <v>3</v>
      </c>
      <c r="E91" s="42" t="s">
        <v>165</v>
      </c>
      <c r="F91" s="42" t="s">
        <v>3</v>
      </c>
      <c r="G91" s="43" t="s">
        <v>147</v>
      </c>
      <c r="H91" s="54">
        <v>4879.0500000000002</v>
      </c>
      <c r="I91" s="55">
        <f>ROUND(0,2)</f>
        <v>0</v>
      </c>
      <c r="J91" s="56">
        <f>ROUND(I91*H91,2)</f>
        <v>0</v>
      </c>
      <c r="K91" s="57">
        <v>0.20999999999999999</v>
      </c>
      <c r="L91" s="58">
        <f>IF(ISNUMBER(K91),ROUND(J91*(K91+1),2),0)</f>
        <v>0</v>
      </c>
      <c r="M91" s="12"/>
      <c r="N91" s="2"/>
      <c r="O91" s="2"/>
      <c r="P91" s="2"/>
      <c r="Q91" s="33">
        <f>IF(ISNUMBER(K91),IF(H91&gt;0,IF(I91&gt;0,J91,0),0),0)</f>
        <v>0</v>
      </c>
      <c r="R91" s="27">
        <f>IF(ISNUMBER(K91)=FALSE,J91,0)</f>
        <v>0</v>
      </c>
    </row>
    <row r="92">
      <c r="A92" s="9"/>
      <c r="B92" s="48" t="s">
        <v>60</v>
      </c>
      <c r="C92" s="1"/>
      <c r="D92" s="1"/>
      <c r="E92" s="49" t="s">
        <v>166</v>
      </c>
      <c r="F92" s="1"/>
      <c r="G92" s="1"/>
      <c r="H92" s="40"/>
      <c r="I92" s="1"/>
      <c r="J92" s="40"/>
      <c r="K92" s="1"/>
      <c r="L92" s="1"/>
      <c r="M92" s="12"/>
      <c r="N92" s="2"/>
      <c r="O92" s="2"/>
      <c r="P92" s="2"/>
      <c r="Q92" s="2"/>
    </row>
    <row r="93">
      <c r="A93" s="9"/>
      <c r="B93" s="48" t="s">
        <v>62</v>
      </c>
      <c r="C93" s="1"/>
      <c r="D93" s="1"/>
      <c r="E93" s="49" t="s">
        <v>167</v>
      </c>
      <c r="F93" s="1"/>
      <c r="G93" s="1"/>
      <c r="H93" s="40"/>
      <c r="I93" s="1"/>
      <c r="J93" s="40"/>
      <c r="K93" s="1"/>
      <c r="L93" s="1"/>
      <c r="M93" s="12"/>
      <c r="N93" s="2"/>
      <c r="O93" s="2"/>
      <c r="P93" s="2"/>
      <c r="Q93" s="2"/>
    </row>
    <row r="94">
      <c r="A94" s="9"/>
      <c r="B94" s="48" t="s">
        <v>63</v>
      </c>
      <c r="C94" s="1"/>
      <c r="D94" s="1"/>
      <c r="E94" s="49" t="s">
        <v>168</v>
      </c>
      <c r="F94" s="1"/>
      <c r="G94" s="1"/>
      <c r="H94" s="40"/>
      <c r="I94" s="1"/>
      <c r="J94" s="40"/>
      <c r="K94" s="1"/>
      <c r="L94" s="1"/>
      <c r="M94" s="12"/>
      <c r="N94" s="2"/>
      <c r="O94" s="2"/>
      <c r="P94" s="2"/>
      <c r="Q94" s="2"/>
    </row>
    <row r="95" thickBot="1">
      <c r="A95" s="9"/>
      <c r="B95" s="50" t="s">
        <v>65</v>
      </c>
      <c r="C95" s="51"/>
      <c r="D95" s="51"/>
      <c r="E95" s="52" t="s">
        <v>66</v>
      </c>
      <c r="F95" s="51"/>
      <c r="G95" s="51"/>
      <c r="H95" s="53"/>
      <c r="I95" s="51"/>
      <c r="J95" s="53"/>
      <c r="K95" s="51"/>
      <c r="L95" s="51"/>
      <c r="M95" s="12"/>
      <c r="N95" s="2"/>
      <c r="O95" s="2"/>
      <c r="P95" s="2"/>
      <c r="Q95" s="2"/>
    </row>
    <row r="96" thickTop="1">
      <c r="A96" s="9"/>
      <c r="B96" s="41">
        <v>14</v>
      </c>
      <c r="C96" s="42" t="s">
        <v>169</v>
      </c>
      <c r="D96" s="42" t="s">
        <v>3</v>
      </c>
      <c r="E96" s="42" t="s">
        <v>170</v>
      </c>
      <c r="F96" s="42" t="s">
        <v>3</v>
      </c>
      <c r="G96" s="43" t="s">
        <v>147</v>
      </c>
      <c r="H96" s="54">
        <v>4879.0500000000002</v>
      </c>
      <c r="I96" s="55">
        <f>ROUND(0,2)</f>
        <v>0</v>
      </c>
      <c r="J96" s="56">
        <f>ROUND(I96*H96,2)</f>
        <v>0</v>
      </c>
      <c r="K96" s="57">
        <v>0.20999999999999999</v>
      </c>
      <c r="L96" s="58">
        <f>IF(ISNUMBER(K96),ROUND(J96*(K96+1),2),0)</f>
        <v>0</v>
      </c>
      <c r="M96" s="12"/>
      <c r="N96" s="2"/>
      <c r="O96" s="2"/>
      <c r="P96" s="2"/>
      <c r="Q96" s="33">
        <f>IF(ISNUMBER(K96),IF(H96&gt;0,IF(I96&gt;0,J96,0),0),0)</f>
        <v>0</v>
      </c>
      <c r="R96" s="27">
        <f>IF(ISNUMBER(K96)=FALSE,J96,0)</f>
        <v>0</v>
      </c>
    </row>
    <row r="97">
      <c r="A97" s="9"/>
      <c r="B97" s="48" t="s">
        <v>60</v>
      </c>
      <c r="C97" s="1"/>
      <c r="D97" s="1"/>
      <c r="E97" s="49" t="s">
        <v>171</v>
      </c>
      <c r="F97" s="1"/>
      <c r="G97" s="1"/>
      <c r="H97" s="40"/>
      <c r="I97" s="1"/>
      <c r="J97" s="40"/>
      <c r="K97" s="1"/>
      <c r="L97" s="1"/>
      <c r="M97" s="12"/>
      <c r="N97" s="2"/>
      <c r="O97" s="2"/>
      <c r="P97" s="2"/>
      <c r="Q97" s="2"/>
    </row>
    <row r="98">
      <c r="A98" s="9"/>
      <c r="B98" s="48" t="s">
        <v>62</v>
      </c>
      <c r="C98" s="1"/>
      <c r="D98" s="1"/>
      <c r="E98" s="49" t="s">
        <v>172</v>
      </c>
      <c r="F98" s="1"/>
      <c r="G98" s="1"/>
      <c r="H98" s="40"/>
      <c r="I98" s="1"/>
      <c r="J98" s="40"/>
      <c r="K98" s="1"/>
      <c r="L98" s="1"/>
      <c r="M98" s="12"/>
      <c r="N98" s="2"/>
      <c r="O98" s="2"/>
      <c r="P98" s="2"/>
      <c r="Q98" s="2"/>
    </row>
    <row r="99">
      <c r="A99" s="9"/>
      <c r="B99" s="48" t="s">
        <v>63</v>
      </c>
      <c r="C99" s="1"/>
      <c r="D99" s="1"/>
      <c r="E99" s="49" t="s">
        <v>173</v>
      </c>
      <c r="F99" s="1"/>
      <c r="G99" s="1"/>
      <c r="H99" s="40"/>
      <c r="I99" s="1"/>
      <c r="J99" s="40"/>
      <c r="K99" s="1"/>
      <c r="L99" s="1"/>
      <c r="M99" s="12"/>
      <c r="N99" s="2"/>
      <c r="O99" s="2"/>
      <c r="P99" s="2"/>
      <c r="Q99" s="2"/>
    </row>
    <row r="100" thickBot="1">
      <c r="A100" s="9"/>
      <c r="B100" s="50" t="s">
        <v>65</v>
      </c>
      <c r="C100" s="51"/>
      <c r="D100" s="51"/>
      <c r="E100" s="52" t="s">
        <v>66</v>
      </c>
      <c r="F100" s="51"/>
      <c r="G100" s="51"/>
      <c r="H100" s="53"/>
      <c r="I100" s="51"/>
      <c r="J100" s="53"/>
      <c r="K100" s="51"/>
      <c r="L100" s="51"/>
      <c r="M100" s="12"/>
      <c r="N100" s="2"/>
      <c r="O100" s="2"/>
      <c r="P100" s="2"/>
      <c r="Q100" s="2"/>
    </row>
    <row r="101" thickTop="1" thickBot="1" ht="25" customHeight="1">
      <c r="A101" s="9"/>
      <c r="B101" s="1"/>
      <c r="C101" s="59">
        <v>1</v>
      </c>
      <c r="D101" s="1"/>
      <c r="E101" s="59" t="s">
        <v>108</v>
      </c>
      <c r="F101" s="1"/>
      <c r="G101" s="60" t="s">
        <v>101</v>
      </c>
      <c r="H101" s="61">
        <f>J41+J46+J51+J56+J61+J66+J71+J76+J81+J86+J91+J96</f>
        <v>0</v>
      </c>
      <c r="I101" s="60" t="s">
        <v>102</v>
      </c>
      <c r="J101" s="62">
        <f>(L101-H101)</f>
        <v>0</v>
      </c>
      <c r="K101" s="60" t="s">
        <v>103</v>
      </c>
      <c r="L101" s="63">
        <f>L41+L46+L51+L56+L61+L66+L71+L76+L81+L86+L91+L96</f>
        <v>0</v>
      </c>
      <c r="M101" s="12"/>
      <c r="N101" s="2"/>
      <c r="O101" s="2"/>
      <c r="P101" s="2"/>
      <c r="Q101" s="33">
        <f>0+Q41+Q46+Q51+Q56+Q61+Q66+Q71+Q76+Q81+Q86+Q91+Q96</f>
        <v>0</v>
      </c>
      <c r="R101" s="27">
        <f>0+R41+R46+R51+R56+R61+R66+R71+R76+R81+R86+R91+R96</f>
        <v>0</v>
      </c>
      <c r="S101" s="64">
        <f>Q101*(1+J101)+R101</f>
        <v>0</v>
      </c>
    </row>
    <row r="102" thickTop="1" thickBot="1" ht="25" customHeight="1">
      <c r="A102" s="9"/>
      <c r="B102" s="65"/>
      <c r="C102" s="65"/>
      <c r="D102" s="65"/>
      <c r="E102" s="65"/>
      <c r="F102" s="65"/>
      <c r="G102" s="66" t="s">
        <v>104</v>
      </c>
      <c r="H102" s="67">
        <f>J41+J46+J51+J56+J61+J66+J71+J76+J81+J86+J91+J96</f>
        <v>0</v>
      </c>
      <c r="I102" s="66" t="s">
        <v>105</v>
      </c>
      <c r="J102" s="68">
        <f>0+J101</f>
        <v>0</v>
      </c>
      <c r="K102" s="66" t="s">
        <v>106</v>
      </c>
      <c r="L102" s="69">
        <f>L41+L46+L51+L56+L61+L66+L71+L76+L81+L86+L91+L96</f>
        <v>0</v>
      </c>
      <c r="M102" s="12"/>
      <c r="N102" s="2"/>
      <c r="O102" s="2"/>
      <c r="P102" s="2"/>
      <c r="Q102" s="2"/>
    </row>
    <row r="103" ht="40" customHeight="1">
      <c r="A103" s="9"/>
      <c r="B103" s="73" t="s">
        <v>174</v>
      </c>
      <c r="C103" s="1"/>
      <c r="D103" s="1"/>
      <c r="E103" s="1"/>
      <c r="F103" s="1"/>
      <c r="G103" s="1"/>
      <c r="H103" s="40"/>
      <c r="I103" s="1"/>
      <c r="J103" s="40"/>
      <c r="K103" s="1"/>
      <c r="L103" s="1"/>
      <c r="M103" s="12"/>
      <c r="N103" s="2"/>
      <c r="O103" s="2"/>
      <c r="P103" s="2"/>
      <c r="Q103" s="2"/>
    </row>
    <row r="104">
      <c r="A104" s="9"/>
      <c r="B104" s="41">
        <v>15</v>
      </c>
      <c r="C104" s="42" t="s">
        <v>175</v>
      </c>
      <c r="D104" s="42" t="s">
        <v>3</v>
      </c>
      <c r="E104" s="42" t="s">
        <v>176</v>
      </c>
      <c r="F104" s="42" t="s">
        <v>3</v>
      </c>
      <c r="G104" s="43" t="s">
        <v>177</v>
      </c>
      <c r="H104" s="44">
        <v>2310</v>
      </c>
      <c r="I104" s="25">
        <f>ROUND(0,2)</f>
        <v>0</v>
      </c>
      <c r="J104" s="45">
        <f>ROUND(I104*H104,2)</f>
        <v>0</v>
      </c>
      <c r="K104" s="46">
        <v>0.20999999999999999</v>
      </c>
      <c r="L104" s="47">
        <f>IF(ISNUMBER(K104),ROUND(J104*(K104+1),2),0)</f>
        <v>0</v>
      </c>
      <c r="M104" s="12"/>
      <c r="N104" s="2"/>
      <c r="O104" s="2"/>
      <c r="P104" s="2"/>
      <c r="Q104" s="33">
        <f>IF(ISNUMBER(K104),IF(H104&gt;0,IF(I104&gt;0,J104,0),0),0)</f>
        <v>0</v>
      </c>
      <c r="R104" s="27">
        <f>IF(ISNUMBER(K104)=FALSE,J104,0)</f>
        <v>0</v>
      </c>
    </row>
    <row r="105">
      <c r="A105" s="9"/>
      <c r="B105" s="48" t="s">
        <v>60</v>
      </c>
      <c r="C105" s="1"/>
      <c r="D105" s="1"/>
      <c r="E105" s="49" t="s">
        <v>178</v>
      </c>
      <c r="F105" s="1"/>
      <c r="G105" s="1"/>
      <c r="H105" s="40"/>
      <c r="I105" s="1"/>
      <c r="J105" s="40"/>
      <c r="K105" s="1"/>
      <c r="L105" s="1"/>
      <c r="M105" s="12"/>
      <c r="N105" s="2"/>
      <c r="O105" s="2"/>
      <c r="P105" s="2"/>
      <c r="Q105" s="2"/>
    </row>
    <row r="106">
      <c r="A106" s="9"/>
      <c r="B106" s="48" t="s">
        <v>62</v>
      </c>
      <c r="C106" s="1"/>
      <c r="D106" s="1"/>
      <c r="E106" s="49" t="s">
        <v>179</v>
      </c>
      <c r="F106" s="1"/>
      <c r="G106" s="1"/>
      <c r="H106" s="40"/>
      <c r="I106" s="1"/>
      <c r="J106" s="40"/>
      <c r="K106" s="1"/>
      <c r="L106" s="1"/>
      <c r="M106" s="12"/>
      <c r="N106" s="2"/>
      <c r="O106" s="2"/>
      <c r="P106" s="2"/>
      <c r="Q106" s="2"/>
    </row>
    <row r="107">
      <c r="A107" s="9"/>
      <c r="B107" s="48" t="s">
        <v>63</v>
      </c>
      <c r="C107" s="1"/>
      <c r="D107" s="1"/>
      <c r="E107" s="49" t="s">
        <v>180</v>
      </c>
      <c r="F107" s="1"/>
      <c r="G107" s="1"/>
      <c r="H107" s="40"/>
      <c r="I107" s="1"/>
      <c r="J107" s="40"/>
      <c r="K107" s="1"/>
      <c r="L107" s="1"/>
      <c r="M107" s="12"/>
      <c r="N107" s="2"/>
      <c r="O107" s="2"/>
      <c r="P107" s="2"/>
      <c r="Q107" s="2"/>
    </row>
    <row r="108" thickBot="1">
      <c r="A108" s="9"/>
      <c r="B108" s="50" t="s">
        <v>65</v>
      </c>
      <c r="C108" s="51"/>
      <c r="D108" s="51"/>
      <c r="E108" s="52" t="s">
        <v>66</v>
      </c>
      <c r="F108" s="51"/>
      <c r="G108" s="51"/>
      <c r="H108" s="53"/>
      <c r="I108" s="51"/>
      <c r="J108" s="53"/>
      <c r="K108" s="51"/>
      <c r="L108" s="51"/>
      <c r="M108" s="12"/>
      <c r="N108" s="2"/>
      <c r="O108" s="2"/>
      <c r="P108" s="2"/>
      <c r="Q108" s="2"/>
    </row>
    <row r="109" thickTop="1" thickBot="1" ht="25" customHeight="1">
      <c r="A109" s="9"/>
      <c r="B109" s="1"/>
      <c r="C109" s="59">
        <v>9</v>
      </c>
      <c r="D109" s="1"/>
      <c r="E109" s="59" t="s">
        <v>109</v>
      </c>
      <c r="F109" s="1"/>
      <c r="G109" s="60" t="s">
        <v>101</v>
      </c>
      <c r="H109" s="61">
        <f>0+J104</f>
        <v>0</v>
      </c>
      <c r="I109" s="60" t="s">
        <v>102</v>
      </c>
      <c r="J109" s="62">
        <f>(L109-H109)</f>
        <v>0</v>
      </c>
      <c r="K109" s="60" t="s">
        <v>103</v>
      </c>
      <c r="L109" s="63">
        <f>0+L104</f>
        <v>0</v>
      </c>
      <c r="M109" s="12"/>
      <c r="N109" s="2"/>
      <c r="O109" s="2"/>
      <c r="P109" s="2"/>
      <c r="Q109" s="33">
        <f>0+Q104</f>
        <v>0</v>
      </c>
      <c r="R109" s="27">
        <f>0+R104</f>
        <v>0</v>
      </c>
      <c r="S109" s="64">
        <f>Q109*(1+J109)+R109</f>
        <v>0</v>
      </c>
    </row>
    <row r="110" thickTop="1" thickBot="1" ht="25" customHeight="1">
      <c r="A110" s="9"/>
      <c r="B110" s="65"/>
      <c r="C110" s="65"/>
      <c r="D110" s="65"/>
      <c r="E110" s="65"/>
      <c r="F110" s="65"/>
      <c r="G110" s="66" t="s">
        <v>104</v>
      </c>
      <c r="H110" s="67">
        <f>0+J104</f>
        <v>0</v>
      </c>
      <c r="I110" s="66" t="s">
        <v>105</v>
      </c>
      <c r="J110" s="68">
        <f>0+J109</f>
        <v>0</v>
      </c>
      <c r="K110" s="66" t="s">
        <v>106</v>
      </c>
      <c r="L110" s="69">
        <f>0+L104</f>
        <v>0</v>
      </c>
      <c r="M110" s="12"/>
      <c r="N110" s="2"/>
      <c r="O110" s="2"/>
      <c r="P110" s="2"/>
      <c r="Q110" s="2"/>
    </row>
    <row r="111">
      <c r="A111" s="13"/>
      <c r="B111" s="4"/>
      <c r="C111" s="4"/>
      <c r="D111" s="4"/>
      <c r="E111" s="4"/>
      <c r="F111" s="4"/>
      <c r="G111" s="4"/>
      <c r="H111" s="70"/>
      <c r="I111" s="4"/>
      <c r="J111" s="70"/>
      <c r="K111" s="4"/>
      <c r="L111" s="4"/>
      <c r="M111" s="14"/>
      <c r="N111" s="2"/>
      <c r="O111" s="2"/>
      <c r="P111" s="2"/>
      <c r="Q111" s="2"/>
    </row>
    <row r="112">
      <c r="A112" s="1"/>
      <c r="B112" s="1"/>
      <c r="C112" s="1"/>
      <c r="D112" s="1"/>
      <c r="E112" s="1"/>
      <c r="F112" s="1"/>
      <c r="G112" s="1"/>
      <c r="H112" s="1"/>
      <c r="I112" s="1"/>
      <c r="J112" s="1"/>
      <c r="K112" s="1"/>
      <c r="L112" s="1"/>
      <c r="M112" s="1"/>
      <c r="N112" s="2"/>
      <c r="O112" s="2"/>
      <c r="P112" s="2"/>
      <c r="Q112" s="2"/>
    </row>
  </sheetData>
  <mergeCells count="79">
    <mergeCell ref="B40:L40"/>
    <mergeCell ref="B42:D42"/>
    <mergeCell ref="B43:D43"/>
    <mergeCell ref="B44:D44"/>
    <mergeCell ref="B45:D45"/>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A1:A2"/>
    <mergeCell ref="A3:F3"/>
    <mergeCell ref="B4:C5"/>
    <mergeCell ref="B6:I6"/>
    <mergeCell ref="B8:C9"/>
    <mergeCell ref="A10:D10"/>
    <mergeCell ref="A11:G11"/>
    <mergeCell ref="A12:G12"/>
    <mergeCell ref="A13:G13"/>
    <mergeCell ref="B17:C18"/>
    <mergeCell ref="B19:D19"/>
    <mergeCell ref="E19:F19"/>
    <mergeCell ref="B20:D20"/>
    <mergeCell ref="B24:C25"/>
    <mergeCell ref="B27:L27"/>
    <mergeCell ref="B29:D29"/>
    <mergeCell ref="B30:D30"/>
    <mergeCell ref="B31:D31"/>
    <mergeCell ref="B32:D32"/>
    <mergeCell ref="B34:D34"/>
    <mergeCell ref="B35:D35"/>
    <mergeCell ref="B36:D36"/>
    <mergeCell ref="B37:D37"/>
    <mergeCell ref="B21:D21"/>
    <mergeCell ref="B22:D22"/>
    <mergeCell ref="B67:D67"/>
    <mergeCell ref="B68:D68"/>
    <mergeCell ref="B69:D69"/>
    <mergeCell ref="B70:D70"/>
    <mergeCell ref="B72:D72"/>
    <mergeCell ref="B73:D73"/>
    <mergeCell ref="B74:D74"/>
    <mergeCell ref="B75:D75"/>
    <mergeCell ref="B77:D77"/>
    <mergeCell ref="B78:D78"/>
    <mergeCell ref="B79:D79"/>
    <mergeCell ref="B80:D80"/>
    <mergeCell ref="B82:D82"/>
    <mergeCell ref="B83:D83"/>
    <mergeCell ref="B84:D84"/>
    <mergeCell ref="B85:D85"/>
    <mergeCell ref="B87:D87"/>
    <mergeCell ref="B88:D88"/>
    <mergeCell ref="B89:D89"/>
    <mergeCell ref="B90:D90"/>
    <mergeCell ref="B92:D92"/>
    <mergeCell ref="B93:D93"/>
    <mergeCell ref="B94:D94"/>
    <mergeCell ref="B95:D95"/>
    <mergeCell ref="B97:D97"/>
    <mergeCell ref="B98:D98"/>
    <mergeCell ref="B99:D99"/>
    <mergeCell ref="B100:D100"/>
    <mergeCell ref="B105:D105"/>
    <mergeCell ref="B106:D106"/>
    <mergeCell ref="B107:D107"/>
    <mergeCell ref="B108:D108"/>
    <mergeCell ref="B103:L103"/>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4.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H48+H126+H164+H192+H265+H273+H306</f>
        <v>0</v>
      </c>
      <c r="K10" s="1"/>
      <c r="L10" s="1"/>
      <c r="M10" s="12"/>
      <c r="N10" s="2"/>
      <c r="O10" s="2"/>
      <c r="P10" s="2"/>
      <c r="Q10" s="2"/>
    </row>
    <row r="11" ht="16" customHeight="1">
      <c r="A11" s="18" t="s">
        <v>181</v>
      </c>
      <c r="B11" s="1"/>
      <c r="C11" s="1"/>
      <c r="D11" s="1"/>
      <c r="E11" s="1"/>
      <c r="F11" s="1"/>
      <c r="G11" s="31"/>
      <c r="H11" s="1"/>
      <c r="I11" s="31" t="s">
        <v>42</v>
      </c>
      <c r="J11" s="32">
        <f>L48+L126+L164+L192+L265+L273+L306</f>
        <v>0</v>
      </c>
      <c r="K11" s="1"/>
      <c r="L11" s="1"/>
      <c r="M11" s="12"/>
      <c r="N11" s="2"/>
      <c r="O11" s="2"/>
      <c r="P11" s="2"/>
      <c r="Q11" s="33">
        <f>IF(SUM(K20:K26)&gt;0,ROUND(SUM(S20:S26)/SUM(K20:K26)-1,8),0)</f>
        <v>0</v>
      </c>
      <c r="R11" s="27">
        <f>AVERAGE(J47,J125,J163,J191,J264,J272,J305)</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H48</f>
        <v>0</v>
      </c>
      <c r="L20" s="38">
        <f>L48</f>
        <v>0</v>
      </c>
      <c r="M20" s="12"/>
      <c r="N20" s="2"/>
      <c r="O20" s="2"/>
      <c r="P20" s="2"/>
      <c r="Q20" s="2"/>
      <c r="S20" s="27">
        <f>S47</f>
        <v>0</v>
      </c>
    </row>
    <row r="21">
      <c r="A21" s="9"/>
      <c r="B21" s="36">
        <v>1</v>
      </c>
      <c r="C21" s="1"/>
      <c r="D21" s="1"/>
      <c r="E21" s="37" t="s">
        <v>108</v>
      </c>
      <c r="F21" s="1"/>
      <c r="G21" s="1"/>
      <c r="H21" s="1"/>
      <c r="I21" s="1"/>
      <c r="J21" s="1"/>
      <c r="K21" s="38">
        <f>H126</f>
        <v>0</v>
      </c>
      <c r="L21" s="38">
        <f>L126</f>
        <v>0</v>
      </c>
      <c r="M21" s="12"/>
      <c r="N21" s="2"/>
      <c r="O21" s="2"/>
      <c r="P21" s="2"/>
      <c r="Q21" s="2"/>
      <c r="S21" s="27">
        <f>S125</f>
        <v>0</v>
      </c>
    </row>
    <row r="22">
      <c r="A22" s="9"/>
      <c r="B22" s="36">
        <v>2</v>
      </c>
      <c r="C22" s="1"/>
      <c r="D22" s="1"/>
      <c r="E22" s="37" t="s">
        <v>182</v>
      </c>
      <c r="F22" s="1"/>
      <c r="G22" s="1"/>
      <c r="H22" s="1"/>
      <c r="I22" s="1"/>
      <c r="J22" s="1"/>
      <c r="K22" s="38">
        <f>H164</f>
        <v>0</v>
      </c>
      <c r="L22" s="38">
        <f>L164</f>
        <v>0</v>
      </c>
      <c r="M22" s="12"/>
      <c r="N22" s="2"/>
      <c r="O22" s="2"/>
      <c r="P22" s="2"/>
      <c r="Q22" s="2"/>
      <c r="S22" s="27">
        <f>S163</f>
        <v>0</v>
      </c>
    </row>
    <row r="23">
      <c r="A23" s="9"/>
      <c r="B23" s="36">
        <v>4</v>
      </c>
      <c r="C23" s="1"/>
      <c r="D23" s="1"/>
      <c r="E23" s="37" t="s">
        <v>183</v>
      </c>
      <c r="F23" s="1"/>
      <c r="G23" s="1"/>
      <c r="H23" s="1"/>
      <c r="I23" s="1"/>
      <c r="J23" s="1"/>
      <c r="K23" s="38">
        <f>H192</f>
        <v>0</v>
      </c>
      <c r="L23" s="38">
        <f>L192</f>
        <v>0</v>
      </c>
      <c r="M23" s="12"/>
      <c r="N23" s="2"/>
      <c r="O23" s="2"/>
      <c r="P23" s="2"/>
      <c r="Q23" s="2"/>
      <c r="S23" s="27">
        <f>S191</f>
        <v>0</v>
      </c>
    </row>
    <row r="24">
      <c r="A24" s="9"/>
      <c r="B24" s="36">
        <v>5</v>
      </c>
      <c r="C24" s="1"/>
      <c r="D24" s="1"/>
      <c r="E24" s="37" t="s">
        <v>184</v>
      </c>
      <c r="F24" s="1"/>
      <c r="G24" s="1"/>
      <c r="H24" s="1"/>
      <c r="I24" s="1"/>
      <c r="J24" s="1"/>
      <c r="K24" s="38">
        <f>H265</f>
        <v>0</v>
      </c>
      <c r="L24" s="38">
        <f>L265</f>
        <v>0</v>
      </c>
      <c r="M24" s="12"/>
      <c r="N24" s="2"/>
      <c r="O24" s="2"/>
      <c r="P24" s="2"/>
      <c r="Q24" s="2"/>
      <c r="S24" s="27">
        <f>S264</f>
        <v>0</v>
      </c>
    </row>
    <row r="25">
      <c r="A25" s="9"/>
      <c r="B25" s="36">
        <v>8</v>
      </c>
      <c r="C25" s="1"/>
      <c r="D25" s="1"/>
      <c r="E25" s="37" t="s">
        <v>185</v>
      </c>
      <c r="F25" s="1"/>
      <c r="G25" s="1"/>
      <c r="H25" s="1"/>
      <c r="I25" s="1"/>
      <c r="J25" s="1"/>
      <c r="K25" s="38">
        <f>H273</f>
        <v>0</v>
      </c>
      <c r="L25" s="38">
        <f>L273</f>
        <v>0</v>
      </c>
      <c r="M25" s="72"/>
      <c r="N25" s="2"/>
      <c r="O25" s="2"/>
      <c r="P25" s="2"/>
      <c r="Q25" s="2"/>
      <c r="S25" s="27">
        <f>S272</f>
        <v>0</v>
      </c>
    </row>
    <row r="26">
      <c r="A26" s="9"/>
      <c r="B26" s="36">
        <v>9</v>
      </c>
      <c r="C26" s="1"/>
      <c r="D26" s="1"/>
      <c r="E26" s="37" t="s">
        <v>109</v>
      </c>
      <c r="F26" s="1"/>
      <c r="G26" s="1"/>
      <c r="H26" s="1"/>
      <c r="I26" s="1"/>
      <c r="J26" s="1"/>
      <c r="K26" s="38">
        <f>H306</f>
        <v>0</v>
      </c>
      <c r="L26" s="38">
        <f>L306</f>
        <v>0</v>
      </c>
      <c r="M26" s="72"/>
      <c r="N26" s="2"/>
      <c r="O26" s="2"/>
      <c r="P26" s="2"/>
      <c r="Q26" s="2"/>
      <c r="S26" s="27">
        <f>S305</f>
        <v>0</v>
      </c>
    </row>
    <row r="27">
      <c r="A27" s="13"/>
      <c r="B27" s="4"/>
      <c r="C27" s="4"/>
      <c r="D27" s="4"/>
      <c r="E27" s="4"/>
      <c r="F27" s="4"/>
      <c r="G27" s="4"/>
      <c r="H27" s="4"/>
      <c r="I27" s="4"/>
      <c r="J27" s="4"/>
      <c r="K27" s="4"/>
      <c r="L27" s="4"/>
      <c r="M27" s="74"/>
      <c r="N27" s="2"/>
      <c r="O27" s="2"/>
      <c r="P27" s="2"/>
      <c r="Q27" s="2"/>
    </row>
    <row r="28" ht="14" customHeight="1">
      <c r="A28" s="4"/>
      <c r="B28" s="28" t="s">
        <v>47</v>
      </c>
      <c r="C28" s="4"/>
      <c r="D28" s="4"/>
      <c r="E28" s="4"/>
      <c r="F28" s="4"/>
      <c r="G28" s="4"/>
      <c r="H28" s="4"/>
      <c r="I28" s="4"/>
      <c r="J28" s="4"/>
      <c r="K28" s="4"/>
      <c r="L28" s="4"/>
      <c r="M28" s="2"/>
      <c r="N28" s="2"/>
      <c r="O28" s="2"/>
      <c r="P28" s="2"/>
      <c r="Q28" s="2"/>
    </row>
    <row r="29" ht="18" customHeight="1">
      <c r="A29" s="6"/>
      <c r="B29" s="7"/>
      <c r="C29" s="7"/>
      <c r="D29" s="7"/>
      <c r="E29" s="7"/>
      <c r="F29" s="7"/>
      <c r="G29" s="7"/>
      <c r="H29" s="7"/>
      <c r="I29" s="7"/>
      <c r="J29" s="7"/>
      <c r="K29" s="7"/>
      <c r="L29" s="7"/>
      <c r="M29" s="71"/>
      <c r="N29" s="2"/>
      <c r="O29" s="2"/>
      <c r="P29" s="2"/>
      <c r="Q29" s="2"/>
    </row>
    <row r="30" ht="18" customHeight="1">
      <c r="A30" s="9"/>
      <c r="B30" s="34" t="s">
        <v>48</v>
      </c>
      <c r="C30" s="34" t="s">
        <v>44</v>
      </c>
      <c r="D30" s="34" t="s">
        <v>49</v>
      </c>
      <c r="E30" s="34" t="s">
        <v>45</v>
      </c>
      <c r="F30" s="34" t="s">
        <v>50</v>
      </c>
      <c r="G30" s="35" t="s">
        <v>51</v>
      </c>
      <c r="H30" s="22" t="s">
        <v>52</v>
      </c>
      <c r="I30" s="22" t="s">
        <v>53</v>
      </c>
      <c r="J30" s="22" t="s">
        <v>16</v>
      </c>
      <c r="K30" s="35" t="s">
        <v>54</v>
      </c>
      <c r="L30" s="22" t="s">
        <v>17</v>
      </c>
      <c r="M30" s="72"/>
      <c r="N30" s="2"/>
      <c r="O30" s="2"/>
      <c r="P30" s="2"/>
      <c r="Q30" s="2"/>
    </row>
    <row r="31" ht="40" customHeight="1">
      <c r="A31" s="9"/>
      <c r="B31" s="39" t="s">
        <v>55</v>
      </c>
      <c r="C31" s="1"/>
      <c r="D31" s="1"/>
      <c r="E31" s="1"/>
      <c r="F31" s="1"/>
      <c r="G31" s="1"/>
      <c r="H31" s="40"/>
      <c r="I31" s="1"/>
      <c r="J31" s="40"/>
      <c r="K31" s="1"/>
      <c r="L31" s="1"/>
      <c r="M31" s="12"/>
      <c r="N31" s="2"/>
      <c r="O31" s="2"/>
      <c r="P31" s="2"/>
      <c r="Q31" s="2"/>
    </row>
    <row r="32">
      <c r="A32" s="9"/>
      <c r="B32" s="41">
        <v>1</v>
      </c>
      <c r="C32" s="42" t="s">
        <v>110</v>
      </c>
      <c r="D32" s="42" t="s">
        <v>57</v>
      </c>
      <c r="E32" s="42" t="s">
        <v>112</v>
      </c>
      <c r="F32" s="42" t="s">
        <v>3</v>
      </c>
      <c r="G32" s="43" t="s">
        <v>113</v>
      </c>
      <c r="H32" s="44">
        <v>10068.440000000001</v>
      </c>
      <c r="I32" s="25">
        <f>ROUND(0,2)</f>
        <v>0</v>
      </c>
      <c r="J32" s="45">
        <f>ROUND(I32*H32,2)</f>
        <v>0</v>
      </c>
      <c r="K32" s="46">
        <v>0.20999999999999999</v>
      </c>
      <c r="L32" s="47">
        <f>IF(ISNUMBER(K32),ROUND(J32*(K32+1),2),0)</f>
        <v>0</v>
      </c>
      <c r="M32" s="12"/>
      <c r="N32" s="2"/>
      <c r="O32" s="2"/>
      <c r="P32" s="2"/>
      <c r="Q32" s="33">
        <f>IF(ISNUMBER(K32),IF(H32&gt;0,IF(I32&gt;0,J32,0),0),0)</f>
        <v>0</v>
      </c>
      <c r="R32" s="27">
        <f>IF(ISNUMBER(K32)=FALSE,J32,0)</f>
        <v>0</v>
      </c>
    </row>
    <row r="33">
      <c r="A33" s="9"/>
      <c r="B33" s="48" t="s">
        <v>60</v>
      </c>
      <c r="C33" s="1"/>
      <c r="D33" s="1"/>
      <c r="E33" s="49" t="s">
        <v>186</v>
      </c>
      <c r="F33" s="1"/>
      <c r="G33" s="1"/>
      <c r="H33" s="40"/>
      <c r="I33" s="1"/>
      <c r="J33" s="40"/>
      <c r="K33" s="1"/>
      <c r="L33" s="1"/>
      <c r="M33" s="12"/>
      <c r="N33" s="2"/>
      <c r="O33" s="2"/>
      <c r="P33" s="2"/>
      <c r="Q33" s="2"/>
    </row>
    <row r="34">
      <c r="A34" s="9"/>
      <c r="B34" s="48" t="s">
        <v>62</v>
      </c>
      <c r="C34" s="1"/>
      <c r="D34" s="1"/>
      <c r="E34" s="49" t="s">
        <v>187</v>
      </c>
      <c r="F34" s="1"/>
      <c r="G34" s="1"/>
      <c r="H34" s="40"/>
      <c r="I34" s="1"/>
      <c r="J34" s="40"/>
      <c r="K34" s="1"/>
      <c r="L34" s="1"/>
      <c r="M34" s="12"/>
      <c r="N34" s="2"/>
      <c r="O34" s="2"/>
      <c r="P34" s="2"/>
      <c r="Q34" s="2"/>
    </row>
    <row r="35">
      <c r="A35" s="9"/>
      <c r="B35" s="48" t="s">
        <v>63</v>
      </c>
      <c r="C35" s="1"/>
      <c r="D35" s="1"/>
      <c r="E35" s="49" t="s">
        <v>116</v>
      </c>
      <c r="F35" s="1"/>
      <c r="G35" s="1"/>
      <c r="H35" s="40"/>
      <c r="I35" s="1"/>
      <c r="J35" s="40"/>
      <c r="K35" s="1"/>
      <c r="L35" s="1"/>
      <c r="M35" s="12"/>
      <c r="N35" s="2"/>
      <c r="O35" s="2"/>
      <c r="P35" s="2"/>
      <c r="Q35" s="2"/>
    </row>
    <row r="36" thickBot="1">
      <c r="A36" s="9"/>
      <c r="B36" s="50" t="s">
        <v>65</v>
      </c>
      <c r="C36" s="51"/>
      <c r="D36" s="51"/>
      <c r="E36" s="52" t="s">
        <v>66</v>
      </c>
      <c r="F36" s="51"/>
      <c r="G36" s="51"/>
      <c r="H36" s="53"/>
      <c r="I36" s="51"/>
      <c r="J36" s="53"/>
      <c r="K36" s="51"/>
      <c r="L36" s="51"/>
      <c r="M36" s="12"/>
      <c r="N36" s="2"/>
      <c r="O36" s="2"/>
      <c r="P36" s="2"/>
      <c r="Q36" s="2"/>
    </row>
    <row r="37" thickTop="1">
      <c r="A37" s="9"/>
      <c r="B37" s="41">
        <v>2</v>
      </c>
      <c r="C37" s="42" t="s">
        <v>110</v>
      </c>
      <c r="D37" s="42" t="s">
        <v>67</v>
      </c>
      <c r="E37" s="42" t="s">
        <v>112</v>
      </c>
      <c r="F37" s="42" t="s">
        <v>3</v>
      </c>
      <c r="G37" s="43" t="s">
        <v>113</v>
      </c>
      <c r="H37" s="54">
        <v>2035.8</v>
      </c>
      <c r="I37" s="55">
        <f>ROUND(0,2)</f>
        <v>0</v>
      </c>
      <c r="J37" s="56">
        <f>ROUND(I37*H37,2)</f>
        <v>0</v>
      </c>
      <c r="K37" s="57">
        <v>0.20999999999999999</v>
      </c>
      <c r="L37" s="58">
        <f>IF(ISNUMBER(K37),ROUND(J37*(K37+1),2),0)</f>
        <v>0</v>
      </c>
      <c r="M37" s="12"/>
      <c r="N37" s="2"/>
      <c r="O37" s="2"/>
      <c r="P37" s="2"/>
      <c r="Q37" s="33">
        <f>IF(ISNUMBER(K37),IF(H37&gt;0,IF(I37&gt;0,J37,0),0),0)</f>
        <v>0</v>
      </c>
      <c r="R37" s="27">
        <f>IF(ISNUMBER(K37)=FALSE,J37,0)</f>
        <v>0</v>
      </c>
    </row>
    <row r="38">
      <c r="A38" s="9"/>
      <c r="B38" s="48" t="s">
        <v>60</v>
      </c>
      <c r="C38" s="1"/>
      <c r="D38" s="1"/>
      <c r="E38" s="49" t="s">
        <v>188</v>
      </c>
      <c r="F38" s="1"/>
      <c r="G38" s="1"/>
      <c r="H38" s="40"/>
      <c r="I38" s="1"/>
      <c r="J38" s="40"/>
      <c r="K38" s="1"/>
      <c r="L38" s="1"/>
      <c r="M38" s="12"/>
      <c r="N38" s="2"/>
      <c r="O38" s="2"/>
      <c r="P38" s="2"/>
      <c r="Q38" s="2"/>
    </row>
    <row r="39">
      <c r="A39" s="9"/>
      <c r="B39" s="48" t="s">
        <v>62</v>
      </c>
      <c r="C39" s="1"/>
      <c r="D39" s="1"/>
      <c r="E39" s="49" t="s">
        <v>189</v>
      </c>
      <c r="F39" s="1"/>
      <c r="G39" s="1"/>
      <c r="H39" s="40"/>
      <c r="I39" s="1"/>
      <c r="J39" s="40"/>
      <c r="K39" s="1"/>
      <c r="L39" s="1"/>
      <c r="M39" s="12"/>
      <c r="N39" s="2"/>
      <c r="O39" s="2"/>
      <c r="P39" s="2"/>
      <c r="Q39" s="2"/>
    </row>
    <row r="40">
      <c r="A40" s="9"/>
      <c r="B40" s="48" t="s">
        <v>63</v>
      </c>
      <c r="C40" s="1"/>
      <c r="D40" s="1"/>
      <c r="E40" s="49" t="s">
        <v>116</v>
      </c>
      <c r="F40" s="1"/>
      <c r="G40" s="1"/>
      <c r="H40" s="40"/>
      <c r="I40" s="1"/>
      <c r="J40" s="40"/>
      <c r="K40" s="1"/>
      <c r="L40" s="1"/>
      <c r="M40" s="12"/>
      <c r="N40" s="2"/>
      <c r="O40" s="2"/>
      <c r="P40" s="2"/>
      <c r="Q40" s="2"/>
    </row>
    <row r="41" thickBot="1">
      <c r="A41" s="9"/>
      <c r="B41" s="50" t="s">
        <v>65</v>
      </c>
      <c r="C41" s="51"/>
      <c r="D41" s="51"/>
      <c r="E41" s="52" t="s">
        <v>66</v>
      </c>
      <c r="F41" s="51"/>
      <c r="G41" s="51"/>
      <c r="H41" s="53"/>
      <c r="I41" s="51"/>
      <c r="J41" s="53"/>
      <c r="K41" s="51"/>
      <c r="L41" s="51"/>
      <c r="M41" s="12"/>
      <c r="N41" s="2"/>
      <c r="O41" s="2"/>
      <c r="P41" s="2"/>
      <c r="Q41" s="2"/>
    </row>
    <row r="42" thickTop="1">
      <c r="A42" s="9"/>
      <c r="B42" s="41">
        <v>3</v>
      </c>
      <c r="C42" s="42" t="s">
        <v>190</v>
      </c>
      <c r="D42" s="42" t="s">
        <v>3</v>
      </c>
      <c r="E42" s="42" t="s">
        <v>191</v>
      </c>
      <c r="F42" s="42" t="s">
        <v>3</v>
      </c>
      <c r="G42" s="43" t="s">
        <v>59</v>
      </c>
      <c r="H42" s="54">
        <v>18</v>
      </c>
      <c r="I42" s="55">
        <f>ROUND(0,2)</f>
        <v>0</v>
      </c>
      <c r="J42" s="56">
        <f>ROUND(I42*H42,2)</f>
        <v>0</v>
      </c>
      <c r="K42" s="57">
        <v>0.20999999999999999</v>
      </c>
      <c r="L42" s="58">
        <f>IF(ISNUMBER(K42),ROUND(J42*(K42+1),2),0)</f>
        <v>0</v>
      </c>
      <c r="M42" s="12"/>
      <c r="N42" s="2"/>
      <c r="O42" s="2"/>
      <c r="P42" s="2"/>
      <c r="Q42" s="33">
        <f>IF(ISNUMBER(K42),IF(H42&gt;0,IF(I42&gt;0,J42,0),0),0)</f>
        <v>0</v>
      </c>
      <c r="R42" s="27">
        <f>IF(ISNUMBER(K42)=FALSE,J42,0)</f>
        <v>0</v>
      </c>
    </row>
    <row r="43">
      <c r="A43" s="9"/>
      <c r="B43" s="48" t="s">
        <v>60</v>
      </c>
      <c r="C43" s="1"/>
      <c r="D43" s="1"/>
      <c r="E43" s="49" t="s">
        <v>192</v>
      </c>
      <c r="F43" s="1"/>
      <c r="G43" s="1"/>
      <c r="H43" s="40"/>
      <c r="I43" s="1"/>
      <c r="J43" s="40"/>
      <c r="K43" s="1"/>
      <c r="L43" s="1"/>
      <c r="M43" s="12"/>
      <c r="N43" s="2"/>
      <c r="O43" s="2"/>
      <c r="P43" s="2"/>
      <c r="Q43" s="2"/>
    </row>
    <row r="44">
      <c r="A44" s="9"/>
      <c r="B44" s="48" t="s">
        <v>62</v>
      </c>
      <c r="C44" s="1"/>
      <c r="D44" s="1"/>
      <c r="E44" s="49" t="s">
        <v>193</v>
      </c>
      <c r="F44" s="1"/>
      <c r="G44" s="1"/>
      <c r="H44" s="40"/>
      <c r="I44" s="1"/>
      <c r="J44" s="40"/>
      <c r="K44" s="1"/>
      <c r="L44" s="1"/>
      <c r="M44" s="12"/>
      <c r="N44" s="2"/>
      <c r="O44" s="2"/>
      <c r="P44" s="2"/>
      <c r="Q44" s="2"/>
    </row>
    <row r="45">
      <c r="A45" s="9"/>
      <c r="B45" s="48" t="s">
        <v>63</v>
      </c>
      <c r="C45" s="1"/>
      <c r="D45" s="1"/>
      <c r="E45" s="49" t="s">
        <v>76</v>
      </c>
      <c r="F45" s="1"/>
      <c r="G45" s="1"/>
      <c r="H45" s="40"/>
      <c r="I45" s="1"/>
      <c r="J45" s="40"/>
      <c r="K45" s="1"/>
      <c r="L45" s="1"/>
      <c r="M45" s="12"/>
      <c r="N45" s="2"/>
      <c r="O45" s="2"/>
      <c r="P45" s="2"/>
      <c r="Q45" s="2"/>
    </row>
    <row r="46" thickBot="1">
      <c r="A46" s="9"/>
      <c r="B46" s="50" t="s">
        <v>65</v>
      </c>
      <c r="C46" s="51"/>
      <c r="D46" s="51"/>
      <c r="E46" s="52" t="s">
        <v>66</v>
      </c>
      <c r="F46" s="51"/>
      <c r="G46" s="51"/>
      <c r="H46" s="53"/>
      <c r="I46" s="51"/>
      <c r="J46" s="53"/>
      <c r="K46" s="51"/>
      <c r="L46" s="51"/>
      <c r="M46" s="12"/>
      <c r="N46" s="2"/>
      <c r="O46" s="2"/>
      <c r="P46" s="2"/>
      <c r="Q46" s="2"/>
    </row>
    <row r="47" thickTop="1" thickBot="1" ht="25" customHeight="1">
      <c r="A47" s="9"/>
      <c r="B47" s="1"/>
      <c r="C47" s="59">
        <v>0</v>
      </c>
      <c r="D47" s="1"/>
      <c r="E47" s="59" t="s">
        <v>46</v>
      </c>
      <c r="F47" s="1"/>
      <c r="G47" s="60" t="s">
        <v>101</v>
      </c>
      <c r="H47" s="61">
        <f>J32+J37+J42</f>
        <v>0</v>
      </c>
      <c r="I47" s="60" t="s">
        <v>102</v>
      </c>
      <c r="J47" s="62">
        <f>(L47-H47)</f>
        <v>0</v>
      </c>
      <c r="K47" s="60" t="s">
        <v>103</v>
      </c>
      <c r="L47" s="63">
        <f>L32+L37+L42</f>
        <v>0</v>
      </c>
      <c r="M47" s="12"/>
      <c r="N47" s="2"/>
      <c r="O47" s="2"/>
      <c r="P47" s="2"/>
      <c r="Q47" s="33">
        <f>0+Q32+Q37+Q42</f>
        <v>0</v>
      </c>
      <c r="R47" s="27">
        <f>0+R32+R37+R42</f>
        <v>0</v>
      </c>
      <c r="S47" s="64">
        <f>Q47*(1+J47)+R47</f>
        <v>0</v>
      </c>
    </row>
    <row r="48" thickTop="1" thickBot="1" ht="25" customHeight="1">
      <c r="A48" s="9"/>
      <c r="B48" s="65"/>
      <c r="C48" s="65"/>
      <c r="D48" s="65"/>
      <c r="E48" s="65"/>
      <c r="F48" s="65"/>
      <c r="G48" s="66" t="s">
        <v>104</v>
      </c>
      <c r="H48" s="67">
        <f>J32+J37+J42</f>
        <v>0</v>
      </c>
      <c r="I48" s="66" t="s">
        <v>105</v>
      </c>
      <c r="J48" s="68">
        <f>0+J47</f>
        <v>0</v>
      </c>
      <c r="K48" s="66" t="s">
        <v>106</v>
      </c>
      <c r="L48" s="69">
        <f>L32+L37+L42</f>
        <v>0</v>
      </c>
      <c r="M48" s="12"/>
      <c r="N48" s="2"/>
      <c r="O48" s="2"/>
      <c r="P48" s="2"/>
      <c r="Q48" s="2"/>
    </row>
    <row r="49" ht="40" customHeight="1">
      <c r="A49" s="9"/>
      <c r="B49" s="73" t="s">
        <v>120</v>
      </c>
      <c r="C49" s="1"/>
      <c r="D49" s="1"/>
      <c r="E49" s="1"/>
      <c r="F49" s="1"/>
      <c r="G49" s="1"/>
      <c r="H49" s="40"/>
      <c r="I49" s="1"/>
      <c r="J49" s="40"/>
      <c r="K49" s="1"/>
      <c r="L49" s="1"/>
      <c r="M49" s="12"/>
      <c r="N49" s="2"/>
      <c r="O49" s="2"/>
      <c r="P49" s="2"/>
      <c r="Q49" s="2"/>
    </row>
    <row r="50">
      <c r="A50" s="9"/>
      <c r="B50" s="41">
        <v>4</v>
      </c>
      <c r="C50" s="42" t="s">
        <v>194</v>
      </c>
      <c r="D50" s="42" t="s">
        <v>3</v>
      </c>
      <c r="E50" s="42" t="s">
        <v>195</v>
      </c>
      <c r="F50" s="42" t="s">
        <v>3</v>
      </c>
      <c r="G50" s="43" t="s">
        <v>196</v>
      </c>
      <c r="H50" s="44">
        <v>2232</v>
      </c>
      <c r="I50" s="25">
        <f>ROUND(0,2)</f>
        <v>0</v>
      </c>
      <c r="J50" s="45">
        <f>ROUND(I50*H50,2)</f>
        <v>0</v>
      </c>
      <c r="K50" s="46">
        <v>0.20999999999999999</v>
      </c>
      <c r="L50" s="47">
        <f>IF(ISNUMBER(K50),ROUND(J50*(K50+1),2),0)</f>
        <v>0</v>
      </c>
      <c r="M50" s="12"/>
      <c r="N50" s="2"/>
      <c r="O50" s="2"/>
      <c r="P50" s="2"/>
      <c r="Q50" s="33">
        <f>IF(ISNUMBER(K50),IF(H50&gt;0,IF(I50&gt;0,J50,0),0),0)</f>
        <v>0</v>
      </c>
      <c r="R50" s="27">
        <f>IF(ISNUMBER(K50)=FALSE,J50,0)</f>
        <v>0</v>
      </c>
    </row>
    <row r="51">
      <c r="A51" s="9"/>
      <c r="B51" s="48" t="s">
        <v>60</v>
      </c>
      <c r="C51" s="1"/>
      <c r="D51" s="1"/>
      <c r="E51" s="49" t="s">
        <v>197</v>
      </c>
      <c r="F51" s="1"/>
      <c r="G51" s="1"/>
      <c r="H51" s="40"/>
      <c r="I51" s="1"/>
      <c r="J51" s="40"/>
      <c r="K51" s="1"/>
      <c r="L51" s="1"/>
      <c r="M51" s="12"/>
      <c r="N51" s="2"/>
      <c r="O51" s="2"/>
      <c r="P51" s="2"/>
      <c r="Q51" s="2"/>
    </row>
    <row r="52">
      <c r="A52" s="9"/>
      <c r="B52" s="48" t="s">
        <v>62</v>
      </c>
      <c r="C52" s="1"/>
      <c r="D52" s="1"/>
      <c r="E52" s="49" t="s">
        <v>198</v>
      </c>
      <c r="F52" s="1"/>
      <c r="G52" s="1"/>
      <c r="H52" s="40"/>
      <c r="I52" s="1"/>
      <c r="J52" s="40"/>
      <c r="K52" s="1"/>
      <c r="L52" s="1"/>
      <c r="M52" s="12"/>
      <c r="N52" s="2"/>
      <c r="O52" s="2"/>
      <c r="P52" s="2"/>
      <c r="Q52" s="2"/>
    </row>
    <row r="53">
      <c r="A53" s="9"/>
      <c r="B53" s="48" t="s">
        <v>63</v>
      </c>
      <c r="C53" s="1"/>
      <c r="D53" s="1"/>
      <c r="E53" s="49" t="s">
        <v>199</v>
      </c>
      <c r="F53" s="1"/>
      <c r="G53" s="1"/>
      <c r="H53" s="40"/>
      <c r="I53" s="1"/>
      <c r="J53" s="40"/>
      <c r="K53" s="1"/>
      <c r="L53" s="1"/>
      <c r="M53" s="12"/>
      <c r="N53" s="2"/>
      <c r="O53" s="2"/>
      <c r="P53" s="2"/>
      <c r="Q53" s="2"/>
    </row>
    <row r="54" thickBot="1">
      <c r="A54" s="9"/>
      <c r="B54" s="50" t="s">
        <v>65</v>
      </c>
      <c r="C54" s="51"/>
      <c r="D54" s="51"/>
      <c r="E54" s="52" t="s">
        <v>66</v>
      </c>
      <c r="F54" s="51"/>
      <c r="G54" s="51"/>
      <c r="H54" s="53"/>
      <c r="I54" s="51"/>
      <c r="J54" s="53"/>
      <c r="K54" s="51"/>
      <c r="L54" s="51"/>
      <c r="M54" s="12"/>
      <c r="N54" s="2"/>
      <c r="O54" s="2"/>
      <c r="P54" s="2"/>
      <c r="Q54" s="2"/>
    </row>
    <row r="55" thickTop="1">
      <c r="A55" s="9"/>
      <c r="B55" s="41">
        <v>5</v>
      </c>
      <c r="C55" s="42" t="s">
        <v>200</v>
      </c>
      <c r="D55" s="42" t="s">
        <v>57</v>
      </c>
      <c r="E55" s="42" t="s">
        <v>201</v>
      </c>
      <c r="F55" s="42" t="s">
        <v>3</v>
      </c>
      <c r="G55" s="43" t="s">
        <v>147</v>
      </c>
      <c r="H55" s="54">
        <v>14.4</v>
      </c>
      <c r="I55" s="55">
        <f>ROUND(0,2)</f>
        <v>0</v>
      </c>
      <c r="J55" s="56">
        <f>ROUND(I55*H55,2)</f>
        <v>0</v>
      </c>
      <c r="K55" s="57">
        <v>0.20999999999999999</v>
      </c>
      <c r="L55" s="58">
        <f>IF(ISNUMBER(K55),ROUND(J55*(K55+1),2),0)</f>
        <v>0</v>
      </c>
      <c r="M55" s="12"/>
      <c r="N55" s="2"/>
      <c r="O55" s="2"/>
      <c r="P55" s="2"/>
      <c r="Q55" s="33">
        <f>IF(ISNUMBER(K55),IF(H55&gt;0,IF(I55&gt;0,J55,0),0),0)</f>
        <v>0</v>
      </c>
      <c r="R55" s="27">
        <f>IF(ISNUMBER(K55)=FALSE,J55,0)</f>
        <v>0</v>
      </c>
    </row>
    <row r="56">
      <c r="A56" s="9"/>
      <c r="B56" s="48" t="s">
        <v>60</v>
      </c>
      <c r="C56" s="1"/>
      <c r="D56" s="1"/>
      <c r="E56" s="49" t="s">
        <v>202</v>
      </c>
      <c r="F56" s="1"/>
      <c r="G56" s="1"/>
      <c r="H56" s="40"/>
      <c r="I56" s="1"/>
      <c r="J56" s="40"/>
      <c r="K56" s="1"/>
      <c r="L56" s="1"/>
      <c r="M56" s="12"/>
      <c r="N56" s="2"/>
      <c r="O56" s="2"/>
      <c r="P56" s="2"/>
      <c r="Q56" s="2"/>
    </row>
    <row r="57">
      <c r="A57" s="9"/>
      <c r="B57" s="48" t="s">
        <v>62</v>
      </c>
      <c r="C57" s="1"/>
      <c r="D57" s="1"/>
      <c r="E57" s="49" t="s">
        <v>203</v>
      </c>
      <c r="F57" s="1"/>
      <c r="G57" s="1"/>
      <c r="H57" s="40"/>
      <c r="I57" s="1"/>
      <c r="J57" s="40"/>
      <c r="K57" s="1"/>
      <c r="L57" s="1"/>
      <c r="M57" s="12"/>
      <c r="N57" s="2"/>
      <c r="O57" s="2"/>
      <c r="P57" s="2"/>
      <c r="Q57" s="2"/>
    </row>
    <row r="58">
      <c r="A58" s="9"/>
      <c r="B58" s="48" t="s">
        <v>63</v>
      </c>
      <c r="C58" s="1"/>
      <c r="D58" s="1"/>
      <c r="E58" s="49" t="s">
        <v>204</v>
      </c>
      <c r="F58" s="1"/>
      <c r="G58" s="1"/>
      <c r="H58" s="40"/>
      <c r="I58" s="1"/>
      <c r="J58" s="40"/>
      <c r="K58" s="1"/>
      <c r="L58" s="1"/>
      <c r="M58" s="12"/>
      <c r="N58" s="2"/>
      <c r="O58" s="2"/>
      <c r="P58" s="2"/>
      <c r="Q58" s="2"/>
    </row>
    <row r="59" thickBot="1">
      <c r="A59" s="9"/>
      <c r="B59" s="50" t="s">
        <v>65</v>
      </c>
      <c r="C59" s="51"/>
      <c r="D59" s="51"/>
      <c r="E59" s="52" t="s">
        <v>66</v>
      </c>
      <c r="F59" s="51"/>
      <c r="G59" s="51"/>
      <c r="H59" s="53"/>
      <c r="I59" s="51"/>
      <c r="J59" s="53"/>
      <c r="K59" s="51"/>
      <c r="L59" s="51"/>
      <c r="M59" s="12"/>
      <c r="N59" s="2"/>
      <c r="O59" s="2"/>
      <c r="P59" s="2"/>
      <c r="Q59" s="2"/>
    </row>
    <row r="60" thickTop="1">
      <c r="A60" s="9"/>
      <c r="B60" s="41">
        <v>6</v>
      </c>
      <c r="C60" s="42" t="s">
        <v>200</v>
      </c>
      <c r="D60" s="42" t="s">
        <v>67</v>
      </c>
      <c r="E60" s="42" t="s">
        <v>201</v>
      </c>
      <c r="F60" s="42" t="s">
        <v>3</v>
      </c>
      <c r="G60" s="43" t="s">
        <v>147</v>
      </c>
      <c r="H60" s="54">
        <v>1131</v>
      </c>
      <c r="I60" s="55">
        <f>ROUND(0,2)</f>
        <v>0</v>
      </c>
      <c r="J60" s="56">
        <f>ROUND(I60*H60,2)</f>
        <v>0</v>
      </c>
      <c r="K60" s="57">
        <v>0.20999999999999999</v>
      </c>
      <c r="L60" s="58">
        <f>IF(ISNUMBER(K60),ROUND(J60*(K60+1),2),0)</f>
        <v>0</v>
      </c>
      <c r="M60" s="12"/>
      <c r="N60" s="2"/>
      <c r="O60" s="2"/>
      <c r="P60" s="2"/>
      <c r="Q60" s="33">
        <f>IF(ISNUMBER(K60),IF(H60&gt;0,IF(I60&gt;0,J60,0),0),0)</f>
        <v>0</v>
      </c>
      <c r="R60" s="27">
        <f>IF(ISNUMBER(K60)=FALSE,J60,0)</f>
        <v>0</v>
      </c>
    </row>
    <row r="61">
      <c r="A61" s="9"/>
      <c r="B61" s="48" t="s">
        <v>60</v>
      </c>
      <c r="C61" s="1"/>
      <c r="D61" s="1"/>
      <c r="E61" s="49" t="s">
        <v>205</v>
      </c>
      <c r="F61" s="1"/>
      <c r="G61" s="1"/>
      <c r="H61" s="40"/>
      <c r="I61" s="1"/>
      <c r="J61" s="40"/>
      <c r="K61" s="1"/>
      <c r="L61" s="1"/>
      <c r="M61" s="12"/>
      <c r="N61" s="2"/>
      <c r="O61" s="2"/>
      <c r="P61" s="2"/>
      <c r="Q61" s="2"/>
    </row>
    <row r="62">
      <c r="A62" s="9"/>
      <c r="B62" s="48" t="s">
        <v>62</v>
      </c>
      <c r="C62" s="1"/>
      <c r="D62" s="1"/>
      <c r="E62" s="49" t="s">
        <v>206</v>
      </c>
      <c r="F62" s="1"/>
      <c r="G62" s="1"/>
      <c r="H62" s="40"/>
      <c r="I62" s="1"/>
      <c r="J62" s="40"/>
      <c r="K62" s="1"/>
      <c r="L62" s="1"/>
      <c r="M62" s="12"/>
      <c r="N62" s="2"/>
      <c r="O62" s="2"/>
      <c r="P62" s="2"/>
      <c r="Q62" s="2"/>
    </row>
    <row r="63">
      <c r="A63" s="9"/>
      <c r="B63" s="48" t="s">
        <v>63</v>
      </c>
      <c r="C63" s="1"/>
      <c r="D63" s="1"/>
      <c r="E63" s="49" t="s">
        <v>204</v>
      </c>
      <c r="F63" s="1"/>
      <c r="G63" s="1"/>
      <c r="H63" s="40"/>
      <c r="I63" s="1"/>
      <c r="J63" s="40"/>
      <c r="K63" s="1"/>
      <c r="L63" s="1"/>
      <c r="M63" s="12"/>
      <c r="N63" s="2"/>
      <c r="O63" s="2"/>
      <c r="P63" s="2"/>
      <c r="Q63" s="2"/>
    </row>
    <row r="64" thickBot="1">
      <c r="A64" s="9"/>
      <c r="B64" s="50" t="s">
        <v>65</v>
      </c>
      <c r="C64" s="51"/>
      <c r="D64" s="51"/>
      <c r="E64" s="52" t="s">
        <v>66</v>
      </c>
      <c r="F64" s="51"/>
      <c r="G64" s="51"/>
      <c r="H64" s="53"/>
      <c r="I64" s="51"/>
      <c r="J64" s="53"/>
      <c r="K64" s="51"/>
      <c r="L64" s="51"/>
      <c r="M64" s="12"/>
      <c r="N64" s="2"/>
      <c r="O64" s="2"/>
      <c r="P64" s="2"/>
      <c r="Q64" s="2"/>
    </row>
    <row r="65" thickTop="1">
      <c r="A65" s="9"/>
      <c r="B65" s="41">
        <v>7</v>
      </c>
      <c r="C65" s="42" t="s">
        <v>207</v>
      </c>
      <c r="D65" s="42" t="s">
        <v>3</v>
      </c>
      <c r="E65" s="42" t="s">
        <v>208</v>
      </c>
      <c r="F65" s="42" t="s">
        <v>3</v>
      </c>
      <c r="G65" s="43" t="s">
        <v>147</v>
      </c>
      <c r="H65" s="54">
        <v>7814.6000000000004</v>
      </c>
      <c r="I65" s="55">
        <f>ROUND(0,2)</f>
        <v>0</v>
      </c>
      <c r="J65" s="56">
        <f>ROUND(I65*H65,2)</f>
        <v>0</v>
      </c>
      <c r="K65" s="57">
        <v>0.20999999999999999</v>
      </c>
      <c r="L65" s="58">
        <f>IF(ISNUMBER(K65),ROUND(J65*(K65+1),2),0)</f>
        <v>0</v>
      </c>
      <c r="M65" s="12"/>
      <c r="N65" s="2"/>
      <c r="O65" s="2"/>
      <c r="P65" s="2"/>
      <c r="Q65" s="33">
        <f>IF(ISNUMBER(K65),IF(H65&gt;0,IF(I65&gt;0,J65,0),0),0)</f>
        <v>0</v>
      </c>
      <c r="R65" s="27">
        <f>IF(ISNUMBER(K65)=FALSE,J65,0)</f>
        <v>0</v>
      </c>
    </row>
    <row r="66">
      <c r="A66" s="9"/>
      <c r="B66" s="48" t="s">
        <v>60</v>
      </c>
      <c r="C66" s="1"/>
      <c r="D66" s="1"/>
      <c r="E66" s="49" t="s">
        <v>209</v>
      </c>
      <c r="F66" s="1"/>
      <c r="G66" s="1"/>
      <c r="H66" s="40"/>
      <c r="I66" s="1"/>
      <c r="J66" s="40"/>
      <c r="K66" s="1"/>
      <c r="L66" s="1"/>
      <c r="M66" s="12"/>
      <c r="N66" s="2"/>
      <c r="O66" s="2"/>
      <c r="P66" s="2"/>
      <c r="Q66" s="2"/>
    </row>
    <row r="67">
      <c r="A67" s="9"/>
      <c r="B67" s="48" t="s">
        <v>62</v>
      </c>
      <c r="C67" s="1"/>
      <c r="D67" s="1"/>
      <c r="E67" s="49" t="s">
        <v>210</v>
      </c>
      <c r="F67" s="1"/>
      <c r="G67" s="1"/>
      <c r="H67" s="40"/>
      <c r="I67" s="1"/>
      <c r="J67" s="40"/>
      <c r="K67" s="1"/>
      <c r="L67" s="1"/>
      <c r="M67" s="12"/>
      <c r="N67" s="2"/>
      <c r="O67" s="2"/>
      <c r="P67" s="2"/>
      <c r="Q67" s="2"/>
    </row>
    <row r="68">
      <c r="A68" s="9"/>
      <c r="B68" s="48" t="s">
        <v>63</v>
      </c>
      <c r="C68" s="1"/>
      <c r="D68" s="1"/>
      <c r="E68" s="49" t="s">
        <v>204</v>
      </c>
      <c r="F68" s="1"/>
      <c r="G68" s="1"/>
      <c r="H68" s="40"/>
      <c r="I68" s="1"/>
      <c r="J68" s="40"/>
      <c r="K68" s="1"/>
      <c r="L68" s="1"/>
      <c r="M68" s="12"/>
      <c r="N68" s="2"/>
      <c r="O68" s="2"/>
      <c r="P68" s="2"/>
      <c r="Q68" s="2"/>
    </row>
    <row r="69" thickBot="1">
      <c r="A69" s="9"/>
      <c r="B69" s="50" t="s">
        <v>65</v>
      </c>
      <c r="C69" s="51"/>
      <c r="D69" s="51"/>
      <c r="E69" s="52" t="s">
        <v>66</v>
      </c>
      <c r="F69" s="51"/>
      <c r="G69" s="51"/>
      <c r="H69" s="53"/>
      <c r="I69" s="51"/>
      <c r="J69" s="53"/>
      <c r="K69" s="51"/>
      <c r="L69" s="51"/>
      <c r="M69" s="12"/>
      <c r="N69" s="2"/>
      <c r="O69" s="2"/>
      <c r="P69" s="2"/>
      <c r="Q69" s="2"/>
    </row>
    <row r="70" thickTop="1">
      <c r="A70" s="9"/>
      <c r="B70" s="41">
        <v>8</v>
      </c>
      <c r="C70" s="42" t="s">
        <v>211</v>
      </c>
      <c r="D70" s="42" t="s">
        <v>3</v>
      </c>
      <c r="E70" s="42" t="s">
        <v>212</v>
      </c>
      <c r="F70" s="42" t="s">
        <v>3</v>
      </c>
      <c r="G70" s="43" t="s">
        <v>147</v>
      </c>
      <c r="H70" s="54">
        <v>452.39999999999998</v>
      </c>
      <c r="I70" s="55">
        <f>ROUND(0,2)</f>
        <v>0</v>
      </c>
      <c r="J70" s="56">
        <f>ROUND(I70*H70,2)</f>
        <v>0</v>
      </c>
      <c r="K70" s="57">
        <v>0.20999999999999999</v>
      </c>
      <c r="L70" s="58">
        <f>IF(ISNUMBER(K70),ROUND(J70*(K70+1),2),0)</f>
        <v>0</v>
      </c>
      <c r="M70" s="12"/>
      <c r="N70" s="2"/>
      <c r="O70" s="2"/>
      <c r="P70" s="2"/>
      <c r="Q70" s="33">
        <f>IF(ISNUMBER(K70),IF(H70&gt;0,IF(I70&gt;0,J70,0),0),0)</f>
        <v>0</v>
      </c>
      <c r="R70" s="27">
        <f>IF(ISNUMBER(K70)=FALSE,J70,0)</f>
        <v>0</v>
      </c>
    </row>
    <row r="71">
      <c r="A71" s="9"/>
      <c r="B71" s="48" t="s">
        <v>60</v>
      </c>
      <c r="C71" s="1"/>
      <c r="D71" s="1"/>
      <c r="E71" s="49" t="s">
        <v>213</v>
      </c>
      <c r="F71" s="1"/>
      <c r="G71" s="1"/>
      <c r="H71" s="40"/>
      <c r="I71" s="1"/>
      <c r="J71" s="40"/>
      <c r="K71" s="1"/>
      <c r="L71" s="1"/>
      <c r="M71" s="12"/>
      <c r="N71" s="2"/>
      <c r="O71" s="2"/>
      <c r="P71" s="2"/>
      <c r="Q71" s="2"/>
    </row>
    <row r="72">
      <c r="A72" s="9"/>
      <c r="B72" s="48" t="s">
        <v>62</v>
      </c>
      <c r="C72" s="1"/>
      <c r="D72" s="1"/>
      <c r="E72" s="49" t="s">
        <v>214</v>
      </c>
      <c r="F72" s="1"/>
      <c r="G72" s="1"/>
      <c r="H72" s="40"/>
      <c r="I72" s="1"/>
      <c r="J72" s="40"/>
      <c r="K72" s="1"/>
      <c r="L72" s="1"/>
      <c r="M72" s="12"/>
      <c r="N72" s="2"/>
      <c r="O72" s="2"/>
      <c r="P72" s="2"/>
      <c r="Q72" s="2"/>
    </row>
    <row r="73">
      <c r="A73" s="9"/>
      <c r="B73" s="48" t="s">
        <v>63</v>
      </c>
      <c r="C73" s="1"/>
      <c r="D73" s="1"/>
      <c r="E73" s="49" t="s">
        <v>215</v>
      </c>
      <c r="F73" s="1"/>
      <c r="G73" s="1"/>
      <c r="H73" s="40"/>
      <c r="I73" s="1"/>
      <c r="J73" s="40"/>
      <c r="K73" s="1"/>
      <c r="L73" s="1"/>
      <c r="M73" s="12"/>
      <c r="N73" s="2"/>
      <c r="O73" s="2"/>
      <c r="P73" s="2"/>
      <c r="Q73" s="2"/>
    </row>
    <row r="74" thickBot="1">
      <c r="A74" s="9"/>
      <c r="B74" s="50" t="s">
        <v>65</v>
      </c>
      <c r="C74" s="51"/>
      <c r="D74" s="51"/>
      <c r="E74" s="52" t="s">
        <v>66</v>
      </c>
      <c r="F74" s="51"/>
      <c r="G74" s="51"/>
      <c r="H74" s="53"/>
      <c r="I74" s="51"/>
      <c r="J74" s="53"/>
      <c r="K74" s="51"/>
      <c r="L74" s="51"/>
      <c r="M74" s="12"/>
      <c r="N74" s="2"/>
      <c r="O74" s="2"/>
      <c r="P74" s="2"/>
      <c r="Q74" s="2"/>
    </row>
    <row r="75" thickTop="1">
      <c r="A75" s="9"/>
      <c r="B75" s="41">
        <v>9</v>
      </c>
      <c r="C75" s="42" t="s">
        <v>216</v>
      </c>
      <c r="D75" s="42" t="s">
        <v>3</v>
      </c>
      <c r="E75" s="42" t="s">
        <v>217</v>
      </c>
      <c r="F75" s="42" t="s">
        <v>3</v>
      </c>
      <c r="G75" s="43" t="s">
        <v>147</v>
      </c>
      <c r="H75" s="54">
        <v>1727</v>
      </c>
      <c r="I75" s="55">
        <f>ROUND(0,2)</f>
        <v>0</v>
      </c>
      <c r="J75" s="56">
        <f>ROUND(I75*H75,2)</f>
        <v>0</v>
      </c>
      <c r="K75" s="57">
        <v>0.20999999999999999</v>
      </c>
      <c r="L75" s="58">
        <f>IF(ISNUMBER(K75),ROUND(J75*(K75+1),2),0)</f>
        <v>0</v>
      </c>
      <c r="M75" s="12"/>
      <c r="N75" s="2"/>
      <c r="O75" s="2"/>
      <c r="P75" s="2"/>
      <c r="Q75" s="33">
        <f>IF(ISNUMBER(K75),IF(H75&gt;0,IF(I75&gt;0,J75,0),0),0)</f>
        <v>0</v>
      </c>
      <c r="R75" s="27">
        <f>IF(ISNUMBER(K75)=FALSE,J75,0)</f>
        <v>0</v>
      </c>
    </row>
    <row r="76">
      <c r="A76" s="9"/>
      <c r="B76" s="48" t="s">
        <v>60</v>
      </c>
      <c r="C76" s="1"/>
      <c r="D76" s="1"/>
      <c r="E76" s="49" t="s">
        <v>218</v>
      </c>
      <c r="F76" s="1"/>
      <c r="G76" s="1"/>
      <c r="H76" s="40"/>
      <c r="I76" s="1"/>
      <c r="J76" s="40"/>
      <c r="K76" s="1"/>
      <c r="L76" s="1"/>
      <c r="M76" s="12"/>
      <c r="N76" s="2"/>
      <c r="O76" s="2"/>
      <c r="P76" s="2"/>
      <c r="Q76" s="2"/>
    </row>
    <row r="77">
      <c r="A77" s="9"/>
      <c r="B77" s="48" t="s">
        <v>62</v>
      </c>
      <c r="C77" s="1"/>
      <c r="D77" s="1"/>
      <c r="E77" s="49" t="s">
        <v>219</v>
      </c>
      <c r="F77" s="1"/>
      <c r="G77" s="1"/>
      <c r="H77" s="40"/>
      <c r="I77" s="1"/>
      <c r="J77" s="40"/>
      <c r="K77" s="1"/>
      <c r="L77" s="1"/>
      <c r="M77" s="12"/>
      <c r="N77" s="2"/>
      <c r="O77" s="2"/>
      <c r="P77" s="2"/>
      <c r="Q77" s="2"/>
    </row>
    <row r="78">
      <c r="A78" s="9"/>
      <c r="B78" s="48" t="s">
        <v>63</v>
      </c>
      <c r="C78" s="1"/>
      <c r="D78" s="1"/>
      <c r="E78" s="49" t="s">
        <v>220</v>
      </c>
      <c r="F78" s="1"/>
      <c r="G78" s="1"/>
      <c r="H78" s="40"/>
      <c r="I78" s="1"/>
      <c r="J78" s="40"/>
      <c r="K78" s="1"/>
      <c r="L78" s="1"/>
      <c r="M78" s="12"/>
      <c r="N78" s="2"/>
      <c r="O78" s="2"/>
      <c r="P78" s="2"/>
      <c r="Q78" s="2"/>
    </row>
    <row r="79" thickBot="1">
      <c r="A79" s="9"/>
      <c r="B79" s="50" t="s">
        <v>65</v>
      </c>
      <c r="C79" s="51"/>
      <c r="D79" s="51"/>
      <c r="E79" s="52" t="s">
        <v>66</v>
      </c>
      <c r="F79" s="51"/>
      <c r="G79" s="51"/>
      <c r="H79" s="53"/>
      <c r="I79" s="51"/>
      <c r="J79" s="53"/>
      <c r="K79" s="51"/>
      <c r="L79" s="51"/>
      <c r="M79" s="12"/>
      <c r="N79" s="2"/>
      <c r="O79" s="2"/>
      <c r="P79" s="2"/>
      <c r="Q79" s="2"/>
    </row>
    <row r="80" thickTop="1">
      <c r="A80" s="9"/>
      <c r="B80" s="41">
        <v>10</v>
      </c>
      <c r="C80" s="42" t="s">
        <v>216</v>
      </c>
      <c r="D80" s="42" t="s">
        <v>67</v>
      </c>
      <c r="E80" s="42" t="s">
        <v>217</v>
      </c>
      <c r="F80" s="42" t="s">
        <v>3</v>
      </c>
      <c r="G80" s="43" t="s">
        <v>147</v>
      </c>
      <c r="H80" s="54">
        <v>1112</v>
      </c>
      <c r="I80" s="55">
        <f>ROUND(0,2)</f>
        <v>0</v>
      </c>
      <c r="J80" s="56">
        <f>ROUND(I80*H80,2)</f>
        <v>0</v>
      </c>
      <c r="K80" s="57">
        <v>0.20999999999999999</v>
      </c>
      <c r="L80" s="58">
        <f>IF(ISNUMBER(K80),ROUND(J80*(K80+1),2),0)</f>
        <v>0</v>
      </c>
      <c r="M80" s="12"/>
      <c r="N80" s="2"/>
      <c r="O80" s="2"/>
      <c r="P80" s="2"/>
      <c r="Q80" s="33">
        <f>IF(ISNUMBER(K80),IF(H80&gt;0,IF(I80&gt;0,J80,0),0),0)</f>
        <v>0</v>
      </c>
      <c r="R80" s="27">
        <f>IF(ISNUMBER(K80)=FALSE,J80,0)</f>
        <v>0</v>
      </c>
    </row>
    <row r="81">
      <c r="A81" s="9"/>
      <c r="B81" s="48" t="s">
        <v>60</v>
      </c>
      <c r="C81" s="1"/>
      <c r="D81" s="1"/>
      <c r="E81" s="49" t="s">
        <v>221</v>
      </c>
      <c r="F81" s="1"/>
      <c r="G81" s="1"/>
      <c r="H81" s="40"/>
      <c r="I81" s="1"/>
      <c r="J81" s="40"/>
      <c r="K81" s="1"/>
      <c r="L81" s="1"/>
      <c r="M81" s="12"/>
      <c r="N81" s="2"/>
      <c r="O81" s="2"/>
      <c r="P81" s="2"/>
      <c r="Q81" s="2"/>
    </row>
    <row r="82">
      <c r="A82" s="9"/>
      <c r="B82" s="48" t="s">
        <v>62</v>
      </c>
      <c r="C82" s="1"/>
      <c r="D82" s="1"/>
      <c r="E82" s="49" t="s">
        <v>222</v>
      </c>
      <c r="F82" s="1"/>
      <c r="G82" s="1"/>
      <c r="H82" s="40"/>
      <c r="I82" s="1"/>
      <c r="J82" s="40"/>
      <c r="K82" s="1"/>
      <c r="L82" s="1"/>
      <c r="M82" s="12"/>
      <c r="N82" s="2"/>
      <c r="O82" s="2"/>
      <c r="P82" s="2"/>
      <c r="Q82" s="2"/>
    </row>
    <row r="83">
      <c r="A83" s="9"/>
      <c r="B83" s="48" t="s">
        <v>63</v>
      </c>
      <c r="C83" s="1"/>
      <c r="D83" s="1"/>
      <c r="E83" s="49" t="s">
        <v>223</v>
      </c>
      <c r="F83" s="1"/>
      <c r="G83" s="1"/>
      <c r="H83" s="40"/>
      <c r="I83" s="1"/>
      <c r="J83" s="40"/>
      <c r="K83" s="1"/>
      <c r="L83" s="1"/>
      <c r="M83" s="12"/>
      <c r="N83" s="2"/>
      <c r="O83" s="2"/>
      <c r="P83" s="2"/>
      <c r="Q83" s="2"/>
    </row>
    <row r="84" thickBot="1">
      <c r="A84" s="9"/>
      <c r="B84" s="50" t="s">
        <v>65</v>
      </c>
      <c r="C84" s="51"/>
      <c r="D84" s="51"/>
      <c r="E84" s="52" t="s">
        <v>66</v>
      </c>
      <c r="F84" s="51"/>
      <c r="G84" s="51"/>
      <c r="H84" s="53"/>
      <c r="I84" s="51"/>
      <c r="J84" s="53"/>
      <c r="K84" s="51"/>
      <c r="L84" s="51"/>
      <c r="M84" s="12"/>
      <c r="N84" s="2"/>
      <c r="O84" s="2"/>
      <c r="P84" s="2"/>
      <c r="Q84" s="2"/>
    </row>
    <row r="85" thickTop="1">
      <c r="A85" s="9"/>
      <c r="B85" s="41">
        <v>11</v>
      </c>
      <c r="C85" s="42" t="s">
        <v>224</v>
      </c>
      <c r="D85" s="42" t="s">
        <v>3</v>
      </c>
      <c r="E85" s="42" t="s">
        <v>225</v>
      </c>
      <c r="F85" s="42" t="s">
        <v>3</v>
      </c>
      <c r="G85" s="43" t="s">
        <v>147</v>
      </c>
      <c r="H85" s="54">
        <v>1727</v>
      </c>
      <c r="I85" s="55">
        <f>ROUND(0,2)</f>
        <v>0</v>
      </c>
      <c r="J85" s="56">
        <f>ROUND(I85*H85,2)</f>
        <v>0</v>
      </c>
      <c r="K85" s="57">
        <v>0.20999999999999999</v>
      </c>
      <c r="L85" s="58">
        <f>IF(ISNUMBER(K85),ROUND(J85*(K85+1),2),0)</f>
        <v>0</v>
      </c>
      <c r="M85" s="12"/>
      <c r="N85" s="2"/>
      <c r="O85" s="2"/>
      <c r="P85" s="2"/>
      <c r="Q85" s="33">
        <f>IF(ISNUMBER(K85),IF(H85&gt;0,IF(I85&gt;0,J85,0),0),0)</f>
        <v>0</v>
      </c>
      <c r="R85" s="27">
        <f>IF(ISNUMBER(K85)=FALSE,J85,0)</f>
        <v>0</v>
      </c>
    </row>
    <row r="86">
      <c r="A86" s="9"/>
      <c r="B86" s="48" t="s">
        <v>60</v>
      </c>
      <c r="C86" s="1"/>
      <c r="D86" s="1"/>
      <c r="E86" s="49" t="s">
        <v>226</v>
      </c>
      <c r="F86" s="1"/>
      <c r="G86" s="1"/>
      <c r="H86" s="40"/>
      <c r="I86" s="1"/>
      <c r="J86" s="40"/>
      <c r="K86" s="1"/>
      <c r="L86" s="1"/>
      <c r="M86" s="12"/>
      <c r="N86" s="2"/>
      <c r="O86" s="2"/>
      <c r="P86" s="2"/>
      <c r="Q86" s="2"/>
    </row>
    <row r="87">
      <c r="A87" s="9"/>
      <c r="B87" s="48" t="s">
        <v>62</v>
      </c>
      <c r="C87" s="1"/>
      <c r="D87" s="1"/>
      <c r="E87" s="49" t="s">
        <v>227</v>
      </c>
      <c r="F87" s="1"/>
      <c r="G87" s="1"/>
      <c r="H87" s="40"/>
      <c r="I87" s="1"/>
      <c r="J87" s="40"/>
      <c r="K87" s="1"/>
      <c r="L87" s="1"/>
      <c r="M87" s="12"/>
      <c r="N87" s="2"/>
      <c r="O87" s="2"/>
      <c r="P87" s="2"/>
      <c r="Q87" s="2"/>
    </row>
    <row r="88">
      <c r="A88" s="9"/>
      <c r="B88" s="48" t="s">
        <v>63</v>
      </c>
      <c r="C88" s="1"/>
      <c r="D88" s="1"/>
      <c r="E88" s="49" t="s">
        <v>228</v>
      </c>
      <c r="F88" s="1"/>
      <c r="G88" s="1"/>
      <c r="H88" s="40"/>
      <c r="I88" s="1"/>
      <c r="J88" s="40"/>
      <c r="K88" s="1"/>
      <c r="L88" s="1"/>
      <c r="M88" s="12"/>
      <c r="N88" s="2"/>
      <c r="O88" s="2"/>
      <c r="P88" s="2"/>
      <c r="Q88" s="2"/>
    </row>
    <row r="89" thickBot="1">
      <c r="A89" s="9"/>
      <c r="B89" s="50" t="s">
        <v>65</v>
      </c>
      <c r="C89" s="51"/>
      <c r="D89" s="51"/>
      <c r="E89" s="52" t="s">
        <v>66</v>
      </c>
      <c r="F89" s="51"/>
      <c r="G89" s="51"/>
      <c r="H89" s="53"/>
      <c r="I89" s="51"/>
      <c r="J89" s="53"/>
      <c r="K89" s="51"/>
      <c r="L89" s="51"/>
      <c r="M89" s="12"/>
      <c r="N89" s="2"/>
      <c r="O89" s="2"/>
      <c r="P89" s="2"/>
      <c r="Q89" s="2"/>
    </row>
    <row r="90" thickTop="1">
      <c r="A90" s="9"/>
      <c r="B90" s="41">
        <v>12</v>
      </c>
      <c r="C90" s="42" t="s">
        <v>169</v>
      </c>
      <c r="D90" s="42" t="s">
        <v>57</v>
      </c>
      <c r="E90" s="42" t="s">
        <v>170</v>
      </c>
      <c r="F90" s="42" t="s">
        <v>3</v>
      </c>
      <c r="G90" s="43" t="s">
        <v>147</v>
      </c>
      <c r="H90" s="54">
        <v>5442.3999999999996</v>
      </c>
      <c r="I90" s="55">
        <f>ROUND(0,2)</f>
        <v>0</v>
      </c>
      <c r="J90" s="56">
        <f>ROUND(I90*H90,2)</f>
        <v>0</v>
      </c>
      <c r="K90" s="57">
        <v>0.20999999999999999</v>
      </c>
      <c r="L90" s="58">
        <f>IF(ISNUMBER(K90),ROUND(J90*(K90+1),2),0)</f>
        <v>0</v>
      </c>
      <c r="M90" s="12"/>
      <c r="N90" s="2"/>
      <c r="O90" s="2"/>
      <c r="P90" s="2"/>
      <c r="Q90" s="33">
        <f>IF(ISNUMBER(K90),IF(H90&gt;0,IF(I90&gt;0,J90,0),0),0)</f>
        <v>0</v>
      </c>
      <c r="R90" s="27">
        <f>IF(ISNUMBER(K90)=FALSE,J90,0)</f>
        <v>0</v>
      </c>
    </row>
    <row r="91">
      <c r="A91" s="9"/>
      <c r="B91" s="48" t="s">
        <v>60</v>
      </c>
      <c r="C91" s="1"/>
      <c r="D91" s="1"/>
      <c r="E91" s="49" t="s">
        <v>229</v>
      </c>
      <c r="F91" s="1"/>
      <c r="G91" s="1"/>
      <c r="H91" s="40"/>
      <c r="I91" s="1"/>
      <c r="J91" s="40"/>
      <c r="K91" s="1"/>
      <c r="L91" s="1"/>
      <c r="M91" s="12"/>
      <c r="N91" s="2"/>
      <c r="O91" s="2"/>
      <c r="P91" s="2"/>
      <c r="Q91" s="2"/>
    </row>
    <row r="92">
      <c r="A92" s="9"/>
      <c r="B92" s="48" t="s">
        <v>62</v>
      </c>
      <c r="C92" s="1"/>
      <c r="D92" s="1"/>
      <c r="E92" s="49" t="s">
        <v>230</v>
      </c>
      <c r="F92" s="1"/>
      <c r="G92" s="1"/>
      <c r="H92" s="40"/>
      <c r="I92" s="1"/>
      <c r="J92" s="40"/>
      <c r="K92" s="1"/>
      <c r="L92" s="1"/>
      <c r="M92" s="12"/>
      <c r="N92" s="2"/>
      <c r="O92" s="2"/>
      <c r="P92" s="2"/>
      <c r="Q92" s="2"/>
    </row>
    <row r="93">
      <c r="A93" s="9"/>
      <c r="B93" s="48" t="s">
        <v>63</v>
      </c>
      <c r="C93" s="1"/>
      <c r="D93" s="1"/>
      <c r="E93" s="49" t="s">
        <v>173</v>
      </c>
      <c r="F93" s="1"/>
      <c r="G93" s="1"/>
      <c r="H93" s="40"/>
      <c r="I93" s="1"/>
      <c r="J93" s="40"/>
      <c r="K93" s="1"/>
      <c r="L93" s="1"/>
      <c r="M93" s="12"/>
      <c r="N93" s="2"/>
      <c r="O93" s="2"/>
      <c r="P93" s="2"/>
      <c r="Q93" s="2"/>
    </row>
    <row r="94" thickBot="1">
      <c r="A94" s="9"/>
      <c r="B94" s="50" t="s">
        <v>65</v>
      </c>
      <c r="C94" s="51"/>
      <c r="D94" s="51"/>
      <c r="E94" s="52" t="s">
        <v>66</v>
      </c>
      <c r="F94" s="51"/>
      <c r="G94" s="51"/>
      <c r="H94" s="53"/>
      <c r="I94" s="51"/>
      <c r="J94" s="53"/>
      <c r="K94" s="51"/>
      <c r="L94" s="51"/>
      <c r="M94" s="12"/>
      <c r="N94" s="2"/>
      <c r="O94" s="2"/>
      <c r="P94" s="2"/>
      <c r="Q94" s="2"/>
    </row>
    <row r="95" thickTop="1">
      <c r="A95" s="9"/>
      <c r="B95" s="41">
        <v>13</v>
      </c>
      <c r="C95" s="42" t="s">
        <v>169</v>
      </c>
      <c r="D95" s="42" t="s">
        <v>67</v>
      </c>
      <c r="E95" s="42" t="s">
        <v>170</v>
      </c>
      <c r="F95" s="42" t="s">
        <v>3</v>
      </c>
      <c r="G95" s="43" t="s">
        <v>147</v>
      </c>
      <c r="H95" s="54">
        <v>1131</v>
      </c>
      <c r="I95" s="55">
        <f>ROUND(0,2)</f>
        <v>0</v>
      </c>
      <c r="J95" s="56">
        <f>ROUND(I95*H95,2)</f>
        <v>0</v>
      </c>
      <c r="K95" s="57">
        <v>0.20999999999999999</v>
      </c>
      <c r="L95" s="58">
        <f>IF(ISNUMBER(K95),ROUND(J95*(K95+1),2),0)</f>
        <v>0</v>
      </c>
      <c r="M95" s="12"/>
      <c r="N95" s="2"/>
      <c r="O95" s="2"/>
      <c r="P95" s="2"/>
      <c r="Q95" s="33">
        <f>IF(ISNUMBER(K95),IF(H95&gt;0,IF(I95&gt;0,J95,0),0),0)</f>
        <v>0</v>
      </c>
      <c r="R95" s="27">
        <f>IF(ISNUMBER(K95)=FALSE,J95,0)</f>
        <v>0</v>
      </c>
    </row>
    <row r="96">
      <c r="A96" s="9"/>
      <c r="B96" s="48" t="s">
        <v>60</v>
      </c>
      <c r="C96" s="1"/>
      <c r="D96" s="1"/>
      <c r="E96" s="49" t="s">
        <v>231</v>
      </c>
      <c r="F96" s="1"/>
      <c r="G96" s="1"/>
      <c r="H96" s="40"/>
      <c r="I96" s="1"/>
      <c r="J96" s="40"/>
      <c r="K96" s="1"/>
      <c r="L96" s="1"/>
      <c r="M96" s="12"/>
      <c r="N96" s="2"/>
      <c r="O96" s="2"/>
      <c r="P96" s="2"/>
      <c r="Q96" s="2"/>
    </row>
    <row r="97">
      <c r="A97" s="9"/>
      <c r="B97" s="48" t="s">
        <v>62</v>
      </c>
      <c r="C97" s="1"/>
      <c r="D97" s="1"/>
      <c r="E97" s="49" t="s">
        <v>232</v>
      </c>
      <c r="F97" s="1"/>
      <c r="G97" s="1"/>
      <c r="H97" s="40"/>
      <c r="I97" s="1"/>
      <c r="J97" s="40"/>
      <c r="K97" s="1"/>
      <c r="L97" s="1"/>
      <c r="M97" s="12"/>
      <c r="N97" s="2"/>
      <c r="O97" s="2"/>
      <c r="P97" s="2"/>
      <c r="Q97" s="2"/>
    </row>
    <row r="98">
      <c r="A98" s="9"/>
      <c r="B98" s="48" t="s">
        <v>63</v>
      </c>
      <c r="C98" s="1"/>
      <c r="D98" s="1"/>
      <c r="E98" s="49" t="s">
        <v>173</v>
      </c>
      <c r="F98" s="1"/>
      <c r="G98" s="1"/>
      <c r="H98" s="40"/>
      <c r="I98" s="1"/>
      <c r="J98" s="40"/>
      <c r="K98" s="1"/>
      <c r="L98" s="1"/>
      <c r="M98" s="12"/>
      <c r="N98" s="2"/>
      <c r="O98" s="2"/>
      <c r="P98" s="2"/>
      <c r="Q98" s="2"/>
    </row>
    <row r="99" thickBot="1">
      <c r="A99" s="9"/>
      <c r="B99" s="50" t="s">
        <v>65</v>
      </c>
      <c r="C99" s="51"/>
      <c r="D99" s="51"/>
      <c r="E99" s="52" t="s">
        <v>66</v>
      </c>
      <c r="F99" s="51"/>
      <c r="G99" s="51"/>
      <c r="H99" s="53"/>
      <c r="I99" s="51"/>
      <c r="J99" s="53"/>
      <c r="K99" s="51"/>
      <c r="L99" s="51"/>
      <c r="M99" s="12"/>
      <c r="N99" s="2"/>
      <c r="O99" s="2"/>
      <c r="P99" s="2"/>
      <c r="Q99" s="2"/>
    </row>
    <row r="100" thickTop="1">
      <c r="A100" s="9"/>
      <c r="B100" s="41">
        <v>14</v>
      </c>
      <c r="C100" s="42" t="s">
        <v>169</v>
      </c>
      <c r="D100" s="42" t="s">
        <v>111</v>
      </c>
      <c r="E100" s="42" t="s">
        <v>170</v>
      </c>
      <c r="F100" s="42" t="s">
        <v>3</v>
      </c>
      <c r="G100" s="43" t="s">
        <v>147</v>
      </c>
      <c r="H100" s="54">
        <v>2839</v>
      </c>
      <c r="I100" s="55">
        <f>ROUND(0,2)</f>
        <v>0</v>
      </c>
      <c r="J100" s="56">
        <f>ROUND(I100*H100,2)</f>
        <v>0</v>
      </c>
      <c r="K100" s="57">
        <v>0.20999999999999999</v>
      </c>
      <c r="L100" s="58">
        <f>IF(ISNUMBER(K100),ROUND(J100*(K100+1),2),0)</f>
        <v>0</v>
      </c>
      <c r="M100" s="12"/>
      <c r="N100" s="2"/>
      <c r="O100" s="2"/>
      <c r="P100" s="2"/>
      <c r="Q100" s="33">
        <f>IF(ISNUMBER(K100),IF(H100&gt;0,IF(I100&gt;0,J100,0),0),0)</f>
        <v>0</v>
      </c>
      <c r="R100" s="27">
        <f>IF(ISNUMBER(K100)=FALSE,J100,0)</f>
        <v>0</v>
      </c>
    </row>
    <row r="101">
      <c r="A101" s="9"/>
      <c r="B101" s="48" t="s">
        <v>60</v>
      </c>
      <c r="C101" s="1"/>
      <c r="D101" s="1"/>
      <c r="E101" s="49" t="s">
        <v>233</v>
      </c>
      <c r="F101" s="1"/>
      <c r="G101" s="1"/>
      <c r="H101" s="40"/>
      <c r="I101" s="1"/>
      <c r="J101" s="40"/>
      <c r="K101" s="1"/>
      <c r="L101" s="1"/>
      <c r="M101" s="12"/>
      <c r="N101" s="2"/>
      <c r="O101" s="2"/>
      <c r="P101" s="2"/>
      <c r="Q101" s="2"/>
    </row>
    <row r="102">
      <c r="A102" s="9"/>
      <c r="B102" s="48" t="s">
        <v>62</v>
      </c>
      <c r="C102" s="1"/>
      <c r="D102" s="1"/>
      <c r="E102" s="49" t="s">
        <v>234</v>
      </c>
      <c r="F102" s="1"/>
      <c r="G102" s="1"/>
      <c r="H102" s="40"/>
      <c r="I102" s="1"/>
      <c r="J102" s="40"/>
      <c r="K102" s="1"/>
      <c r="L102" s="1"/>
      <c r="M102" s="12"/>
      <c r="N102" s="2"/>
      <c r="O102" s="2"/>
      <c r="P102" s="2"/>
      <c r="Q102" s="2"/>
    </row>
    <row r="103">
      <c r="A103" s="9"/>
      <c r="B103" s="48" t="s">
        <v>63</v>
      </c>
      <c r="C103" s="1"/>
      <c r="D103" s="1"/>
      <c r="E103" s="49" t="s">
        <v>173</v>
      </c>
      <c r="F103" s="1"/>
      <c r="G103" s="1"/>
      <c r="H103" s="40"/>
      <c r="I103" s="1"/>
      <c r="J103" s="40"/>
      <c r="K103" s="1"/>
      <c r="L103" s="1"/>
      <c r="M103" s="12"/>
      <c r="N103" s="2"/>
      <c r="O103" s="2"/>
      <c r="P103" s="2"/>
      <c r="Q103" s="2"/>
    </row>
    <row r="104" thickBot="1">
      <c r="A104" s="9"/>
      <c r="B104" s="50" t="s">
        <v>65</v>
      </c>
      <c r="C104" s="51"/>
      <c r="D104" s="51"/>
      <c r="E104" s="52" t="s">
        <v>66</v>
      </c>
      <c r="F104" s="51"/>
      <c r="G104" s="51"/>
      <c r="H104" s="53"/>
      <c r="I104" s="51"/>
      <c r="J104" s="53"/>
      <c r="K104" s="51"/>
      <c r="L104" s="51"/>
      <c r="M104" s="12"/>
      <c r="N104" s="2"/>
      <c r="O104" s="2"/>
      <c r="P104" s="2"/>
      <c r="Q104" s="2"/>
    </row>
    <row r="105" thickTop="1">
      <c r="A105" s="9"/>
      <c r="B105" s="41">
        <v>15</v>
      </c>
      <c r="C105" s="42" t="s">
        <v>235</v>
      </c>
      <c r="D105" s="42" t="s">
        <v>3</v>
      </c>
      <c r="E105" s="42" t="s">
        <v>236</v>
      </c>
      <c r="F105" s="42" t="s">
        <v>3</v>
      </c>
      <c r="G105" s="43" t="s">
        <v>147</v>
      </c>
      <c r="H105" s="54">
        <v>1112</v>
      </c>
      <c r="I105" s="55">
        <f>ROUND(0,2)</f>
        <v>0</v>
      </c>
      <c r="J105" s="56">
        <f>ROUND(I105*H105,2)</f>
        <v>0</v>
      </c>
      <c r="K105" s="57">
        <v>0.20999999999999999</v>
      </c>
      <c r="L105" s="58">
        <f>IF(ISNUMBER(K105),ROUND(J105*(K105+1),2),0)</f>
        <v>0</v>
      </c>
      <c r="M105" s="12"/>
      <c r="N105" s="2"/>
      <c r="O105" s="2"/>
      <c r="P105" s="2"/>
      <c r="Q105" s="33">
        <f>IF(ISNUMBER(K105),IF(H105&gt;0,IF(I105&gt;0,J105,0),0),0)</f>
        <v>0</v>
      </c>
      <c r="R105" s="27">
        <f>IF(ISNUMBER(K105)=FALSE,J105,0)</f>
        <v>0</v>
      </c>
    </row>
    <row r="106">
      <c r="A106" s="9"/>
      <c r="B106" s="48" t="s">
        <v>60</v>
      </c>
      <c r="C106" s="1"/>
      <c r="D106" s="1"/>
      <c r="E106" s="49" t="s">
        <v>237</v>
      </c>
      <c r="F106" s="1"/>
      <c r="G106" s="1"/>
      <c r="H106" s="40"/>
      <c r="I106" s="1"/>
      <c r="J106" s="40"/>
      <c r="K106" s="1"/>
      <c r="L106" s="1"/>
      <c r="M106" s="12"/>
      <c r="N106" s="2"/>
      <c r="O106" s="2"/>
      <c r="P106" s="2"/>
      <c r="Q106" s="2"/>
    </row>
    <row r="107">
      <c r="A107" s="9"/>
      <c r="B107" s="48" t="s">
        <v>62</v>
      </c>
      <c r="C107" s="1"/>
      <c r="D107" s="1"/>
      <c r="E107" s="49" t="s">
        <v>238</v>
      </c>
      <c r="F107" s="1"/>
      <c r="G107" s="1"/>
      <c r="H107" s="40"/>
      <c r="I107" s="1"/>
      <c r="J107" s="40"/>
      <c r="K107" s="1"/>
      <c r="L107" s="1"/>
      <c r="M107" s="12"/>
      <c r="N107" s="2"/>
      <c r="O107" s="2"/>
      <c r="P107" s="2"/>
      <c r="Q107" s="2"/>
    </row>
    <row r="108">
      <c r="A108" s="9"/>
      <c r="B108" s="48" t="s">
        <v>63</v>
      </c>
      <c r="C108" s="1"/>
      <c r="D108" s="1"/>
      <c r="E108" s="49" t="s">
        <v>228</v>
      </c>
      <c r="F108" s="1"/>
      <c r="G108" s="1"/>
      <c r="H108" s="40"/>
      <c r="I108" s="1"/>
      <c r="J108" s="40"/>
      <c r="K108" s="1"/>
      <c r="L108" s="1"/>
      <c r="M108" s="12"/>
      <c r="N108" s="2"/>
      <c r="O108" s="2"/>
      <c r="P108" s="2"/>
      <c r="Q108" s="2"/>
    </row>
    <row r="109" thickBot="1">
      <c r="A109" s="9"/>
      <c r="B109" s="50" t="s">
        <v>65</v>
      </c>
      <c r="C109" s="51"/>
      <c r="D109" s="51"/>
      <c r="E109" s="52" t="s">
        <v>66</v>
      </c>
      <c r="F109" s="51"/>
      <c r="G109" s="51"/>
      <c r="H109" s="53"/>
      <c r="I109" s="51"/>
      <c r="J109" s="53"/>
      <c r="K109" s="51"/>
      <c r="L109" s="51"/>
      <c r="M109" s="12"/>
      <c r="N109" s="2"/>
      <c r="O109" s="2"/>
      <c r="P109" s="2"/>
      <c r="Q109" s="2"/>
    </row>
    <row r="110" thickTop="1">
      <c r="A110" s="9"/>
      <c r="B110" s="41">
        <v>16</v>
      </c>
      <c r="C110" s="42" t="s">
        <v>239</v>
      </c>
      <c r="D110" s="42" t="s">
        <v>3</v>
      </c>
      <c r="E110" s="42" t="s">
        <v>240</v>
      </c>
      <c r="F110" s="42" t="s">
        <v>3</v>
      </c>
      <c r="G110" s="43" t="s">
        <v>147</v>
      </c>
      <c r="H110" s="54">
        <v>72</v>
      </c>
      <c r="I110" s="55">
        <f>ROUND(0,2)</f>
        <v>0</v>
      </c>
      <c r="J110" s="56">
        <f>ROUND(I110*H110,2)</f>
        <v>0</v>
      </c>
      <c r="K110" s="57">
        <v>0.20999999999999999</v>
      </c>
      <c r="L110" s="58">
        <f>IF(ISNUMBER(K110),ROUND(J110*(K110+1),2),0)</f>
        <v>0</v>
      </c>
      <c r="M110" s="12"/>
      <c r="N110" s="2"/>
      <c r="O110" s="2"/>
      <c r="P110" s="2"/>
      <c r="Q110" s="33">
        <f>IF(ISNUMBER(K110),IF(H110&gt;0,IF(I110&gt;0,J110,0),0),0)</f>
        <v>0</v>
      </c>
      <c r="R110" s="27">
        <f>IF(ISNUMBER(K110)=FALSE,J110,0)</f>
        <v>0</v>
      </c>
    </row>
    <row r="111">
      <c r="A111" s="9"/>
      <c r="B111" s="48" t="s">
        <v>60</v>
      </c>
      <c r="C111" s="1"/>
      <c r="D111" s="1"/>
      <c r="E111" s="49" t="s">
        <v>241</v>
      </c>
      <c r="F111" s="1"/>
      <c r="G111" s="1"/>
      <c r="H111" s="40"/>
      <c r="I111" s="1"/>
      <c r="J111" s="40"/>
      <c r="K111" s="1"/>
      <c r="L111" s="1"/>
      <c r="M111" s="12"/>
      <c r="N111" s="2"/>
      <c r="O111" s="2"/>
      <c r="P111" s="2"/>
      <c r="Q111" s="2"/>
    </row>
    <row r="112">
      <c r="A112" s="9"/>
      <c r="B112" s="48" t="s">
        <v>62</v>
      </c>
      <c r="C112" s="1"/>
      <c r="D112" s="1"/>
      <c r="E112" s="49" t="s">
        <v>242</v>
      </c>
      <c r="F112" s="1"/>
      <c r="G112" s="1"/>
      <c r="H112" s="40"/>
      <c r="I112" s="1"/>
      <c r="J112" s="40"/>
      <c r="K112" s="1"/>
      <c r="L112" s="1"/>
      <c r="M112" s="12"/>
      <c r="N112" s="2"/>
      <c r="O112" s="2"/>
      <c r="P112" s="2"/>
      <c r="Q112" s="2"/>
    </row>
    <row r="113">
      <c r="A113" s="9"/>
      <c r="B113" s="48" t="s">
        <v>63</v>
      </c>
      <c r="C113" s="1"/>
      <c r="D113" s="1"/>
      <c r="E113" s="49" t="s">
        <v>243</v>
      </c>
      <c r="F113" s="1"/>
      <c r="G113" s="1"/>
      <c r="H113" s="40"/>
      <c r="I113" s="1"/>
      <c r="J113" s="40"/>
      <c r="K113" s="1"/>
      <c r="L113" s="1"/>
      <c r="M113" s="12"/>
      <c r="N113" s="2"/>
      <c r="O113" s="2"/>
      <c r="P113" s="2"/>
      <c r="Q113" s="2"/>
    </row>
    <row r="114" thickBot="1">
      <c r="A114" s="9"/>
      <c r="B114" s="50" t="s">
        <v>65</v>
      </c>
      <c r="C114" s="51"/>
      <c r="D114" s="51"/>
      <c r="E114" s="52" t="s">
        <v>66</v>
      </c>
      <c r="F114" s="51"/>
      <c r="G114" s="51"/>
      <c r="H114" s="53"/>
      <c r="I114" s="51"/>
      <c r="J114" s="53"/>
      <c r="K114" s="51"/>
      <c r="L114" s="51"/>
      <c r="M114" s="12"/>
      <c r="N114" s="2"/>
      <c r="O114" s="2"/>
      <c r="P114" s="2"/>
      <c r="Q114" s="2"/>
    </row>
    <row r="115" thickTop="1">
      <c r="A115" s="9"/>
      <c r="B115" s="41">
        <v>17</v>
      </c>
      <c r="C115" s="42" t="s">
        <v>244</v>
      </c>
      <c r="D115" s="42" t="s">
        <v>3</v>
      </c>
      <c r="E115" s="42" t="s">
        <v>245</v>
      </c>
      <c r="F115" s="42" t="s">
        <v>3</v>
      </c>
      <c r="G115" s="43" t="s">
        <v>147</v>
      </c>
      <c r="H115" s="54">
        <v>9.9290000000000003</v>
      </c>
      <c r="I115" s="55">
        <f>ROUND(0,2)</f>
        <v>0</v>
      </c>
      <c r="J115" s="56">
        <f>ROUND(I115*H115,2)</f>
        <v>0</v>
      </c>
      <c r="K115" s="57">
        <v>0.20999999999999999</v>
      </c>
      <c r="L115" s="58">
        <f>IF(ISNUMBER(K115),ROUND(J115*(K115+1),2),0)</f>
        <v>0</v>
      </c>
      <c r="M115" s="12"/>
      <c r="N115" s="2"/>
      <c r="O115" s="2"/>
      <c r="P115" s="2"/>
      <c r="Q115" s="33">
        <f>IF(ISNUMBER(K115),IF(H115&gt;0,IF(I115&gt;0,J115,0),0),0)</f>
        <v>0</v>
      </c>
      <c r="R115" s="27">
        <f>IF(ISNUMBER(K115)=FALSE,J115,0)</f>
        <v>0</v>
      </c>
    </row>
    <row r="116">
      <c r="A116" s="9"/>
      <c r="B116" s="48" t="s">
        <v>60</v>
      </c>
      <c r="C116" s="1"/>
      <c r="D116" s="1"/>
      <c r="E116" s="49" t="s">
        <v>246</v>
      </c>
      <c r="F116" s="1"/>
      <c r="G116" s="1"/>
      <c r="H116" s="40"/>
      <c r="I116" s="1"/>
      <c r="J116" s="40"/>
      <c r="K116" s="1"/>
      <c r="L116" s="1"/>
      <c r="M116" s="12"/>
      <c r="N116" s="2"/>
      <c r="O116" s="2"/>
      <c r="P116" s="2"/>
      <c r="Q116" s="2"/>
    </row>
    <row r="117">
      <c r="A117" s="9"/>
      <c r="B117" s="48" t="s">
        <v>62</v>
      </c>
      <c r="C117" s="1"/>
      <c r="D117" s="1"/>
      <c r="E117" s="49" t="s">
        <v>247</v>
      </c>
      <c r="F117" s="1"/>
      <c r="G117" s="1"/>
      <c r="H117" s="40"/>
      <c r="I117" s="1"/>
      <c r="J117" s="40"/>
      <c r="K117" s="1"/>
      <c r="L117" s="1"/>
      <c r="M117" s="12"/>
      <c r="N117" s="2"/>
      <c r="O117" s="2"/>
      <c r="P117" s="2"/>
      <c r="Q117" s="2"/>
    </row>
    <row r="118">
      <c r="A118" s="9"/>
      <c r="B118" s="48" t="s">
        <v>63</v>
      </c>
      <c r="C118" s="1"/>
      <c r="D118" s="1"/>
      <c r="E118" s="49" t="s">
        <v>248</v>
      </c>
      <c r="F118" s="1"/>
      <c r="G118" s="1"/>
      <c r="H118" s="40"/>
      <c r="I118" s="1"/>
      <c r="J118" s="40"/>
      <c r="K118" s="1"/>
      <c r="L118" s="1"/>
      <c r="M118" s="12"/>
      <c r="N118" s="2"/>
      <c r="O118" s="2"/>
      <c r="P118" s="2"/>
      <c r="Q118" s="2"/>
    </row>
    <row r="119" thickBot="1">
      <c r="A119" s="9"/>
      <c r="B119" s="50" t="s">
        <v>65</v>
      </c>
      <c r="C119" s="51"/>
      <c r="D119" s="51"/>
      <c r="E119" s="52" t="s">
        <v>66</v>
      </c>
      <c r="F119" s="51"/>
      <c r="G119" s="51"/>
      <c r="H119" s="53"/>
      <c r="I119" s="51"/>
      <c r="J119" s="53"/>
      <c r="K119" s="51"/>
      <c r="L119" s="51"/>
      <c r="M119" s="12"/>
      <c r="N119" s="2"/>
      <c r="O119" s="2"/>
      <c r="P119" s="2"/>
      <c r="Q119" s="2"/>
    </row>
    <row r="120" thickTop="1">
      <c r="A120" s="9"/>
      <c r="B120" s="41">
        <v>18</v>
      </c>
      <c r="C120" s="42" t="s">
        <v>249</v>
      </c>
      <c r="D120" s="42" t="s">
        <v>3</v>
      </c>
      <c r="E120" s="42" t="s">
        <v>250</v>
      </c>
      <c r="F120" s="42" t="s">
        <v>3</v>
      </c>
      <c r="G120" s="43" t="s">
        <v>123</v>
      </c>
      <c r="H120" s="54">
        <v>5502.6999999999998</v>
      </c>
      <c r="I120" s="55">
        <f>ROUND(0,2)</f>
        <v>0</v>
      </c>
      <c r="J120" s="56">
        <f>ROUND(I120*H120,2)</f>
        <v>0</v>
      </c>
      <c r="K120" s="57">
        <v>0.20999999999999999</v>
      </c>
      <c r="L120" s="58">
        <f>IF(ISNUMBER(K120),ROUND(J120*(K120+1),2),0)</f>
        <v>0</v>
      </c>
      <c r="M120" s="12"/>
      <c r="N120" s="2"/>
      <c r="O120" s="2"/>
      <c r="P120" s="2"/>
      <c r="Q120" s="33">
        <f>IF(ISNUMBER(K120),IF(H120&gt;0,IF(I120&gt;0,J120,0),0),0)</f>
        <v>0</v>
      </c>
      <c r="R120" s="27">
        <f>IF(ISNUMBER(K120)=FALSE,J120,0)</f>
        <v>0</v>
      </c>
    </row>
    <row r="121">
      <c r="A121" s="9"/>
      <c r="B121" s="48" t="s">
        <v>60</v>
      </c>
      <c r="C121" s="1"/>
      <c r="D121" s="1"/>
      <c r="E121" s="49" t="s">
        <v>251</v>
      </c>
      <c r="F121" s="1"/>
      <c r="G121" s="1"/>
      <c r="H121" s="40"/>
      <c r="I121" s="1"/>
      <c r="J121" s="40"/>
      <c r="K121" s="1"/>
      <c r="L121" s="1"/>
      <c r="M121" s="12"/>
      <c r="N121" s="2"/>
      <c r="O121" s="2"/>
      <c r="P121" s="2"/>
      <c r="Q121" s="2"/>
    </row>
    <row r="122">
      <c r="A122" s="9"/>
      <c r="B122" s="48" t="s">
        <v>62</v>
      </c>
      <c r="C122" s="1"/>
      <c r="D122" s="1"/>
      <c r="E122" s="49" t="s">
        <v>252</v>
      </c>
      <c r="F122" s="1"/>
      <c r="G122" s="1"/>
      <c r="H122" s="40"/>
      <c r="I122" s="1"/>
      <c r="J122" s="40"/>
      <c r="K122" s="1"/>
      <c r="L122" s="1"/>
      <c r="M122" s="12"/>
      <c r="N122" s="2"/>
      <c r="O122" s="2"/>
      <c r="P122" s="2"/>
      <c r="Q122" s="2"/>
    </row>
    <row r="123">
      <c r="A123" s="9"/>
      <c r="B123" s="48" t="s">
        <v>63</v>
      </c>
      <c r="C123" s="1"/>
      <c r="D123" s="1"/>
      <c r="E123" s="49" t="s">
        <v>253</v>
      </c>
      <c r="F123" s="1"/>
      <c r="G123" s="1"/>
      <c r="H123" s="40"/>
      <c r="I123" s="1"/>
      <c r="J123" s="40"/>
      <c r="K123" s="1"/>
      <c r="L123" s="1"/>
      <c r="M123" s="12"/>
      <c r="N123" s="2"/>
      <c r="O123" s="2"/>
      <c r="P123" s="2"/>
      <c r="Q123" s="2"/>
    </row>
    <row r="124" thickBot="1">
      <c r="A124" s="9"/>
      <c r="B124" s="50" t="s">
        <v>65</v>
      </c>
      <c r="C124" s="51"/>
      <c r="D124" s="51"/>
      <c r="E124" s="52" t="s">
        <v>66</v>
      </c>
      <c r="F124" s="51"/>
      <c r="G124" s="51"/>
      <c r="H124" s="53"/>
      <c r="I124" s="51"/>
      <c r="J124" s="53"/>
      <c r="K124" s="51"/>
      <c r="L124" s="51"/>
      <c r="M124" s="12"/>
      <c r="N124" s="2"/>
      <c r="O124" s="2"/>
      <c r="P124" s="2"/>
      <c r="Q124" s="2"/>
    </row>
    <row r="125" thickTop="1" thickBot="1" ht="25" customHeight="1">
      <c r="A125" s="9"/>
      <c r="B125" s="1"/>
      <c r="C125" s="59">
        <v>1</v>
      </c>
      <c r="D125" s="1"/>
      <c r="E125" s="59" t="s">
        <v>108</v>
      </c>
      <c r="F125" s="1"/>
      <c r="G125" s="60" t="s">
        <v>101</v>
      </c>
      <c r="H125" s="61">
        <f>J50+J55+J60+J65+J70+J75+J80+J85+J90+J95+J100+J105+J110+J115+J120</f>
        <v>0</v>
      </c>
      <c r="I125" s="60" t="s">
        <v>102</v>
      </c>
      <c r="J125" s="62">
        <f>(L125-H125)</f>
        <v>0</v>
      </c>
      <c r="K125" s="60" t="s">
        <v>103</v>
      </c>
      <c r="L125" s="63">
        <f>L50+L55+L60+L65+L70+L75+L80+L85+L90+L95+L100+L105+L110+L115+L120</f>
        <v>0</v>
      </c>
      <c r="M125" s="12"/>
      <c r="N125" s="2"/>
      <c r="O125" s="2"/>
      <c r="P125" s="2"/>
      <c r="Q125" s="33">
        <f>0+Q50+Q55+Q60+Q65+Q70+Q75+Q80+Q85+Q90+Q95+Q100+Q105+Q110+Q115+Q120</f>
        <v>0</v>
      </c>
      <c r="R125" s="27">
        <f>0+R50+R55+R60+R65+R70+R75+R80+R85+R90+R95+R100+R105+R110+R115+R120</f>
        <v>0</v>
      </c>
      <c r="S125" s="64">
        <f>Q125*(1+J125)+R125</f>
        <v>0</v>
      </c>
    </row>
    <row r="126" thickTop="1" thickBot="1" ht="25" customHeight="1">
      <c r="A126" s="9"/>
      <c r="B126" s="65"/>
      <c r="C126" s="65"/>
      <c r="D126" s="65"/>
      <c r="E126" s="65"/>
      <c r="F126" s="65"/>
      <c r="G126" s="66" t="s">
        <v>104</v>
      </c>
      <c r="H126" s="67">
        <f>J50+J55+J60+J65+J70+J75+J80+J85+J90+J95+J100+J105+J110+J115+J120</f>
        <v>0</v>
      </c>
      <c r="I126" s="66" t="s">
        <v>105</v>
      </c>
      <c r="J126" s="68">
        <f>0+J125</f>
        <v>0</v>
      </c>
      <c r="K126" s="66" t="s">
        <v>106</v>
      </c>
      <c r="L126" s="69">
        <f>L50+L55+L60+L65+L70+L75+L80+L85+L90+L95+L100+L105+L110+L115+L120</f>
        <v>0</v>
      </c>
      <c r="M126" s="12"/>
      <c r="N126" s="2"/>
      <c r="O126" s="2"/>
      <c r="P126" s="2"/>
      <c r="Q126" s="2"/>
    </row>
    <row r="127" ht="40" customHeight="1">
      <c r="A127" s="9"/>
      <c r="B127" s="73" t="s">
        <v>254</v>
      </c>
      <c r="C127" s="1"/>
      <c r="D127" s="1"/>
      <c r="E127" s="1"/>
      <c r="F127" s="1"/>
      <c r="G127" s="1"/>
      <c r="H127" s="40"/>
      <c r="I127" s="1"/>
      <c r="J127" s="40"/>
      <c r="K127" s="1"/>
      <c r="L127" s="1"/>
      <c r="M127" s="12"/>
      <c r="N127" s="2"/>
      <c r="O127" s="2"/>
      <c r="P127" s="2"/>
      <c r="Q127" s="2"/>
    </row>
    <row r="128">
      <c r="A128" s="9"/>
      <c r="B128" s="41">
        <v>19</v>
      </c>
      <c r="C128" s="42" t="s">
        <v>255</v>
      </c>
      <c r="D128" s="42" t="s">
        <v>57</v>
      </c>
      <c r="E128" s="42" t="s">
        <v>256</v>
      </c>
      <c r="F128" s="42" t="s">
        <v>3</v>
      </c>
      <c r="G128" s="43" t="s">
        <v>147</v>
      </c>
      <c r="H128" s="44">
        <v>2434</v>
      </c>
      <c r="I128" s="25">
        <f>ROUND(0,2)</f>
        <v>0</v>
      </c>
      <c r="J128" s="45">
        <f>ROUND(I128*H128,2)</f>
        <v>0</v>
      </c>
      <c r="K128" s="46">
        <v>0.20999999999999999</v>
      </c>
      <c r="L128" s="47">
        <f>IF(ISNUMBER(K128),ROUND(J128*(K128+1),2),0)</f>
        <v>0</v>
      </c>
      <c r="M128" s="12"/>
      <c r="N128" s="2"/>
      <c r="O128" s="2"/>
      <c r="P128" s="2"/>
      <c r="Q128" s="33">
        <f>IF(ISNUMBER(K128),IF(H128&gt;0,IF(I128&gt;0,J128,0),0),0)</f>
        <v>0</v>
      </c>
      <c r="R128" s="27">
        <f>IF(ISNUMBER(K128)=FALSE,J128,0)</f>
        <v>0</v>
      </c>
    </row>
    <row r="129">
      <c r="A129" s="9"/>
      <c r="B129" s="48" t="s">
        <v>60</v>
      </c>
      <c r="C129" s="1"/>
      <c r="D129" s="1"/>
      <c r="E129" s="49" t="s">
        <v>257</v>
      </c>
      <c r="F129" s="1"/>
      <c r="G129" s="1"/>
      <c r="H129" s="40"/>
      <c r="I129" s="1"/>
      <c r="J129" s="40"/>
      <c r="K129" s="1"/>
      <c r="L129" s="1"/>
      <c r="M129" s="12"/>
      <c r="N129" s="2"/>
      <c r="O129" s="2"/>
      <c r="P129" s="2"/>
      <c r="Q129" s="2"/>
    </row>
    <row r="130">
      <c r="A130" s="9"/>
      <c r="B130" s="48" t="s">
        <v>62</v>
      </c>
      <c r="C130" s="1"/>
      <c r="D130" s="1"/>
      <c r="E130" s="49" t="s">
        <v>258</v>
      </c>
      <c r="F130" s="1"/>
      <c r="G130" s="1"/>
      <c r="H130" s="40"/>
      <c r="I130" s="1"/>
      <c r="J130" s="40"/>
      <c r="K130" s="1"/>
      <c r="L130" s="1"/>
      <c r="M130" s="12"/>
      <c r="N130" s="2"/>
      <c r="O130" s="2"/>
      <c r="P130" s="2"/>
      <c r="Q130" s="2"/>
    </row>
    <row r="131">
      <c r="A131" s="9"/>
      <c r="B131" s="48" t="s">
        <v>63</v>
      </c>
      <c r="C131" s="1"/>
      <c r="D131" s="1"/>
      <c r="E131" s="49" t="s">
        <v>259</v>
      </c>
      <c r="F131" s="1"/>
      <c r="G131" s="1"/>
      <c r="H131" s="40"/>
      <c r="I131" s="1"/>
      <c r="J131" s="40"/>
      <c r="K131" s="1"/>
      <c r="L131" s="1"/>
      <c r="M131" s="12"/>
      <c r="N131" s="2"/>
      <c r="O131" s="2"/>
      <c r="P131" s="2"/>
      <c r="Q131" s="2"/>
    </row>
    <row r="132" thickBot="1">
      <c r="A132" s="9"/>
      <c r="B132" s="50" t="s">
        <v>65</v>
      </c>
      <c r="C132" s="51"/>
      <c r="D132" s="51"/>
      <c r="E132" s="52" t="s">
        <v>66</v>
      </c>
      <c r="F132" s="51"/>
      <c r="G132" s="51"/>
      <c r="H132" s="53"/>
      <c r="I132" s="51"/>
      <c r="J132" s="53"/>
      <c r="K132" s="51"/>
      <c r="L132" s="51"/>
      <c r="M132" s="12"/>
      <c r="N132" s="2"/>
      <c r="O132" s="2"/>
      <c r="P132" s="2"/>
      <c r="Q132" s="2"/>
    </row>
    <row r="133" thickTop="1">
      <c r="A133" s="9"/>
      <c r="B133" s="41">
        <v>20</v>
      </c>
      <c r="C133" s="42" t="s">
        <v>255</v>
      </c>
      <c r="D133" s="42" t="s">
        <v>67</v>
      </c>
      <c r="E133" s="42" t="s">
        <v>256</v>
      </c>
      <c r="F133" s="42" t="s">
        <v>3</v>
      </c>
      <c r="G133" s="43" t="s">
        <v>147</v>
      </c>
      <c r="H133" s="54">
        <v>1151</v>
      </c>
      <c r="I133" s="55">
        <f>ROUND(0,2)</f>
        <v>0</v>
      </c>
      <c r="J133" s="56">
        <f>ROUND(I133*H133,2)</f>
        <v>0</v>
      </c>
      <c r="K133" s="57">
        <v>0.20999999999999999</v>
      </c>
      <c r="L133" s="58">
        <f>IF(ISNUMBER(K133),ROUND(J133*(K133+1),2),0)</f>
        <v>0</v>
      </c>
      <c r="M133" s="12"/>
      <c r="N133" s="2"/>
      <c r="O133" s="2"/>
      <c r="P133" s="2"/>
      <c r="Q133" s="33">
        <f>IF(ISNUMBER(K133),IF(H133&gt;0,IF(I133&gt;0,J133,0),0),0)</f>
        <v>0</v>
      </c>
      <c r="R133" s="27">
        <f>IF(ISNUMBER(K133)=FALSE,J133,0)</f>
        <v>0</v>
      </c>
    </row>
    <row r="134">
      <c r="A134" s="9"/>
      <c r="B134" s="48" t="s">
        <v>60</v>
      </c>
      <c r="C134" s="1"/>
      <c r="D134" s="1"/>
      <c r="E134" s="49" t="s">
        <v>260</v>
      </c>
      <c r="F134" s="1"/>
      <c r="G134" s="1"/>
      <c r="H134" s="40"/>
      <c r="I134" s="1"/>
      <c r="J134" s="40"/>
      <c r="K134" s="1"/>
      <c r="L134" s="1"/>
      <c r="M134" s="12"/>
      <c r="N134" s="2"/>
      <c r="O134" s="2"/>
      <c r="P134" s="2"/>
      <c r="Q134" s="2"/>
    </row>
    <row r="135">
      <c r="A135" s="9"/>
      <c r="B135" s="48" t="s">
        <v>62</v>
      </c>
      <c r="C135" s="1"/>
      <c r="D135" s="1"/>
      <c r="E135" s="49" t="s">
        <v>261</v>
      </c>
      <c r="F135" s="1"/>
      <c r="G135" s="1"/>
      <c r="H135" s="40"/>
      <c r="I135" s="1"/>
      <c r="J135" s="40"/>
      <c r="K135" s="1"/>
      <c r="L135" s="1"/>
      <c r="M135" s="12"/>
      <c r="N135" s="2"/>
      <c r="O135" s="2"/>
      <c r="P135" s="2"/>
      <c r="Q135" s="2"/>
    </row>
    <row r="136">
      <c r="A136" s="9"/>
      <c r="B136" s="48" t="s">
        <v>63</v>
      </c>
      <c r="C136" s="1"/>
      <c r="D136" s="1"/>
      <c r="E136" s="49" t="s">
        <v>259</v>
      </c>
      <c r="F136" s="1"/>
      <c r="G136" s="1"/>
      <c r="H136" s="40"/>
      <c r="I136" s="1"/>
      <c r="J136" s="40"/>
      <c r="K136" s="1"/>
      <c r="L136" s="1"/>
      <c r="M136" s="12"/>
      <c r="N136" s="2"/>
      <c r="O136" s="2"/>
      <c r="P136" s="2"/>
      <c r="Q136" s="2"/>
    </row>
    <row r="137" thickBot="1">
      <c r="A137" s="9"/>
      <c r="B137" s="50" t="s">
        <v>65</v>
      </c>
      <c r="C137" s="51"/>
      <c r="D137" s="51"/>
      <c r="E137" s="52" t="s">
        <v>66</v>
      </c>
      <c r="F137" s="51"/>
      <c r="G137" s="51"/>
      <c r="H137" s="53"/>
      <c r="I137" s="51"/>
      <c r="J137" s="53"/>
      <c r="K137" s="51"/>
      <c r="L137" s="51"/>
      <c r="M137" s="12"/>
      <c r="N137" s="2"/>
      <c r="O137" s="2"/>
      <c r="P137" s="2"/>
      <c r="Q137" s="2"/>
    </row>
    <row r="138" thickTop="1">
      <c r="A138" s="9"/>
      <c r="B138" s="41">
        <v>21</v>
      </c>
      <c r="C138" s="42" t="s">
        <v>262</v>
      </c>
      <c r="D138" s="42" t="s">
        <v>3</v>
      </c>
      <c r="E138" s="42" t="s">
        <v>263</v>
      </c>
      <c r="F138" s="42" t="s">
        <v>3</v>
      </c>
      <c r="G138" s="43" t="s">
        <v>123</v>
      </c>
      <c r="H138" s="54">
        <v>3848</v>
      </c>
      <c r="I138" s="55">
        <f>ROUND(0,2)</f>
        <v>0</v>
      </c>
      <c r="J138" s="56">
        <f>ROUND(I138*H138,2)</f>
        <v>0</v>
      </c>
      <c r="K138" s="57">
        <v>0.20999999999999999</v>
      </c>
      <c r="L138" s="58">
        <f>IF(ISNUMBER(K138),ROUND(J138*(K138+1),2),0)</f>
        <v>0</v>
      </c>
      <c r="M138" s="12"/>
      <c r="N138" s="2"/>
      <c r="O138" s="2"/>
      <c r="P138" s="2"/>
      <c r="Q138" s="33">
        <f>IF(ISNUMBER(K138),IF(H138&gt;0,IF(I138&gt;0,J138,0),0),0)</f>
        <v>0</v>
      </c>
      <c r="R138" s="27">
        <f>IF(ISNUMBER(K138)=FALSE,J138,0)</f>
        <v>0</v>
      </c>
    </row>
    <row r="139">
      <c r="A139" s="9"/>
      <c r="B139" s="48" t="s">
        <v>60</v>
      </c>
      <c r="C139" s="1"/>
      <c r="D139" s="1"/>
      <c r="E139" s="49" t="s">
        <v>264</v>
      </c>
      <c r="F139" s="1"/>
      <c r="G139" s="1"/>
      <c r="H139" s="40"/>
      <c r="I139" s="1"/>
      <c r="J139" s="40"/>
      <c r="K139" s="1"/>
      <c r="L139" s="1"/>
      <c r="M139" s="12"/>
      <c r="N139" s="2"/>
      <c r="O139" s="2"/>
      <c r="P139" s="2"/>
      <c r="Q139" s="2"/>
    </row>
    <row r="140">
      <c r="A140" s="9"/>
      <c r="B140" s="48" t="s">
        <v>62</v>
      </c>
      <c r="C140" s="1"/>
      <c r="D140" s="1"/>
      <c r="E140" s="49" t="s">
        <v>265</v>
      </c>
      <c r="F140" s="1"/>
      <c r="G140" s="1"/>
      <c r="H140" s="40"/>
      <c r="I140" s="1"/>
      <c r="J140" s="40"/>
      <c r="K140" s="1"/>
      <c r="L140" s="1"/>
      <c r="M140" s="12"/>
      <c r="N140" s="2"/>
      <c r="O140" s="2"/>
      <c r="P140" s="2"/>
      <c r="Q140" s="2"/>
    </row>
    <row r="141">
      <c r="A141" s="9"/>
      <c r="B141" s="48" t="s">
        <v>63</v>
      </c>
      <c r="C141" s="1"/>
      <c r="D141" s="1"/>
      <c r="E141" s="49" t="s">
        <v>266</v>
      </c>
      <c r="F141" s="1"/>
      <c r="G141" s="1"/>
      <c r="H141" s="40"/>
      <c r="I141" s="1"/>
      <c r="J141" s="40"/>
      <c r="K141" s="1"/>
      <c r="L141" s="1"/>
      <c r="M141" s="12"/>
      <c r="N141" s="2"/>
      <c r="O141" s="2"/>
      <c r="P141" s="2"/>
      <c r="Q141" s="2"/>
    </row>
    <row r="142" thickBot="1">
      <c r="A142" s="9"/>
      <c r="B142" s="50" t="s">
        <v>65</v>
      </c>
      <c r="C142" s="51"/>
      <c r="D142" s="51"/>
      <c r="E142" s="52" t="s">
        <v>66</v>
      </c>
      <c r="F142" s="51"/>
      <c r="G142" s="51"/>
      <c r="H142" s="53"/>
      <c r="I142" s="51"/>
      <c r="J142" s="53"/>
      <c r="K142" s="51"/>
      <c r="L142" s="51"/>
      <c r="M142" s="12"/>
      <c r="N142" s="2"/>
      <c r="O142" s="2"/>
      <c r="P142" s="2"/>
      <c r="Q142" s="2"/>
    </row>
    <row r="143" thickTop="1">
      <c r="A143" s="9"/>
      <c r="B143" s="41">
        <v>22</v>
      </c>
      <c r="C143" s="42" t="s">
        <v>267</v>
      </c>
      <c r="D143" s="42" t="s">
        <v>3</v>
      </c>
      <c r="E143" s="42" t="s">
        <v>268</v>
      </c>
      <c r="F143" s="42" t="s">
        <v>3</v>
      </c>
      <c r="G143" s="43" t="s">
        <v>123</v>
      </c>
      <c r="H143" s="54">
        <v>7696</v>
      </c>
      <c r="I143" s="55">
        <f>ROUND(0,2)</f>
        <v>0</v>
      </c>
      <c r="J143" s="56">
        <f>ROUND(I143*H143,2)</f>
        <v>0</v>
      </c>
      <c r="K143" s="57">
        <v>0.20999999999999999</v>
      </c>
      <c r="L143" s="58">
        <f>IF(ISNUMBER(K143),ROUND(J143*(K143+1),2),0)</f>
        <v>0</v>
      </c>
      <c r="M143" s="12"/>
      <c r="N143" s="2"/>
      <c r="O143" s="2"/>
      <c r="P143" s="2"/>
      <c r="Q143" s="33">
        <f>IF(ISNUMBER(K143),IF(H143&gt;0,IF(I143&gt;0,J143,0),0),0)</f>
        <v>0</v>
      </c>
      <c r="R143" s="27">
        <f>IF(ISNUMBER(K143)=FALSE,J143,0)</f>
        <v>0</v>
      </c>
    </row>
    <row r="144">
      <c r="A144" s="9"/>
      <c r="B144" s="48" t="s">
        <v>60</v>
      </c>
      <c r="C144" s="1"/>
      <c r="D144" s="1"/>
      <c r="E144" s="49" t="s">
        <v>269</v>
      </c>
      <c r="F144" s="1"/>
      <c r="G144" s="1"/>
      <c r="H144" s="40"/>
      <c r="I144" s="1"/>
      <c r="J144" s="40"/>
      <c r="K144" s="1"/>
      <c r="L144" s="1"/>
      <c r="M144" s="12"/>
      <c r="N144" s="2"/>
      <c r="O144" s="2"/>
      <c r="P144" s="2"/>
      <c r="Q144" s="2"/>
    </row>
    <row r="145">
      <c r="A145" s="9"/>
      <c r="B145" s="48" t="s">
        <v>62</v>
      </c>
      <c r="C145" s="1"/>
      <c r="D145" s="1"/>
      <c r="E145" s="49" t="s">
        <v>270</v>
      </c>
      <c r="F145" s="1"/>
      <c r="G145" s="1"/>
      <c r="H145" s="40"/>
      <c r="I145" s="1"/>
      <c r="J145" s="40"/>
      <c r="K145" s="1"/>
      <c r="L145" s="1"/>
      <c r="M145" s="12"/>
      <c r="N145" s="2"/>
      <c r="O145" s="2"/>
      <c r="P145" s="2"/>
      <c r="Q145" s="2"/>
    </row>
    <row r="146">
      <c r="A146" s="9"/>
      <c r="B146" s="48" t="s">
        <v>63</v>
      </c>
      <c r="C146" s="1"/>
      <c r="D146" s="1"/>
      <c r="E146" s="49" t="s">
        <v>271</v>
      </c>
      <c r="F146" s="1"/>
      <c r="G146" s="1"/>
      <c r="H146" s="40"/>
      <c r="I146" s="1"/>
      <c r="J146" s="40"/>
      <c r="K146" s="1"/>
      <c r="L146" s="1"/>
      <c r="M146" s="12"/>
      <c r="N146" s="2"/>
      <c r="O146" s="2"/>
      <c r="P146" s="2"/>
      <c r="Q146" s="2"/>
    </row>
    <row r="147" thickBot="1">
      <c r="A147" s="9"/>
      <c r="B147" s="50" t="s">
        <v>65</v>
      </c>
      <c r="C147" s="51"/>
      <c r="D147" s="51"/>
      <c r="E147" s="52" t="s">
        <v>66</v>
      </c>
      <c r="F147" s="51"/>
      <c r="G147" s="51"/>
      <c r="H147" s="53"/>
      <c r="I147" s="51"/>
      <c r="J147" s="53"/>
      <c r="K147" s="51"/>
      <c r="L147" s="51"/>
      <c r="M147" s="12"/>
      <c r="N147" s="2"/>
      <c r="O147" s="2"/>
      <c r="P147" s="2"/>
      <c r="Q147" s="2"/>
    </row>
    <row r="148" thickTop="1">
      <c r="A148" s="9"/>
      <c r="B148" s="41">
        <v>23</v>
      </c>
      <c r="C148" s="42" t="s">
        <v>272</v>
      </c>
      <c r="D148" s="42" t="s">
        <v>3</v>
      </c>
      <c r="E148" s="42" t="s">
        <v>273</v>
      </c>
      <c r="F148" s="42" t="s">
        <v>3</v>
      </c>
      <c r="G148" s="43" t="s">
        <v>123</v>
      </c>
      <c r="H148" s="54">
        <v>4868</v>
      </c>
      <c r="I148" s="55">
        <f>ROUND(0,2)</f>
        <v>0</v>
      </c>
      <c r="J148" s="56">
        <f>ROUND(I148*H148,2)</f>
        <v>0</v>
      </c>
      <c r="K148" s="57">
        <v>0.20999999999999999</v>
      </c>
      <c r="L148" s="58">
        <f>IF(ISNUMBER(K148),ROUND(J148*(K148+1),2),0)</f>
        <v>0</v>
      </c>
      <c r="M148" s="12"/>
      <c r="N148" s="2"/>
      <c r="O148" s="2"/>
      <c r="P148" s="2"/>
      <c r="Q148" s="33">
        <f>IF(ISNUMBER(K148),IF(H148&gt;0,IF(I148&gt;0,J148,0),0),0)</f>
        <v>0</v>
      </c>
      <c r="R148" s="27">
        <f>IF(ISNUMBER(K148)=FALSE,J148,0)</f>
        <v>0</v>
      </c>
    </row>
    <row r="149">
      <c r="A149" s="9"/>
      <c r="B149" s="48" t="s">
        <v>60</v>
      </c>
      <c r="C149" s="1"/>
      <c r="D149" s="1"/>
      <c r="E149" s="49" t="s">
        <v>274</v>
      </c>
      <c r="F149" s="1"/>
      <c r="G149" s="1"/>
      <c r="H149" s="40"/>
      <c r="I149" s="1"/>
      <c r="J149" s="40"/>
      <c r="K149" s="1"/>
      <c r="L149" s="1"/>
      <c r="M149" s="12"/>
      <c r="N149" s="2"/>
      <c r="O149" s="2"/>
      <c r="P149" s="2"/>
      <c r="Q149" s="2"/>
    </row>
    <row r="150">
      <c r="A150" s="9"/>
      <c r="B150" s="48" t="s">
        <v>62</v>
      </c>
      <c r="C150" s="1"/>
      <c r="D150" s="1"/>
      <c r="E150" s="49" t="s">
        <v>275</v>
      </c>
      <c r="F150" s="1"/>
      <c r="G150" s="1"/>
      <c r="H150" s="40"/>
      <c r="I150" s="1"/>
      <c r="J150" s="40"/>
      <c r="K150" s="1"/>
      <c r="L150" s="1"/>
      <c r="M150" s="12"/>
      <c r="N150" s="2"/>
      <c r="O150" s="2"/>
      <c r="P150" s="2"/>
      <c r="Q150" s="2"/>
    </row>
    <row r="151">
      <c r="A151" s="9"/>
      <c r="B151" s="48" t="s">
        <v>63</v>
      </c>
      <c r="C151" s="1"/>
      <c r="D151" s="1"/>
      <c r="E151" s="49" t="s">
        <v>276</v>
      </c>
      <c r="F151" s="1"/>
      <c r="G151" s="1"/>
      <c r="H151" s="40"/>
      <c r="I151" s="1"/>
      <c r="J151" s="40"/>
      <c r="K151" s="1"/>
      <c r="L151" s="1"/>
      <c r="M151" s="12"/>
      <c r="N151" s="2"/>
      <c r="O151" s="2"/>
      <c r="P151" s="2"/>
      <c r="Q151" s="2"/>
    </row>
    <row r="152" thickBot="1">
      <c r="A152" s="9"/>
      <c r="B152" s="50" t="s">
        <v>65</v>
      </c>
      <c r="C152" s="51"/>
      <c r="D152" s="51"/>
      <c r="E152" s="52" t="s">
        <v>66</v>
      </c>
      <c r="F152" s="51"/>
      <c r="G152" s="51"/>
      <c r="H152" s="53"/>
      <c r="I152" s="51"/>
      <c r="J152" s="53"/>
      <c r="K152" s="51"/>
      <c r="L152" s="51"/>
      <c r="M152" s="12"/>
      <c r="N152" s="2"/>
      <c r="O152" s="2"/>
      <c r="P152" s="2"/>
      <c r="Q152" s="2"/>
    </row>
    <row r="153" thickTop="1">
      <c r="A153" s="9"/>
      <c r="B153" s="41">
        <v>24</v>
      </c>
      <c r="C153" s="42" t="s">
        <v>277</v>
      </c>
      <c r="D153" s="42" t="s">
        <v>57</v>
      </c>
      <c r="E153" s="42" t="s">
        <v>278</v>
      </c>
      <c r="F153" s="42" t="s">
        <v>3</v>
      </c>
      <c r="G153" s="43" t="s">
        <v>123</v>
      </c>
      <c r="H153" s="54">
        <v>10055</v>
      </c>
      <c r="I153" s="55">
        <f>ROUND(0,2)</f>
        <v>0</v>
      </c>
      <c r="J153" s="56">
        <f>ROUND(I153*H153,2)</f>
        <v>0</v>
      </c>
      <c r="K153" s="57">
        <v>0.20999999999999999</v>
      </c>
      <c r="L153" s="58">
        <f>IF(ISNUMBER(K153),ROUND(J153*(K153+1),2),0)</f>
        <v>0</v>
      </c>
      <c r="M153" s="12"/>
      <c r="N153" s="2"/>
      <c r="O153" s="2"/>
      <c r="P153" s="2"/>
      <c r="Q153" s="33">
        <f>IF(ISNUMBER(K153),IF(H153&gt;0,IF(I153&gt;0,J153,0),0),0)</f>
        <v>0</v>
      </c>
      <c r="R153" s="27">
        <f>IF(ISNUMBER(K153)=FALSE,J153,0)</f>
        <v>0</v>
      </c>
    </row>
    <row r="154">
      <c r="A154" s="9"/>
      <c r="B154" s="48" t="s">
        <v>60</v>
      </c>
      <c r="C154" s="1"/>
      <c r="D154" s="1"/>
      <c r="E154" s="49" t="s">
        <v>218</v>
      </c>
      <c r="F154" s="1"/>
      <c r="G154" s="1"/>
      <c r="H154" s="40"/>
      <c r="I154" s="1"/>
      <c r="J154" s="40"/>
      <c r="K154" s="1"/>
      <c r="L154" s="1"/>
      <c r="M154" s="12"/>
      <c r="N154" s="2"/>
      <c r="O154" s="2"/>
      <c r="P154" s="2"/>
      <c r="Q154" s="2"/>
    </row>
    <row r="155">
      <c r="A155" s="9"/>
      <c r="B155" s="48" t="s">
        <v>62</v>
      </c>
      <c r="C155" s="1"/>
      <c r="D155" s="1"/>
      <c r="E155" s="49" t="s">
        <v>279</v>
      </c>
      <c r="F155" s="1"/>
      <c r="G155" s="1"/>
      <c r="H155" s="40"/>
      <c r="I155" s="1"/>
      <c r="J155" s="40"/>
      <c r="K155" s="1"/>
      <c r="L155" s="1"/>
      <c r="M155" s="12"/>
      <c r="N155" s="2"/>
      <c r="O155" s="2"/>
      <c r="P155" s="2"/>
      <c r="Q155" s="2"/>
    </row>
    <row r="156">
      <c r="A156" s="9"/>
      <c r="B156" s="48" t="s">
        <v>63</v>
      </c>
      <c r="C156" s="1"/>
      <c r="D156" s="1"/>
      <c r="E156" s="49" t="s">
        <v>280</v>
      </c>
      <c r="F156" s="1"/>
      <c r="G156" s="1"/>
      <c r="H156" s="40"/>
      <c r="I156" s="1"/>
      <c r="J156" s="40"/>
      <c r="K156" s="1"/>
      <c r="L156" s="1"/>
      <c r="M156" s="12"/>
      <c r="N156" s="2"/>
      <c r="O156" s="2"/>
      <c r="P156" s="2"/>
      <c r="Q156" s="2"/>
    </row>
    <row r="157" thickBot="1">
      <c r="A157" s="9"/>
      <c r="B157" s="50" t="s">
        <v>65</v>
      </c>
      <c r="C157" s="51"/>
      <c r="D157" s="51"/>
      <c r="E157" s="52" t="s">
        <v>66</v>
      </c>
      <c r="F157" s="51"/>
      <c r="G157" s="51"/>
      <c r="H157" s="53"/>
      <c r="I157" s="51"/>
      <c r="J157" s="53"/>
      <c r="K157" s="51"/>
      <c r="L157" s="51"/>
      <c r="M157" s="12"/>
      <c r="N157" s="2"/>
      <c r="O157" s="2"/>
      <c r="P157" s="2"/>
      <c r="Q157" s="2"/>
    </row>
    <row r="158" thickTop="1">
      <c r="A158" s="9"/>
      <c r="B158" s="41">
        <v>25</v>
      </c>
      <c r="C158" s="42" t="s">
        <v>277</v>
      </c>
      <c r="D158" s="42" t="s">
        <v>67</v>
      </c>
      <c r="E158" s="42" t="s">
        <v>278</v>
      </c>
      <c r="F158" s="42" t="s">
        <v>3</v>
      </c>
      <c r="G158" s="43" t="s">
        <v>123</v>
      </c>
      <c r="H158" s="54">
        <v>2597</v>
      </c>
      <c r="I158" s="55">
        <f>ROUND(0,2)</f>
        <v>0</v>
      </c>
      <c r="J158" s="56">
        <f>ROUND(I158*H158,2)</f>
        <v>0</v>
      </c>
      <c r="K158" s="57">
        <v>0.20999999999999999</v>
      </c>
      <c r="L158" s="58">
        <f>IF(ISNUMBER(K158),ROUND(J158*(K158+1),2),0)</f>
        <v>0</v>
      </c>
      <c r="M158" s="12"/>
      <c r="N158" s="2"/>
      <c r="O158" s="2"/>
      <c r="P158" s="2"/>
      <c r="Q158" s="33">
        <f>IF(ISNUMBER(K158),IF(H158&gt;0,IF(I158&gt;0,J158,0),0),0)</f>
        <v>0</v>
      </c>
      <c r="R158" s="27">
        <f>IF(ISNUMBER(K158)=FALSE,J158,0)</f>
        <v>0</v>
      </c>
    </row>
    <row r="159">
      <c r="A159" s="9"/>
      <c r="B159" s="48" t="s">
        <v>60</v>
      </c>
      <c r="C159" s="1"/>
      <c r="D159" s="1"/>
      <c r="E159" s="49" t="s">
        <v>231</v>
      </c>
      <c r="F159" s="1"/>
      <c r="G159" s="1"/>
      <c r="H159" s="40"/>
      <c r="I159" s="1"/>
      <c r="J159" s="40"/>
      <c r="K159" s="1"/>
      <c r="L159" s="1"/>
      <c r="M159" s="12"/>
      <c r="N159" s="2"/>
      <c r="O159" s="2"/>
      <c r="P159" s="2"/>
      <c r="Q159" s="2"/>
    </row>
    <row r="160">
      <c r="A160" s="9"/>
      <c r="B160" s="48" t="s">
        <v>62</v>
      </c>
      <c r="C160" s="1"/>
      <c r="D160" s="1"/>
      <c r="E160" s="49" t="s">
        <v>281</v>
      </c>
      <c r="F160" s="1"/>
      <c r="G160" s="1"/>
      <c r="H160" s="40"/>
      <c r="I160" s="1"/>
      <c r="J160" s="40"/>
      <c r="K160" s="1"/>
      <c r="L160" s="1"/>
      <c r="M160" s="12"/>
      <c r="N160" s="2"/>
      <c r="O160" s="2"/>
      <c r="P160" s="2"/>
      <c r="Q160" s="2"/>
    </row>
    <row r="161">
      <c r="A161" s="9"/>
      <c r="B161" s="48" t="s">
        <v>63</v>
      </c>
      <c r="C161" s="1"/>
      <c r="D161" s="1"/>
      <c r="E161" s="49" t="s">
        <v>280</v>
      </c>
      <c r="F161" s="1"/>
      <c r="G161" s="1"/>
      <c r="H161" s="40"/>
      <c r="I161" s="1"/>
      <c r="J161" s="40"/>
      <c r="K161" s="1"/>
      <c r="L161" s="1"/>
      <c r="M161" s="12"/>
      <c r="N161" s="2"/>
      <c r="O161" s="2"/>
      <c r="P161" s="2"/>
      <c r="Q161" s="2"/>
    </row>
    <row r="162" thickBot="1">
      <c r="A162" s="9"/>
      <c r="B162" s="50" t="s">
        <v>65</v>
      </c>
      <c r="C162" s="51"/>
      <c r="D162" s="51"/>
      <c r="E162" s="52" t="s">
        <v>66</v>
      </c>
      <c r="F162" s="51"/>
      <c r="G162" s="51"/>
      <c r="H162" s="53"/>
      <c r="I162" s="51"/>
      <c r="J162" s="53"/>
      <c r="K162" s="51"/>
      <c r="L162" s="51"/>
      <c r="M162" s="12"/>
      <c r="N162" s="2"/>
      <c r="O162" s="2"/>
      <c r="P162" s="2"/>
      <c r="Q162" s="2"/>
    </row>
    <row r="163" thickTop="1" thickBot="1" ht="25" customHeight="1">
      <c r="A163" s="9"/>
      <c r="B163" s="1"/>
      <c r="C163" s="59">
        <v>2</v>
      </c>
      <c r="D163" s="1"/>
      <c r="E163" s="59" t="s">
        <v>182</v>
      </c>
      <c r="F163" s="1"/>
      <c r="G163" s="60" t="s">
        <v>101</v>
      </c>
      <c r="H163" s="61">
        <f>J128+J133+J138+J143+J148+J153+J158</f>
        <v>0</v>
      </c>
      <c r="I163" s="60" t="s">
        <v>102</v>
      </c>
      <c r="J163" s="62">
        <f>(L163-H163)</f>
        <v>0</v>
      </c>
      <c r="K163" s="60" t="s">
        <v>103</v>
      </c>
      <c r="L163" s="63">
        <f>L128+L133+L138+L143+L148+L153+L158</f>
        <v>0</v>
      </c>
      <c r="M163" s="12"/>
      <c r="N163" s="2"/>
      <c r="O163" s="2"/>
      <c r="P163" s="2"/>
      <c r="Q163" s="33">
        <f>0+Q128+Q133+Q138+Q143+Q148+Q153+Q158</f>
        <v>0</v>
      </c>
      <c r="R163" s="27">
        <f>0+R128+R133+R138+R143+R148+R153+R158</f>
        <v>0</v>
      </c>
      <c r="S163" s="64">
        <f>Q163*(1+J163)+R163</f>
        <v>0</v>
      </c>
    </row>
    <row r="164" thickTop="1" thickBot="1" ht="25" customHeight="1">
      <c r="A164" s="9"/>
      <c r="B164" s="65"/>
      <c r="C164" s="65"/>
      <c r="D164" s="65"/>
      <c r="E164" s="65"/>
      <c r="F164" s="65"/>
      <c r="G164" s="66" t="s">
        <v>104</v>
      </c>
      <c r="H164" s="67">
        <f>J128+J133+J138+J143+J148+J153+J158</f>
        <v>0</v>
      </c>
      <c r="I164" s="66" t="s">
        <v>105</v>
      </c>
      <c r="J164" s="68">
        <f>0+J163</f>
        <v>0</v>
      </c>
      <c r="K164" s="66" t="s">
        <v>106</v>
      </c>
      <c r="L164" s="69">
        <f>L128+L133+L138+L143+L148+L153+L158</f>
        <v>0</v>
      </c>
      <c r="M164" s="12"/>
      <c r="N164" s="2"/>
      <c r="O164" s="2"/>
      <c r="P164" s="2"/>
      <c r="Q164" s="2"/>
    </row>
    <row r="165" ht="40" customHeight="1">
      <c r="A165" s="9"/>
      <c r="B165" s="73" t="s">
        <v>282</v>
      </c>
      <c r="C165" s="1"/>
      <c r="D165" s="1"/>
      <c r="E165" s="1"/>
      <c r="F165" s="1"/>
      <c r="G165" s="1"/>
      <c r="H165" s="40"/>
      <c r="I165" s="1"/>
      <c r="J165" s="40"/>
      <c r="K165" s="1"/>
      <c r="L165" s="1"/>
      <c r="M165" s="12"/>
      <c r="N165" s="2"/>
      <c r="O165" s="2"/>
      <c r="P165" s="2"/>
      <c r="Q165" s="2"/>
    </row>
    <row r="166">
      <c r="A166" s="9"/>
      <c r="B166" s="41">
        <v>26</v>
      </c>
      <c r="C166" s="42" t="s">
        <v>283</v>
      </c>
      <c r="D166" s="42" t="s">
        <v>57</v>
      </c>
      <c r="E166" s="42" t="s">
        <v>284</v>
      </c>
      <c r="F166" s="42" t="s">
        <v>3</v>
      </c>
      <c r="G166" s="43" t="s">
        <v>147</v>
      </c>
      <c r="H166" s="44">
        <v>1.0800000000000001</v>
      </c>
      <c r="I166" s="25">
        <f>ROUND(0,2)</f>
        <v>0</v>
      </c>
      <c r="J166" s="45">
        <f>ROUND(I166*H166,2)</f>
        <v>0</v>
      </c>
      <c r="K166" s="46">
        <v>0.20999999999999999</v>
      </c>
      <c r="L166" s="47">
        <f>IF(ISNUMBER(K166),ROUND(J166*(K166+1),2),0)</f>
        <v>0</v>
      </c>
      <c r="M166" s="12"/>
      <c r="N166" s="2"/>
      <c r="O166" s="2"/>
      <c r="P166" s="2"/>
      <c r="Q166" s="33">
        <f>IF(ISNUMBER(K166),IF(H166&gt;0,IF(I166&gt;0,J166,0),0),0)</f>
        <v>0</v>
      </c>
      <c r="R166" s="27">
        <f>IF(ISNUMBER(K166)=FALSE,J166,0)</f>
        <v>0</v>
      </c>
    </row>
    <row r="167">
      <c r="A167" s="9"/>
      <c r="B167" s="48" t="s">
        <v>60</v>
      </c>
      <c r="C167" s="1"/>
      <c r="D167" s="1"/>
      <c r="E167" s="49" t="s">
        <v>285</v>
      </c>
      <c r="F167" s="1"/>
      <c r="G167" s="1"/>
      <c r="H167" s="40"/>
      <c r="I167" s="1"/>
      <c r="J167" s="40"/>
      <c r="K167" s="1"/>
      <c r="L167" s="1"/>
      <c r="M167" s="12"/>
      <c r="N167" s="2"/>
      <c r="O167" s="2"/>
      <c r="P167" s="2"/>
      <c r="Q167" s="2"/>
    </row>
    <row r="168">
      <c r="A168" s="9"/>
      <c r="B168" s="48" t="s">
        <v>62</v>
      </c>
      <c r="C168" s="1"/>
      <c r="D168" s="1"/>
      <c r="E168" s="49" t="s">
        <v>286</v>
      </c>
      <c r="F168" s="1"/>
      <c r="G168" s="1"/>
      <c r="H168" s="40"/>
      <c r="I168" s="1"/>
      <c r="J168" s="40"/>
      <c r="K168" s="1"/>
      <c r="L168" s="1"/>
      <c r="M168" s="12"/>
      <c r="N168" s="2"/>
      <c r="O168" s="2"/>
      <c r="P168" s="2"/>
      <c r="Q168" s="2"/>
    </row>
    <row r="169">
      <c r="A169" s="9"/>
      <c r="B169" s="48" t="s">
        <v>63</v>
      </c>
      <c r="C169" s="1"/>
      <c r="D169" s="1"/>
      <c r="E169" s="49" t="s">
        <v>259</v>
      </c>
      <c r="F169" s="1"/>
      <c r="G169" s="1"/>
      <c r="H169" s="40"/>
      <c r="I169" s="1"/>
      <c r="J169" s="40"/>
      <c r="K169" s="1"/>
      <c r="L169" s="1"/>
      <c r="M169" s="12"/>
      <c r="N169" s="2"/>
      <c r="O169" s="2"/>
      <c r="P169" s="2"/>
      <c r="Q169" s="2"/>
    </row>
    <row r="170" thickBot="1">
      <c r="A170" s="9"/>
      <c r="B170" s="50" t="s">
        <v>65</v>
      </c>
      <c r="C170" s="51"/>
      <c r="D170" s="51"/>
      <c r="E170" s="52" t="s">
        <v>66</v>
      </c>
      <c r="F170" s="51"/>
      <c r="G170" s="51"/>
      <c r="H170" s="53"/>
      <c r="I170" s="51"/>
      <c r="J170" s="53"/>
      <c r="K170" s="51"/>
      <c r="L170" s="51"/>
      <c r="M170" s="12"/>
      <c r="N170" s="2"/>
      <c r="O170" s="2"/>
      <c r="P170" s="2"/>
      <c r="Q170" s="2"/>
    </row>
    <row r="171" thickTop="1">
      <c r="A171" s="9"/>
      <c r="B171" s="41">
        <v>27</v>
      </c>
      <c r="C171" s="42" t="s">
        <v>287</v>
      </c>
      <c r="D171" s="42" t="s">
        <v>3</v>
      </c>
      <c r="E171" s="42" t="s">
        <v>288</v>
      </c>
      <c r="F171" s="42" t="s">
        <v>3</v>
      </c>
      <c r="G171" s="43" t="s">
        <v>147</v>
      </c>
      <c r="H171" s="54">
        <v>228</v>
      </c>
      <c r="I171" s="55">
        <f>ROUND(0,2)</f>
        <v>0</v>
      </c>
      <c r="J171" s="56">
        <f>ROUND(I171*H171,2)</f>
        <v>0</v>
      </c>
      <c r="K171" s="57">
        <v>0.20999999999999999</v>
      </c>
      <c r="L171" s="58">
        <f>IF(ISNUMBER(K171),ROUND(J171*(K171+1),2),0)</f>
        <v>0</v>
      </c>
      <c r="M171" s="12"/>
      <c r="N171" s="2"/>
      <c r="O171" s="2"/>
      <c r="P171" s="2"/>
      <c r="Q171" s="33">
        <f>IF(ISNUMBER(K171),IF(H171&gt;0,IF(I171&gt;0,J171,0),0),0)</f>
        <v>0</v>
      </c>
      <c r="R171" s="27">
        <f>IF(ISNUMBER(K171)=FALSE,J171,0)</f>
        <v>0</v>
      </c>
    </row>
    <row r="172">
      <c r="A172" s="9"/>
      <c r="B172" s="48" t="s">
        <v>60</v>
      </c>
      <c r="C172" s="1"/>
      <c r="D172" s="1"/>
      <c r="E172" s="49" t="s">
        <v>289</v>
      </c>
      <c r="F172" s="1"/>
      <c r="G172" s="1"/>
      <c r="H172" s="40"/>
      <c r="I172" s="1"/>
      <c r="J172" s="40"/>
      <c r="K172" s="1"/>
      <c r="L172" s="1"/>
      <c r="M172" s="12"/>
      <c r="N172" s="2"/>
      <c r="O172" s="2"/>
      <c r="P172" s="2"/>
      <c r="Q172" s="2"/>
    </row>
    <row r="173">
      <c r="A173" s="9"/>
      <c r="B173" s="48" t="s">
        <v>62</v>
      </c>
      <c r="C173" s="1"/>
      <c r="D173" s="1"/>
      <c r="E173" s="49" t="s">
        <v>290</v>
      </c>
      <c r="F173" s="1"/>
      <c r="G173" s="1"/>
      <c r="H173" s="40"/>
      <c r="I173" s="1"/>
      <c r="J173" s="40"/>
      <c r="K173" s="1"/>
      <c r="L173" s="1"/>
      <c r="M173" s="12"/>
      <c r="N173" s="2"/>
      <c r="O173" s="2"/>
      <c r="P173" s="2"/>
      <c r="Q173" s="2"/>
    </row>
    <row r="174">
      <c r="A174" s="9"/>
      <c r="B174" s="48" t="s">
        <v>63</v>
      </c>
      <c r="C174" s="1"/>
      <c r="D174" s="1"/>
      <c r="E174" s="49" t="s">
        <v>291</v>
      </c>
      <c r="F174" s="1"/>
      <c r="G174" s="1"/>
      <c r="H174" s="40"/>
      <c r="I174" s="1"/>
      <c r="J174" s="40"/>
      <c r="K174" s="1"/>
      <c r="L174" s="1"/>
      <c r="M174" s="12"/>
      <c r="N174" s="2"/>
      <c r="O174" s="2"/>
      <c r="P174" s="2"/>
      <c r="Q174" s="2"/>
    </row>
    <row r="175" thickBot="1">
      <c r="A175" s="9"/>
      <c r="B175" s="50" t="s">
        <v>65</v>
      </c>
      <c r="C175" s="51"/>
      <c r="D175" s="51"/>
      <c r="E175" s="52" t="s">
        <v>66</v>
      </c>
      <c r="F175" s="51"/>
      <c r="G175" s="51"/>
      <c r="H175" s="53"/>
      <c r="I175" s="51"/>
      <c r="J175" s="53"/>
      <c r="K175" s="51"/>
      <c r="L175" s="51"/>
      <c r="M175" s="12"/>
      <c r="N175" s="2"/>
      <c r="O175" s="2"/>
      <c r="P175" s="2"/>
      <c r="Q175" s="2"/>
    </row>
    <row r="176" thickTop="1">
      <c r="A176" s="9"/>
      <c r="B176" s="41">
        <v>28</v>
      </c>
      <c r="C176" s="42" t="s">
        <v>292</v>
      </c>
      <c r="D176" s="42" t="s">
        <v>3</v>
      </c>
      <c r="E176" s="42" t="s">
        <v>293</v>
      </c>
      <c r="F176" s="42" t="s">
        <v>3</v>
      </c>
      <c r="G176" s="43" t="s">
        <v>147</v>
      </c>
      <c r="H176" s="54">
        <v>2.3999999999999999</v>
      </c>
      <c r="I176" s="55">
        <f>ROUND(0,2)</f>
        <v>0</v>
      </c>
      <c r="J176" s="56">
        <f>ROUND(I176*H176,2)</f>
        <v>0</v>
      </c>
      <c r="K176" s="57">
        <v>0.20999999999999999</v>
      </c>
      <c r="L176" s="58">
        <f>IF(ISNUMBER(K176),ROUND(J176*(K176+1),2),0)</f>
        <v>0</v>
      </c>
      <c r="M176" s="12"/>
      <c r="N176" s="2"/>
      <c r="O176" s="2"/>
      <c r="P176" s="2"/>
      <c r="Q176" s="33">
        <f>IF(ISNUMBER(K176),IF(H176&gt;0,IF(I176&gt;0,J176,0),0),0)</f>
        <v>0</v>
      </c>
      <c r="R176" s="27">
        <f>IF(ISNUMBER(K176)=FALSE,J176,0)</f>
        <v>0</v>
      </c>
    </row>
    <row r="177">
      <c r="A177" s="9"/>
      <c r="B177" s="48" t="s">
        <v>60</v>
      </c>
      <c r="C177" s="1"/>
      <c r="D177" s="1"/>
      <c r="E177" s="49" t="s">
        <v>197</v>
      </c>
      <c r="F177" s="1"/>
      <c r="G177" s="1"/>
      <c r="H177" s="40"/>
      <c r="I177" s="1"/>
      <c r="J177" s="40"/>
      <c r="K177" s="1"/>
      <c r="L177" s="1"/>
      <c r="M177" s="12"/>
      <c r="N177" s="2"/>
      <c r="O177" s="2"/>
      <c r="P177" s="2"/>
      <c r="Q177" s="2"/>
    </row>
    <row r="178">
      <c r="A178" s="9"/>
      <c r="B178" s="48" t="s">
        <v>62</v>
      </c>
      <c r="C178" s="1"/>
      <c r="D178" s="1"/>
      <c r="E178" s="49" t="s">
        <v>294</v>
      </c>
      <c r="F178" s="1"/>
      <c r="G178" s="1"/>
      <c r="H178" s="40"/>
      <c r="I178" s="1"/>
      <c r="J178" s="40"/>
      <c r="K178" s="1"/>
      <c r="L178" s="1"/>
      <c r="M178" s="12"/>
      <c r="N178" s="2"/>
      <c r="O178" s="2"/>
      <c r="P178" s="2"/>
      <c r="Q178" s="2"/>
    </row>
    <row r="179">
      <c r="A179" s="9"/>
      <c r="B179" s="48" t="s">
        <v>63</v>
      </c>
      <c r="C179" s="1"/>
      <c r="D179" s="1"/>
      <c r="E179" s="49" t="s">
        <v>295</v>
      </c>
      <c r="F179" s="1"/>
      <c r="G179" s="1"/>
      <c r="H179" s="40"/>
      <c r="I179" s="1"/>
      <c r="J179" s="40"/>
      <c r="K179" s="1"/>
      <c r="L179" s="1"/>
      <c r="M179" s="12"/>
      <c r="N179" s="2"/>
      <c r="O179" s="2"/>
      <c r="P179" s="2"/>
      <c r="Q179" s="2"/>
    </row>
    <row r="180" thickBot="1">
      <c r="A180" s="9"/>
      <c r="B180" s="50" t="s">
        <v>65</v>
      </c>
      <c r="C180" s="51"/>
      <c r="D180" s="51"/>
      <c r="E180" s="52" t="s">
        <v>66</v>
      </c>
      <c r="F180" s="51"/>
      <c r="G180" s="51"/>
      <c r="H180" s="53"/>
      <c r="I180" s="51"/>
      <c r="J180" s="53"/>
      <c r="K180" s="51"/>
      <c r="L180" s="51"/>
      <c r="M180" s="12"/>
      <c r="N180" s="2"/>
      <c r="O180" s="2"/>
      <c r="P180" s="2"/>
      <c r="Q180" s="2"/>
    </row>
    <row r="181" thickTop="1">
      <c r="A181" s="9"/>
      <c r="B181" s="41">
        <v>29</v>
      </c>
      <c r="C181" s="42" t="s">
        <v>296</v>
      </c>
      <c r="D181" s="42" t="s">
        <v>3</v>
      </c>
      <c r="E181" s="42" t="s">
        <v>297</v>
      </c>
      <c r="F181" s="42" t="s">
        <v>3</v>
      </c>
      <c r="G181" s="43" t="s">
        <v>123</v>
      </c>
      <c r="H181" s="54">
        <v>2.5</v>
      </c>
      <c r="I181" s="55">
        <f>ROUND(0,2)</f>
        <v>0</v>
      </c>
      <c r="J181" s="56">
        <f>ROUND(I181*H181,2)</f>
        <v>0</v>
      </c>
      <c r="K181" s="57">
        <v>0.20999999999999999</v>
      </c>
      <c r="L181" s="58">
        <f>IF(ISNUMBER(K181),ROUND(J181*(K181+1),2),0)</f>
        <v>0</v>
      </c>
      <c r="M181" s="12"/>
      <c r="N181" s="2"/>
      <c r="O181" s="2"/>
      <c r="P181" s="2"/>
      <c r="Q181" s="33">
        <f>IF(ISNUMBER(K181),IF(H181&gt;0,IF(I181&gt;0,J181,0),0),0)</f>
        <v>0</v>
      </c>
      <c r="R181" s="27">
        <f>IF(ISNUMBER(K181)=FALSE,J181,0)</f>
        <v>0</v>
      </c>
    </row>
    <row r="182">
      <c r="A182" s="9"/>
      <c r="B182" s="48" t="s">
        <v>60</v>
      </c>
      <c r="C182" s="1"/>
      <c r="D182" s="1"/>
      <c r="E182" s="49" t="s">
        <v>298</v>
      </c>
      <c r="F182" s="1"/>
      <c r="G182" s="1"/>
      <c r="H182" s="40"/>
      <c r="I182" s="1"/>
      <c r="J182" s="40"/>
      <c r="K182" s="1"/>
      <c r="L182" s="1"/>
      <c r="M182" s="12"/>
      <c r="N182" s="2"/>
      <c r="O182" s="2"/>
      <c r="P182" s="2"/>
      <c r="Q182" s="2"/>
    </row>
    <row r="183">
      <c r="A183" s="9"/>
      <c r="B183" s="48" t="s">
        <v>62</v>
      </c>
      <c r="C183" s="1"/>
      <c r="D183" s="1"/>
      <c r="E183" s="49" t="s">
        <v>299</v>
      </c>
      <c r="F183" s="1"/>
      <c r="G183" s="1"/>
      <c r="H183" s="40"/>
      <c r="I183" s="1"/>
      <c r="J183" s="40"/>
      <c r="K183" s="1"/>
      <c r="L183" s="1"/>
      <c r="M183" s="12"/>
      <c r="N183" s="2"/>
      <c r="O183" s="2"/>
      <c r="P183" s="2"/>
      <c r="Q183" s="2"/>
    </row>
    <row r="184">
      <c r="A184" s="9"/>
      <c r="B184" s="48" t="s">
        <v>63</v>
      </c>
      <c r="C184" s="1"/>
      <c r="D184" s="1"/>
      <c r="E184" s="49" t="s">
        <v>300</v>
      </c>
      <c r="F184" s="1"/>
      <c r="G184" s="1"/>
      <c r="H184" s="40"/>
      <c r="I184" s="1"/>
      <c r="J184" s="40"/>
      <c r="K184" s="1"/>
      <c r="L184" s="1"/>
      <c r="M184" s="12"/>
      <c r="N184" s="2"/>
      <c r="O184" s="2"/>
      <c r="P184" s="2"/>
      <c r="Q184" s="2"/>
    </row>
    <row r="185" thickBot="1">
      <c r="A185" s="9"/>
      <c r="B185" s="50" t="s">
        <v>65</v>
      </c>
      <c r="C185" s="51"/>
      <c r="D185" s="51"/>
      <c r="E185" s="52" t="s">
        <v>66</v>
      </c>
      <c r="F185" s="51"/>
      <c r="G185" s="51"/>
      <c r="H185" s="53"/>
      <c r="I185" s="51"/>
      <c r="J185" s="53"/>
      <c r="K185" s="51"/>
      <c r="L185" s="51"/>
      <c r="M185" s="12"/>
      <c r="N185" s="2"/>
      <c r="O185" s="2"/>
      <c r="P185" s="2"/>
      <c r="Q185" s="2"/>
    </row>
    <row r="186" thickTop="1">
      <c r="A186" s="9"/>
      <c r="B186" s="41">
        <v>30</v>
      </c>
      <c r="C186" s="42" t="s">
        <v>301</v>
      </c>
      <c r="D186" s="42" t="s">
        <v>3</v>
      </c>
      <c r="E186" s="42" t="s">
        <v>302</v>
      </c>
      <c r="F186" s="42" t="s">
        <v>3</v>
      </c>
      <c r="G186" s="43" t="s">
        <v>147</v>
      </c>
      <c r="H186" s="54">
        <v>0.64800000000000002</v>
      </c>
      <c r="I186" s="55">
        <f>ROUND(0,2)</f>
        <v>0</v>
      </c>
      <c r="J186" s="56">
        <f>ROUND(I186*H186,2)</f>
        <v>0</v>
      </c>
      <c r="K186" s="57">
        <v>0.20999999999999999</v>
      </c>
      <c r="L186" s="58">
        <f>IF(ISNUMBER(K186),ROUND(J186*(K186+1),2),0)</f>
        <v>0</v>
      </c>
      <c r="M186" s="12"/>
      <c r="N186" s="2"/>
      <c r="O186" s="2"/>
      <c r="P186" s="2"/>
      <c r="Q186" s="33">
        <f>IF(ISNUMBER(K186),IF(H186&gt;0,IF(I186&gt;0,J186,0),0),0)</f>
        <v>0</v>
      </c>
      <c r="R186" s="27">
        <f>IF(ISNUMBER(K186)=FALSE,J186,0)</f>
        <v>0</v>
      </c>
    </row>
    <row r="187">
      <c r="A187" s="9"/>
      <c r="B187" s="48" t="s">
        <v>60</v>
      </c>
      <c r="C187" s="1"/>
      <c r="D187" s="1"/>
      <c r="E187" s="49" t="s">
        <v>303</v>
      </c>
      <c r="F187" s="1"/>
      <c r="G187" s="1"/>
      <c r="H187" s="40"/>
      <c r="I187" s="1"/>
      <c r="J187" s="40"/>
      <c r="K187" s="1"/>
      <c r="L187" s="1"/>
      <c r="M187" s="12"/>
      <c r="N187" s="2"/>
      <c r="O187" s="2"/>
      <c r="P187" s="2"/>
      <c r="Q187" s="2"/>
    </row>
    <row r="188">
      <c r="A188" s="9"/>
      <c r="B188" s="48" t="s">
        <v>62</v>
      </c>
      <c r="C188" s="1"/>
      <c r="D188" s="1"/>
      <c r="E188" s="49" t="s">
        <v>304</v>
      </c>
      <c r="F188" s="1"/>
      <c r="G188" s="1"/>
      <c r="H188" s="40"/>
      <c r="I188" s="1"/>
      <c r="J188" s="40"/>
      <c r="K188" s="1"/>
      <c r="L188" s="1"/>
      <c r="M188" s="12"/>
      <c r="N188" s="2"/>
      <c r="O188" s="2"/>
      <c r="P188" s="2"/>
      <c r="Q188" s="2"/>
    </row>
    <row r="189">
      <c r="A189" s="9"/>
      <c r="B189" s="48" t="s">
        <v>63</v>
      </c>
      <c r="C189" s="1"/>
      <c r="D189" s="1"/>
      <c r="E189" s="49" t="s">
        <v>305</v>
      </c>
      <c r="F189" s="1"/>
      <c r="G189" s="1"/>
      <c r="H189" s="40"/>
      <c r="I189" s="1"/>
      <c r="J189" s="40"/>
      <c r="K189" s="1"/>
      <c r="L189" s="1"/>
      <c r="M189" s="12"/>
      <c r="N189" s="2"/>
      <c r="O189" s="2"/>
      <c r="P189" s="2"/>
      <c r="Q189" s="2"/>
    </row>
    <row r="190" thickBot="1">
      <c r="A190" s="9"/>
      <c r="B190" s="50" t="s">
        <v>65</v>
      </c>
      <c r="C190" s="51"/>
      <c r="D190" s="51"/>
      <c r="E190" s="52" t="s">
        <v>66</v>
      </c>
      <c r="F190" s="51"/>
      <c r="G190" s="51"/>
      <c r="H190" s="53"/>
      <c r="I190" s="51"/>
      <c r="J190" s="53"/>
      <c r="K190" s="51"/>
      <c r="L190" s="51"/>
      <c r="M190" s="12"/>
      <c r="N190" s="2"/>
      <c r="O190" s="2"/>
      <c r="P190" s="2"/>
      <c r="Q190" s="2"/>
    </row>
    <row r="191" thickTop="1" thickBot="1" ht="25" customHeight="1">
      <c r="A191" s="9"/>
      <c r="B191" s="1"/>
      <c r="C191" s="59">
        <v>4</v>
      </c>
      <c r="D191" s="1"/>
      <c r="E191" s="59" t="s">
        <v>183</v>
      </c>
      <c r="F191" s="1"/>
      <c r="G191" s="60" t="s">
        <v>101</v>
      </c>
      <c r="H191" s="61">
        <f>J166+J171+J176+J181+J186</f>
        <v>0</v>
      </c>
      <c r="I191" s="60" t="s">
        <v>102</v>
      </c>
      <c r="J191" s="62">
        <f>(L191-H191)</f>
        <v>0</v>
      </c>
      <c r="K191" s="60" t="s">
        <v>103</v>
      </c>
      <c r="L191" s="63">
        <f>L166+L171+L176+L181+L186</f>
        <v>0</v>
      </c>
      <c r="M191" s="12"/>
      <c r="N191" s="2"/>
      <c r="O191" s="2"/>
      <c r="P191" s="2"/>
      <c r="Q191" s="33">
        <f>0+Q166+Q171+Q176+Q181+Q186</f>
        <v>0</v>
      </c>
      <c r="R191" s="27">
        <f>0+R166+R171+R176+R181+R186</f>
        <v>0</v>
      </c>
      <c r="S191" s="64">
        <f>Q191*(1+J191)+R191</f>
        <v>0</v>
      </c>
    </row>
    <row r="192" thickTop="1" thickBot="1" ht="25" customHeight="1">
      <c r="A192" s="9"/>
      <c r="B192" s="65"/>
      <c r="C192" s="65"/>
      <c r="D192" s="65"/>
      <c r="E192" s="65"/>
      <c r="F192" s="65"/>
      <c r="G192" s="66" t="s">
        <v>104</v>
      </c>
      <c r="H192" s="67">
        <f>J166+J171+J176+J181+J186</f>
        <v>0</v>
      </c>
      <c r="I192" s="66" t="s">
        <v>105</v>
      </c>
      <c r="J192" s="68">
        <f>0+J191</f>
        <v>0</v>
      </c>
      <c r="K192" s="66" t="s">
        <v>106</v>
      </c>
      <c r="L192" s="69">
        <f>L166+L171+L176+L181+L186</f>
        <v>0</v>
      </c>
      <c r="M192" s="12"/>
      <c r="N192" s="2"/>
      <c r="O192" s="2"/>
      <c r="P192" s="2"/>
      <c r="Q192" s="2"/>
    </row>
    <row r="193" ht="40" customHeight="1">
      <c r="A193" s="9"/>
      <c r="B193" s="73" t="s">
        <v>306</v>
      </c>
      <c r="C193" s="1"/>
      <c r="D193" s="1"/>
      <c r="E193" s="1"/>
      <c r="F193" s="1"/>
      <c r="G193" s="1"/>
      <c r="H193" s="40"/>
      <c r="I193" s="1"/>
      <c r="J193" s="40"/>
      <c r="K193" s="1"/>
      <c r="L193" s="1"/>
      <c r="M193" s="12"/>
      <c r="N193" s="2"/>
      <c r="O193" s="2"/>
      <c r="P193" s="2"/>
      <c r="Q193" s="2"/>
    </row>
    <row r="194">
      <c r="A194" s="9"/>
      <c r="B194" s="41">
        <v>31</v>
      </c>
      <c r="C194" s="42" t="s">
        <v>307</v>
      </c>
      <c r="D194" s="42" t="s">
        <v>57</v>
      </c>
      <c r="E194" s="42" t="s">
        <v>308</v>
      </c>
      <c r="F194" s="42" t="s">
        <v>3</v>
      </c>
      <c r="G194" s="43" t="s">
        <v>123</v>
      </c>
      <c r="H194" s="44">
        <v>4881.1000000000004</v>
      </c>
      <c r="I194" s="25">
        <f>ROUND(0,2)</f>
        <v>0</v>
      </c>
      <c r="J194" s="45">
        <f>ROUND(I194*H194,2)</f>
        <v>0</v>
      </c>
      <c r="K194" s="46">
        <v>0.20999999999999999</v>
      </c>
      <c r="L194" s="47">
        <f>IF(ISNUMBER(K194),ROUND(J194*(K194+1),2),0)</f>
        <v>0</v>
      </c>
      <c r="M194" s="12"/>
      <c r="N194" s="2"/>
      <c r="O194" s="2"/>
      <c r="P194" s="2"/>
      <c r="Q194" s="33">
        <f>IF(ISNUMBER(K194),IF(H194&gt;0,IF(I194&gt;0,J194,0),0),0)</f>
        <v>0</v>
      </c>
      <c r="R194" s="27">
        <f>IF(ISNUMBER(K194)=FALSE,J194,0)</f>
        <v>0</v>
      </c>
    </row>
    <row r="195">
      <c r="A195" s="9"/>
      <c r="B195" s="48" t="s">
        <v>60</v>
      </c>
      <c r="C195" s="1"/>
      <c r="D195" s="1"/>
      <c r="E195" s="49" t="s">
        <v>309</v>
      </c>
      <c r="F195" s="1"/>
      <c r="G195" s="1"/>
      <c r="H195" s="40"/>
      <c r="I195" s="1"/>
      <c r="J195" s="40"/>
      <c r="K195" s="1"/>
      <c r="L195" s="1"/>
      <c r="M195" s="12"/>
      <c r="N195" s="2"/>
      <c r="O195" s="2"/>
      <c r="P195" s="2"/>
      <c r="Q195" s="2"/>
    </row>
    <row r="196">
      <c r="A196" s="9"/>
      <c r="B196" s="48" t="s">
        <v>62</v>
      </c>
      <c r="C196" s="1"/>
      <c r="D196" s="1"/>
      <c r="E196" s="49" t="s">
        <v>310</v>
      </c>
      <c r="F196" s="1"/>
      <c r="G196" s="1"/>
      <c r="H196" s="40"/>
      <c r="I196" s="1"/>
      <c r="J196" s="40"/>
      <c r="K196" s="1"/>
      <c r="L196" s="1"/>
      <c r="M196" s="12"/>
      <c r="N196" s="2"/>
      <c r="O196" s="2"/>
      <c r="P196" s="2"/>
      <c r="Q196" s="2"/>
    </row>
    <row r="197">
      <c r="A197" s="9"/>
      <c r="B197" s="48" t="s">
        <v>63</v>
      </c>
      <c r="C197" s="1"/>
      <c r="D197" s="1"/>
      <c r="E197" s="49" t="s">
        <v>311</v>
      </c>
      <c r="F197" s="1"/>
      <c r="G197" s="1"/>
      <c r="H197" s="40"/>
      <c r="I197" s="1"/>
      <c r="J197" s="40"/>
      <c r="K197" s="1"/>
      <c r="L197" s="1"/>
      <c r="M197" s="12"/>
      <c r="N197" s="2"/>
      <c r="O197" s="2"/>
      <c r="P197" s="2"/>
      <c r="Q197" s="2"/>
    </row>
    <row r="198" thickBot="1">
      <c r="A198" s="9"/>
      <c r="B198" s="50" t="s">
        <v>65</v>
      </c>
      <c r="C198" s="51"/>
      <c r="D198" s="51"/>
      <c r="E198" s="52" t="s">
        <v>66</v>
      </c>
      <c r="F198" s="51"/>
      <c r="G198" s="51"/>
      <c r="H198" s="53"/>
      <c r="I198" s="51"/>
      <c r="J198" s="53"/>
      <c r="K198" s="51"/>
      <c r="L198" s="51"/>
      <c r="M198" s="12"/>
      <c r="N198" s="2"/>
      <c r="O198" s="2"/>
      <c r="P198" s="2"/>
      <c r="Q198" s="2"/>
    </row>
    <row r="199" thickTop="1">
      <c r="A199" s="9"/>
      <c r="B199" s="41">
        <v>32</v>
      </c>
      <c r="C199" s="42" t="s">
        <v>307</v>
      </c>
      <c r="D199" s="42" t="s">
        <v>67</v>
      </c>
      <c r="E199" s="42" t="s">
        <v>308</v>
      </c>
      <c r="F199" s="42" t="s">
        <v>3</v>
      </c>
      <c r="G199" s="43" t="s">
        <v>123</v>
      </c>
      <c r="H199" s="54">
        <v>5387.1999999999998</v>
      </c>
      <c r="I199" s="55">
        <f>ROUND(0,2)</f>
        <v>0</v>
      </c>
      <c r="J199" s="56">
        <f>ROUND(I199*H199,2)</f>
        <v>0</v>
      </c>
      <c r="K199" s="57">
        <v>0.20999999999999999</v>
      </c>
      <c r="L199" s="58">
        <f>IF(ISNUMBER(K199),ROUND(J199*(K199+1),2),0)</f>
        <v>0</v>
      </c>
      <c r="M199" s="12"/>
      <c r="N199" s="2"/>
      <c r="O199" s="2"/>
      <c r="P199" s="2"/>
      <c r="Q199" s="33">
        <f>IF(ISNUMBER(K199),IF(H199&gt;0,IF(I199&gt;0,J199,0),0),0)</f>
        <v>0</v>
      </c>
      <c r="R199" s="27">
        <f>IF(ISNUMBER(K199)=FALSE,J199,0)</f>
        <v>0</v>
      </c>
    </row>
    <row r="200">
      <c r="A200" s="9"/>
      <c r="B200" s="48" t="s">
        <v>60</v>
      </c>
      <c r="C200" s="1"/>
      <c r="D200" s="1"/>
      <c r="E200" s="49" t="s">
        <v>312</v>
      </c>
      <c r="F200" s="1"/>
      <c r="G200" s="1"/>
      <c r="H200" s="40"/>
      <c r="I200" s="1"/>
      <c r="J200" s="40"/>
      <c r="K200" s="1"/>
      <c r="L200" s="1"/>
      <c r="M200" s="12"/>
      <c r="N200" s="2"/>
      <c r="O200" s="2"/>
      <c r="P200" s="2"/>
      <c r="Q200" s="2"/>
    </row>
    <row r="201">
      <c r="A201" s="9"/>
      <c r="B201" s="48" t="s">
        <v>62</v>
      </c>
      <c r="C201" s="1"/>
      <c r="D201" s="1"/>
      <c r="E201" s="49" t="s">
        <v>313</v>
      </c>
      <c r="F201" s="1"/>
      <c r="G201" s="1"/>
      <c r="H201" s="40"/>
      <c r="I201" s="1"/>
      <c r="J201" s="40"/>
      <c r="K201" s="1"/>
      <c r="L201" s="1"/>
      <c r="M201" s="12"/>
      <c r="N201" s="2"/>
      <c r="O201" s="2"/>
      <c r="P201" s="2"/>
      <c r="Q201" s="2"/>
    </row>
    <row r="202">
      <c r="A202" s="9"/>
      <c r="B202" s="48" t="s">
        <v>63</v>
      </c>
      <c r="C202" s="1"/>
      <c r="D202" s="1"/>
      <c r="E202" s="49" t="s">
        <v>311</v>
      </c>
      <c r="F202" s="1"/>
      <c r="G202" s="1"/>
      <c r="H202" s="40"/>
      <c r="I202" s="1"/>
      <c r="J202" s="40"/>
      <c r="K202" s="1"/>
      <c r="L202" s="1"/>
      <c r="M202" s="12"/>
      <c r="N202" s="2"/>
      <c r="O202" s="2"/>
      <c r="P202" s="2"/>
      <c r="Q202" s="2"/>
    </row>
    <row r="203" thickBot="1">
      <c r="A203" s="9"/>
      <c r="B203" s="50" t="s">
        <v>65</v>
      </c>
      <c r="C203" s="51"/>
      <c r="D203" s="51"/>
      <c r="E203" s="52" t="s">
        <v>66</v>
      </c>
      <c r="F203" s="51"/>
      <c r="G203" s="51"/>
      <c r="H203" s="53"/>
      <c r="I203" s="51"/>
      <c r="J203" s="53"/>
      <c r="K203" s="51"/>
      <c r="L203" s="51"/>
      <c r="M203" s="12"/>
      <c r="N203" s="2"/>
      <c r="O203" s="2"/>
      <c r="P203" s="2"/>
      <c r="Q203" s="2"/>
    </row>
    <row r="204" thickTop="1">
      <c r="A204" s="9"/>
      <c r="B204" s="41">
        <v>33</v>
      </c>
      <c r="C204" s="42" t="s">
        <v>314</v>
      </c>
      <c r="D204" s="42" t="s">
        <v>3</v>
      </c>
      <c r="E204" s="42" t="s">
        <v>315</v>
      </c>
      <c r="F204" s="42" t="s">
        <v>3</v>
      </c>
      <c r="G204" s="43" t="s">
        <v>123</v>
      </c>
      <c r="H204" s="54">
        <v>143</v>
      </c>
      <c r="I204" s="55">
        <f>ROUND(0,2)</f>
        <v>0</v>
      </c>
      <c r="J204" s="56">
        <f>ROUND(I204*H204,2)</f>
        <v>0</v>
      </c>
      <c r="K204" s="57">
        <v>0.20999999999999999</v>
      </c>
      <c r="L204" s="58">
        <f>IF(ISNUMBER(K204),ROUND(J204*(K204+1),2),0)</f>
        <v>0</v>
      </c>
      <c r="M204" s="12"/>
      <c r="N204" s="2"/>
      <c r="O204" s="2"/>
      <c r="P204" s="2"/>
      <c r="Q204" s="33">
        <f>IF(ISNUMBER(K204),IF(H204&gt;0,IF(I204&gt;0,J204,0),0),0)</f>
        <v>0</v>
      </c>
      <c r="R204" s="27">
        <f>IF(ISNUMBER(K204)=FALSE,J204,0)</f>
        <v>0</v>
      </c>
    </row>
    <row r="205">
      <c r="A205" s="9"/>
      <c r="B205" s="48" t="s">
        <v>60</v>
      </c>
      <c r="C205" s="1"/>
      <c r="D205" s="1"/>
      <c r="E205" s="49" t="s">
        <v>316</v>
      </c>
      <c r="F205" s="1"/>
      <c r="G205" s="1"/>
      <c r="H205" s="40"/>
      <c r="I205" s="1"/>
      <c r="J205" s="40"/>
      <c r="K205" s="1"/>
      <c r="L205" s="1"/>
      <c r="M205" s="12"/>
      <c r="N205" s="2"/>
      <c r="O205" s="2"/>
      <c r="P205" s="2"/>
      <c r="Q205" s="2"/>
    </row>
    <row r="206">
      <c r="A206" s="9"/>
      <c r="B206" s="48" t="s">
        <v>62</v>
      </c>
      <c r="C206" s="1"/>
      <c r="D206" s="1"/>
      <c r="E206" s="49" t="s">
        <v>317</v>
      </c>
      <c r="F206" s="1"/>
      <c r="G206" s="1"/>
      <c r="H206" s="40"/>
      <c r="I206" s="1"/>
      <c r="J206" s="40"/>
      <c r="K206" s="1"/>
      <c r="L206" s="1"/>
      <c r="M206" s="12"/>
      <c r="N206" s="2"/>
      <c r="O206" s="2"/>
      <c r="P206" s="2"/>
      <c r="Q206" s="2"/>
    </row>
    <row r="207">
      <c r="A207" s="9"/>
      <c r="B207" s="48" t="s">
        <v>63</v>
      </c>
      <c r="C207" s="1"/>
      <c r="D207" s="1"/>
      <c r="E207" s="49" t="s">
        <v>311</v>
      </c>
      <c r="F207" s="1"/>
      <c r="G207" s="1"/>
      <c r="H207" s="40"/>
      <c r="I207" s="1"/>
      <c r="J207" s="40"/>
      <c r="K207" s="1"/>
      <c r="L207" s="1"/>
      <c r="M207" s="12"/>
      <c r="N207" s="2"/>
      <c r="O207" s="2"/>
      <c r="P207" s="2"/>
      <c r="Q207" s="2"/>
    </row>
    <row r="208" thickBot="1">
      <c r="A208" s="9"/>
      <c r="B208" s="50" t="s">
        <v>65</v>
      </c>
      <c r="C208" s="51"/>
      <c r="D208" s="51"/>
      <c r="E208" s="52" t="s">
        <v>66</v>
      </c>
      <c r="F208" s="51"/>
      <c r="G208" s="51"/>
      <c r="H208" s="53"/>
      <c r="I208" s="51"/>
      <c r="J208" s="53"/>
      <c r="K208" s="51"/>
      <c r="L208" s="51"/>
      <c r="M208" s="12"/>
      <c r="N208" s="2"/>
      <c r="O208" s="2"/>
      <c r="P208" s="2"/>
      <c r="Q208" s="2"/>
    </row>
    <row r="209" thickTop="1">
      <c r="A209" s="9"/>
      <c r="B209" s="41">
        <v>34</v>
      </c>
      <c r="C209" s="42" t="s">
        <v>318</v>
      </c>
      <c r="D209" s="42" t="s">
        <v>3</v>
      </c>
      <c r="E209" s="42" t="s">
        <v>319</v>
      </c>
      <c r="F209" s="42" t="s">
        <v>3</v>
      </c>
      <c r="G209" s="43" t="s">
        <v>147</v>
      </c>
      <c r="H209" s="54">
        <v>13</v>
      </c>
      <c r="I209" s="55">
        <f>ROUND(0,2)</f>
        <v>0</v>
      </c>
      <c r="J209" s="56">
        <f>ROUND(I209*H209,2)</f>
        <v>0</v>
      </c>
      <c r="K209" s="57">
        <v>0.20999999999999999</v>
      </c>
      <c r="L209" s="58">
        <f>IF(ISNUMBER(K209),ROUND(J209*(K209+1),2),0)</f>
        <v>0</v>
      </c>
      <c r="M209" s="12"/>
      <c r="N209" s="2"/>
      <c r="O209" s="2"/>
      <c r="P209" s="2"/>
      <c r="Q209" s="33">
        <f>IF(ISNUMBER(K209),IF(H209&gt;0,IF(I209&gt;0,J209,0),0),0)</f>
        <v>0</v>
      </c>
      <c r="R209" s="27">
        <f>IF(ISNUMBER(K209)=FALSE,J209,0)</f>
        <v>0</v>
      </c>
    </row>
    <row r="210">
      <c r="A210" s="9"/>
      <c r="B210" s="48" t="s">
        <v>60</v>
      </c>
      <c r="C210" s="1"/>
      <c r="D210" s="1"/>
      <c r="E210" s="49" t="s">
        <v>320</v>
      </c>
      <c r="F210" s="1"/>
      <c r="G210" s="1"/>
      <c r="H210" s="40"/>
      <c r="I210" s="1"/>
      <c r="J210" s="40"/>
      <c r="K210" s="1"/>
      <c r="L210" s="1"/>
      <c r="M210" s="12"/>
      <c r="N210" s="2"/>
      <c r="O210" s="2"/>
      <c r="P210" s="2"/>
      <c r="Q210" s="2"/>
    </row>
    <row r="211">
      <c r="A211" s="9"/>
      <c r="B211" s="48" t="s">
        <v>62</v>
      </c>
      <c r="C211" s="1"/>
      <c r="D211" s="1"/>
      <c r="E211" s="49" t="s">
        <v>321</v>
      </c>
      <c r="F211" s="1"/>
      <c r="G211" s="1"/>
      <c r="H211" s="40"/>
      <c r="I211" s="1"/>
      <c r="J211" s="40"/>
      <c r="K211" s="1"/>
      <c r="L211" s="1"/>
      <c r="M211" s="12"/>
      <c r="N211" s="2"/>
      <c r="O211" s="2"/>
      <c r="P211" s="2"/>
      <c r="Q211" s="2"/>
    </row>
    <row r="212">
      <c r="A212" s="9"/>
      <c r="B212" s="48" t="s">
        <v>63</v>
      </c>
      <c r="C212" s="1"/>
      <c r="D212" s="1"/>
      <c r="E212" s="49" t="s">
        <v>322</v>
      </c>
      <c r="F212" s="1"/>
      <c r="G212" s="1"/>
      <c r="H212" s="40"/>
      <c r="I212" s="1"/>
      <c r="J212" s="40"/>
      <c r="K212" s="1"/>
      <c r="L212" s="1"/>
      <c r="M212" s="12"/>
      <c r="N212" s="2"/>
      <c r="O212" s="2"/>
      <c r="P212" s="2"/>
      <c r="Q212" s="2"/>
    </row>
    <row r="213" thickBot="1">
      <c r="A213" s="9"/>
      <c r="B213" s="50" t="s">
        <v>65</v>
      </c>
      <c r="C213" s="51"/>
      <c r="D213" s="51"/>
      <c r="E213" s="52" t="s">
        <v>66</v>
      </c>
      <c r="F213" s="51"/>
      <c r="G213" s="51"/>
      <c r="H213" s="53"/>
      <c r="I213" s="51"/>
      <c r="J213" s="53"/>
      <c r="K213" s="51"/>
      <c r="L213" s="51"/>
      <c r="M213" s="12"/>
      <c r="N213" s="2"/>
      <c r="O213" s="2"/>
      <c r="P213" s="2"/>
      <c r="Q213" s="2"/>
    </row>
    <row r="214" thickTop="1">
      <c r="A214" s="9"/>
      <c r="B214" s="41">
        <v>35</v>
      </c>
      <c r="C214" s="42" t="s">
        <v>323</v>
      </c>
      <c r="D214" s="42" t="s">
        <v>3</v>
      </c>
      <c r="E214" s="42" t="s">
        <v>324</v>
      </c>
      <c r="F214" s="42" t="s">
        <v>3</v>
      </c>
      <c r="G214" s="43" t="s">
        <v>147</v>
      </c>
      <c r="H214" s="54">
        <v>135</v>
      </c>
      <c r="I214" s="55">
        <f>ROUND(0,2)</f>
        <v>0</v>
      </c>
      <c r="J214" s="56">
        <f>ROUND(I214*H214,2)</f>
        <v>0</v>
      </c>
      <c r="K214" s="57">
        <v>0.20999999999999999</v>
      </c>
      <c r="L214" s="58">
        <f>IF(ISNUMBER(K214),ROUND(J214*(K214+1),2),0)</f>
        <v>0</v>
      </c>
      <c r="M214" s="12"/>
      <c r="N214" s="2"/>
      <c r="O214" s="2"/>
      <c r="P214" s="2"/>
      <c r="Q214" s="33">
        <f>IF(ISNUMBER(K214),IF(H214&gt;0,IF(I214&gt;0,J214,0),0),0)</f>
        <v>0</v>
      </c>
      <c r="R214" s="27">
        <f>IF(ISNUMBER(K214)=FALSE,J214,0)</f>
        <v>0</v>
      </c>
    </row>
    <row r="215">
      <c r="A215" s="9"/>
      <c r="B215" s="48" t="s">
        <v>60</v>
      </c>
      <c r="C215" s="1"/>
      <c r="D215" s="1"/>
      <c r="E215" s="49" t="s">
        <v>325</v>
      </c>
      <c r="F215" s="1"/>
      <c r="G215" s="1"/>
      <c r="H215" s="40"/>
      <c r="I215" s="1"/>
      <c r="J215" s="40"/>
      <c r="K215" s="1"/>
      <c r="L215" s="1"/>
      <c r="M215" s="12"/>
      <c r="N215" s="2"/>
      <c r="O215" s="2"/>
      <c r="P215" s="2"/>
      <c r="Q215" s="2"/>
    </row>
    <row r="216">
      <c r="A216" s="9"/>
      <c r="B216" s="48" t="s">
        <v>62</v>
      </c>
      <c r="C216" s="1"/>
      <c r="D216" s="1"/>
      <c r="E216" s="49" t="s">
        <v>326</v>
      </c>
      <c r="F216" s="1"/>
      <c r="G216" s="1"/>
      <c r="H216" s="40"/>
      <c r="I216" s="1"/>
      <c r="J216" s="40"/>
      <c r="K216" s="1"/>
      <c r="L216" s="1"/>
      <c r="M216" s="12"/>
      <c r="N216" s="2"/>
      <c r="O216" s="2"/>
      <c r="P216" s="2"/>
      <c r="Q216" s="2"/>
    </row>
    <row r="217">
      <c r="A217" s="9"/>
      <c r="B217" s="48" t="s">
        <v>63</v>
      </c>
      <c r="C217" s="1"/>
      <c r="D217" s="1"/>
      <c r="E217" s="49" t="s">
        <v>322</v>
      </c>
      <c r="F217" s="1"/>
      <c r="G217" s="1"/>
      <c r="H217" s="40"/>
      <c r="I217" s="1"/>
      <c r="J217" s="40"/>
      <c r="K217" s="1"/>
      <c r="L217" s="1"/>
      <c r="M217" s="12"/>
      <c r="N217" s="2"/>
      <c r="O217" s="2"/>
      <c r="P217" s="2"/>
      <c r="Q217" s="2"/>
    </row>
    <row r="218" thickBot="1">
      <c r="A218" s="9"/>
      <c r="B218" s="50" t="s">
        <v>65</v>
      </c>
      <c r="C218" s="51"/>
      <c r="D218" s="51"/>
      <c r="E218" s="52" t="s">
        <v>66</v>
      </c>
      <c r="F218" s="51"/>
      <c r="G218" s="51"/>
      <c r="H218" s="53"/>
      <c r="I218" s="51"/>
      <c r="J218" s="53"/>
      <c r="K218" s="51"/>
      <c r="L218" s="51"/>
      <c r="M218" s="12"/>
      <c r="N218" s="2"/>
      <c r="O218" s="2"/>
      <c r="P218" s="2"/>
      <c r="Q218" s="2"/>
    </row>
    <row r="219" thickTop="1">
      <c r="A219" s="9"/>
      <c r="B219" s="41">
        <v>36</v>
      </c>
      <c r="C219" s="42" t="s">
        <v>327</v>
      </c>
      <c r="D219" s="42" t="s">
        <v>3</v>
      </c>
      <c r="E219" s="42" t="s">
        <v>328</v>
      </c>
      <c r="F219" s="42" t="s">
        <v>3</v>
      </c>
      <c r="G219" s="43" t="s">
        <v>123</v>
      </c>
      <c r="H219" s="54">
        <v>4765.6000000000004</v>
      </c>
      <c r="I219" s="55">
        <f>ROUND(0,2)</f>
        <v>0</v>
      </c>
      <c r="J219" s="56">
        <f>ROUND(I219*H219,2)</f>
        <v>0</v>
      </c>
      <c r="K219" s="57">
        <v>0.20999999999999999</v>
      </c>
      <c r="L219" s="58">
        <f>IF(ISNUMBER(K219),ROUND(J219*(K219+1),2),0)</f>
        <v>0</v>
      </c>
      <c r="M219" s="12"/>
      <c r="N219" s="2"/>
      <c r="O219" s="2"/>
      <c r="P219" s="2"/>
      <c r="Q219" s="33">
        <f>IF(ISNUMBER(K219),IF(H219&gt;0,IF(I219&gt;0,J219,0),0),0)</f>
        <v>0</v>
      </c>
      <c r="R219" s="27">
        <f>IF(ISNUMBER(K219)=FALSE,J219,0)</f>
        <v>0</v>
      </c>
    </row>
    <row r="220">
      <c r="A220" s="9"/>
      <c r="B220" s="48" t="s">
        <v>60</v>
      </c>
      <c r="C220" s="1"/>
      <c r="D220" s="1"/>
      <c r="E220" s="49" t="s">
        <v>329</v>
      </c>
      <c r="F220" s="1"/>
      <c r="G220" s="1"/>
      <c r="H220" s="40"/>
      <c r="I220" s="1"/>
      <c r="J220" s="40"/>
      <c r="K220" s="1"/>
      <c r="L220" s="1"/>
      <c r="M220" s="12"/>
      <c r="N220" s="2"/>
      <c r="O220" s="2"/>
      <c r="P220" s="2"/>
      <c r="Q220" s="2"/>
    </row>
    <row r="221">
      <c r="A221" s="9"/>
      <c r="B221" s="48" t="s">
        <v>62</v>
      </c>
      <c r="C221" s="1"/>
      <c r="D221" s="1"/>
      <c r="E221" s="49" t="s">
        <v>330</v>
      </c>
      <c r="F221" s="1"/>
      <c r="G221" s="1"/>
      <c r="H221" s="40"/>
      <c r="I221" s="1"/>
      <c r="J221" s="40"/>
      <c r="K221" s="1"/>
      <c r="L221" s="1"/>
      <c r="M221" s="12"/>
      <c r="N221" s="2"/>
      <c r="O221" s="2"/>
      <c r="P221" s="2"/>
      <c r="Q221" s="2"/>
    </row>
    <row r="222">
      <c r="A222" s="9"/>
      <c r="B222" s="48" t="s">
        <v>63</v>
      </c>
      <c r="C222" s="1"/>
      <c r="D222" s="1"/>
      <c r="E222" s="49" t="s">
        <v>331</v>
      </c>
      <c r="F222" s="1"/>
      <c r="G222" s="1"/>
      <c r="H222" s="40"/>
      <c r="I222" s="1"/>
      <c r="J222" s="40"/>
      <c r="K222" s="1"/>
      <c r="L222" s="1"/>
      <c r="M222" s="12"/>
      <c r="N222" s="2"/>
      <c r="O222" s="2"/>
      <c r="P222" s="2"/>
      <c r="Q222" s="2"/>
    </row>
    <row r="223" thickBot="1">
      <c r="A223" s="9"/>
      <c r="B223" s="50" t="s">
        <v>65</v>
      </c>
      <c r="C223" s="51"/>
      <c r="D223" s="51"/>
      <c r="E223" s="52" t="s">
        <v>66</v>
      </c>
      <c r="F223" s="51"/>
      <c r="G223" s="51"/>
      <c r="H223" s="53"/>
      <c r="I223" s="51"/>
      <c r="J223" s="53"/>
      <c r="K223" s="51"/>
      <c r="L223" s="51"/>
      <c r="M223" s="12"/>
      <c r="N223" s="2"/>
      <c r="O223" s="2"/>
      <c r="P223" s="2"/>
      <c r="Q223" s="2"/>
    </row>
    <row r="224" thickTop="1">
      <c r="A224" s="9"/>
      <c r="B224" s="41">
        <v>37</v>
      </c>
      <c r="C224" s="42" t="s">
        <v>332</v>
      </c>
      <c r="D224" s="42" t="s">
        <v>3</v>
      </c>
      <c r="E224" s="42" t="s">
        <v>333</v>
      </c>
      <c r="F224" s="42" t="s">
        <v>3</v>
      </c>
      <c r="G224" s="43" t="s">
        <v>123</v>
      </c>
      <c r="H224" s="54">
        <v>8619.5200000000004</v>
      </c>
      <c r="I224" s="55">
        <f>ROUND(0,2)</f>
        <v>0</v>
      </c>
      <c r="J224" s="56">
        <f>ROUND(I224*H224,2)</f>
        <v>0</v>
      </c>
      <c r="K224" s="57">
        <v>0.20999999999999999</v>
      </c>
      <c r="L224" s="58">
        <f>IF(ISNUMBER(K224),ROUND(J224*(K224+1),2),0)</f>
        <v>0</v>
      </c>
      <c r="M224" s="12"/>
      <c r="N224" s="2"/>
      <c r="O224" s="2"/>
      <c r="P224" s="2"/>
      <c r="Q224" s="33">
        <f>IF(ISNUMBER(K224),IF(H224&gt;0,IF(I224&gt;0,J224,0),0),0)</f>
        <v>0</v>
      </c>
      <c r="R224" s="27">
        <f>IF(ISNUMBER(K224)=FALSE,J224,0)</f>
        <v>0</v>
      </c>
    </row>
    <row r="225">
      <c r="A225" s="9"/>
      <c r="B225" s="48" t="s">
        <v>60</v>
      </c>
      <c r="C225" s="1"/>
      <c r="D225" s="1"/>
      <c r="E225" s="49" t="s">
        <v>334</v>
      </c>
      <c r="F225" s="1"/>
      <c r="G225" s="1"/>
      <c r="H225" s="40"/>
      <c r="I225" s="1"/>
      <c r="J225" s="40"/>
      <c r="K225" s="1"/>
      <c r="L225" s="1"/>
      <c r="M225" s="12"/>
      <c r="N225" s="2"/>
      <c r="O225" s="2"/>
      <c r="P225" s="2"/>
      <c r="Q225" s="2"/>
    </row>
    <row r="226">
      <c r="A226" s="9"/>
      <c r="B226" s="48" t="s">
        <v>62</v>
      </c>
      <c r="C226" s="1"/>
      <c r="D226" s="1"/>
      <c r="E226" s="49" t="s">
        <v>335</v>
      </c>
      <c r="F226" s="1"/>
      <c r="G226" s="1"/>
      <c r="H226" s="40"/>
      <c r="I226" s="1"/>
      <c r="J226" s="40"/>
      <c r="K226" s="1"/>
      <c r="L226" s="1"/>
      <c r="M226" s="12"/>
      <c r="N226" s="2"/>
      <c r="O226" s="2"/>
      <c r="P226" s="2"/>
      <c r="Q226" s="2"/>
    </row>
    <row r="227">
      <c r="A227" s="9"/>
      <c r="B227" s="48" t="s">
        <v>63</v>
      </c>
      <c r="C227" s="1"/>
      <c r="D227" s="1"/>
      <c r="E227" s="49" t="s">
        <v>331</v>
      </c>
      <c r="F227" s="1"/>
      <c r="G227" s="1"/>
      <c r="H227" s="40"/>
      <c r="I227" s="1"/>
      <c r="J227" s="40"/>
      <c r="K227" s="1"/>
      <c r="L227" s="1"/>
      <c r="M227" s="12"/>
      <c r="N227" s="2"/>
      <c r="O227" s="2"/>
      <c r="P227" s="2"/>
      <c r="Q227" s="2"/>
    </row>
    <row r="228" thickBot="1">
      <c r="A228" s="9"/>
      <c r="B228" s="50" t="s">
        <v>65</v>
      </c>
      <c r="C228" s="51"/>
      <c r="D228" s="51"/>
      <c r="E228" s="52" t="s">
        <v>66</v>
      </c>
      <c r="F228" s="51"/>
      <c r="G228" s="51"/>
      <c r="H228" s="53"/>
      <c r="I228" s="51"/>
      <c r="J228" s="53"/>
      <c r="K228" s="51"/>
      <c r="L228" s="51"/>
      <c r="M228" s="12"/>
      <c r="N228" s="2"/>
      <c r="O228" s="2"/>
      <c r="P228" s="2"/>
      <c r="Q228" s="2"/>
    </row>
    <row r="229" thickTop="1">
      <c r="A229" s="9"/>
      <c r="B229" s="41">
        <v>38</v>
      </c>
      <c r="C229" s="42" t="s">
        <v>336</v>
      </c>
      <c r="D229" s="42" t="s">
        <v>3</v>
      </c>
      <c r="E229" s="42" t="s">
        <v>337</v>
      </c>
      <c r="F229" s="42" t="s">
        <v>3</v>
      </c>
      <c r="G229" s="43" t="s">
        <v>123</v>
      </c>
      <c r="H229" s="54">
        <v>4144</v>
      </c>
      <c r="I229" s="55">
        <f>ROUND(0,2)</f>
        <v>0</v>
      </c>
      <c r="J229" s="56">
        <f>ROUND(I229*H229,2)</f>
        <v>0</v>
      </c>
      <c r="K229" s="57">
        <v>0.20999999999999999</v>
      </c>
      <c r="L229" s="58">
        <f>IF(ISNUMBER(K229),ROUND(J229*(K229+1),2),0)</f>
        <v>0</v>
      </c>
      <c r="M229" s="12"/>
      <c r="N229" s="2"/>
      <c r="O229" s="2"/>
      <c r="P229" s="2"/>
      <c r="Q229" s="33">
        <f>IF(ISNUMBER(K229),IF(H229&gt;0,IF(I229&gt;0,J229,0),0),0)</f>
        <v>0</v>
      </c>
      <c r="R229" s="27">
        <f>IF(ISNUMBER(K229)=FALSE,J229,0)</f>
        <v>0</v>
      </c>
    </row>
    <row r="230">
      <c r="A230" s="9"/>
      <c r="B230" s="48" t="s">
        <v>60</v>
      </c>
      <c r="C230" s="1"/>
      <c r="D230" s="1"/>
      <c r="E230" s="49" t="s">
        <v>338</v>
      </c>
      <c r="F230" s="1"/>
      <c r="G230" s="1"/>
      <c r="H230" s="40"/>
      <c r="I230" s="1"/>
      <c r="J230" s="40"/>
      <c r="K230" s="1"/>
      <c r="L230" s="1"/>
      <c r="M230" s="12"/>
      <c r="N230" s="2"/>
      <c r="O230" s="2"/>
      <c r="P230" s="2"/>
      <c r="Q230" s="2"/>
    </row>
    <row r="231">
      <c r="A231" s="9"/>
      <c r="B231" s="48" t="s">
        <v>62</v>
      </c>
      <c r="C231" s="1"/>
      <c r="D231" s="1"/>
      <c r="E231" s="49" t="s">
        <v>339</v>
      </c>
      <c r="F231" s="1"/>
      <c r="G231" s="1"/>
      <c r="H231" s="40"/>
      <c r="I231" s="1"/>
      <c r="J231" s="40"/>
      <c r="K231" s="1"/>
      <c r="L231" s="1"/>
      <c r="M231" s="12"/>
      <c r="N231" s="2"/>
      <c r="O231" s="2"/>
      <c r="P231" s="2"/>
      <c r="Q231" s="2"/>
    </row>
    <row r="232">
      <c r="A232" s="9"/>
      <c r="B232" s="48" t="s">
        <v>63</v>
      </c>
      <c r="C232" s="1"/>
      <c r="D232" s="1"/>
      <c r="E232" s="49" t="s">
        <v>340</v>
      </c>
      <c r="F232" s="1"/>
      <c r="G232" s="1"/>
      <c r="H232" s="40"/>
      <c r="I232" s="1"/>
      <c r="J232" s="40"/>
      <c r="K232" s="1"/>
      <c r="L232" s="1"/>
      <c r="M232" s="12"/>
      <c r="N232" s="2"/>
      <c r="O232" s="2"/>
      <c r="P232" s="2"/>
      <c r="Q232" s="2"/>
    </row>
    <row r="233" thickBot="1">
      <c r="A233" s="9"/>
      <c r="B233" s="50" t="s">
        <v>65</v>
      </c>
      <c r="C233" s="51"/>
      <c r="D233" s="51"/>
      <c r="E233" s="52" t="s">
        <v>66</v>
      </c>
      <c r="F233" s="51"/>
      <c r="G233" s="51"/>
      <c r="H233" s="53"/>
      <c r="I233" s="51"/>
      <c r="J233" s="53"/>
      <c r="K233" s="51"/>
      <c r="L233" s="51"/>
      <c r="M233" s="12"/>
      <c r="N233" s="2"/>
      <c r="O233" s="2"/>
      <c r="P233" s="2"/>
      <c r="Q233" s="2"/>
    </row>
    <row r="234" thickTop="1">
      <c r="A234" s="9"/>
      <c r="B234" s="41">
        <v>39</v>
      </c>
      <c r="C234" s="42" t="s">
        <v>341</v>
      </c>
      <c r="D234" s="42" t="s">
        <v>3</v>
      </c>
      <c r="E234" s="42" t="s">
        <v>342</v>
      </c>
      <c r="F234" s="42" t="s">
        <v>3</v>
      </c>
      <c r="G234" s="43" t="s">
        <v>123</v>
      </c>
      <c r="H234" s="54">
        <v>4268.3199999999997</v>
      </c>
      <c r="I234" s="55">
        <f>ROUND(0,2)</f>
        <v>0</v>
      </c>
      <c r="J234" s="56">
        <f>ROUND(I234*H234,2)</f>
        <v>0</v>
      </c>
      <c r="K234" s="57">
        <v>0.20999999999999999</v>
      </c>
      <c r="L234" s="58">
        <f>IF(ISNUMBER(K234),ROUND(J234*(K234+1),2),0)</f>
        <v>0</v>
      </c>
      <c r="M234" s="12"/>
      <c r="N234" s="2"/>
      <c r="O234" s="2"/>
      <c r="P234" s="2"/>
      <c r="Q234" s="33">
        <f>IF(ISNUMBER(K234),IF(H234&gt;0,IF(I234&gt;0,J234,0),0),0)</f>
        <v>0</v>
      </c>
      <c r="R234" s="27">
        <f>IF(ISNUMBER(K234)=FALSE,J234,0)</f>
        <v>0</v>
      </c>
    </row>
    <row r="235">
      <c r="A235" s="9"/>
      <c r="B235" s="48" t="s">
        <v>60</v>
      </c>
      <c r="C235" s="1"/>
      <c r="D235" s="1"/>
      <c r="E235" s="49" t="s">
        <v>343</v>
      </c>
      <c r="F235" s="1"/>
      <c r="G235" s="1"/>
      <c r="H235" s="40"/>
      <c r="I235" s="1"/>
      <c r="J235" s="40"/>
      <c r="K235" s="1"/>
      <c r="L235" s="1"/>
      <c r="M235" s="12"/>
      <c r="N235" s="2"/>
      <c r="O235" s="2"/>
      <c r="P235" s="2"/>
      <c r="Q235" s="2"/>
    </row>
    <row r="236">
      <c r="A236" s="9"/>
      <c r="B236" s="48" t="s">
        <v>62</v>
      </c>
      <c r="C236" s="1"/>
      <c r="D236" s="1"/>
      <c r="E236" s="49" t="s">
        <v>344</v>
      </c>
      <c r="F236" s="1"/>
      <c r="G236" s="1"/>
      <c r="H236" s="40"/>
      <c r="I236" s="1"/>
      <c r="J236" s="40"/>
      <c r="K236" s="1"/>
      <c r="L236" s="1"/>
      <c r="M236" s="12"/>
      <c r="N236" s="2"/>
      <c r="O236" s="2"/>
      <c r="P236" s="2"/>
      <c r="Q236" s="2"/>
    </row>
    <row r="237">
      <c r="A237" s="9"/>
      <c r="B237" s="48" t="s">
        <v>63</v>
      </c>
      <c r="C237" s="1"/>
      <c r="D237" s="1"/>
      <c r="E237" s="49" t="s">
        <v>340</v>
      </c>
      <c r="F237" s="1"/>
      <c r="G237" s="1"/>
      <c r="H237" s="40"/>
      <c r="I237" s="1"/>
      <c r="J237" s="40"/>
      <c r="K237" s="1"/>
      <c r="L237" s="1"/>
      <c r="M237" s="12"/>
      <c r="N237" s="2"/>
      <c r="O237" s="2"/>
      <c r="P237" s="2"/>
      <c r="Q237" s="2"/>
    </row>
    <row r="238" thickBot="1">
      <c r="A238" s="9"/>
      <c r="B238" s="50" t="s">
        <v>65</v>
      </c>
      <c r="C238" s="51"/>
      <c r="D238" s="51"/>
      <c r="E238" s="52" t="s">
        <v>66</v>
      </c>
      <c r="F238" s="51"/>
      <c r="G238" s="51"/>
      <c r="H238" s="53"/>
      <c r="I238" s="51"/>
      <c r="J238" s="53"/>
      <c r="K238" s="51"/>
      <c r="L238" s="51"/>
      <c r="M238" s="12"/>
      <c r="N238" s="2"/>
      <c r="O238" s="2"/>
      <c r="P238" s="2"/>
      <c r="Q238" s="2"/>
    </row>
    <row r="239" thickTop="1">
      <c r="A239" s="9"/>
      <c r="B239" s="41">
        <v>40</v>
      </c>
      <c r="C239" s="42" t="s">
        <v>345</v>
      </c>
      <c r="D239" s="42" t="s">
        <v>3</v>
      </c>
      <c r="E239" s="42" t="s">
        <v>346</v>
      </c>
      <c r="F239" s="42" t="s">
        <v>3</v>
      </c>
      <c r="G239" s="43" t="s">
        <v>123</v>
      </c>
      <c r="H239" s="54">
        <v>4351.1999999999998</v>
      </c>
      <c r="I239" s="55">
        <f>ROUND(0,2)</f>
        <v>0</v>
      </c>
      <c r="J239" s="56">
        <f>ROUND(I239*H239,2)</f>
        <v>0</v>
      </c>
      <c r="K239" s="57">
        <v>0.20999999999999999</v>
      </c>
      <c r="L239" s="58">
        <f>IF(ISNUMBER(K239),ROUND(J239*(K239+1),2),0)</f>
        <v>0</v>
      </c>
      <c r="M239" s="12"/>
      <c r="N239" s="2"/>
      <c r="O239" s="2"/>
      <c r="P239" s="2"/>
      <c r="Q239" s="33">
        <f>IF(ISNUMBER(K239),IF(H239&gt;0,IF(I239&gt;0,J239,0),0),0)</f>
        <v>0</v>
      </c>
      <c r="R239" s="27">
        <f>IF(ISNUMBER(K239)=FALSE,J239,0)</f>
        <v>0</v>
      </c>
    </row>
    <row r="240">
      <c r="A240" s="9"/>
      <c r="B240" s="48" t="s">
        <v>60</v>
      </c>
      <c r="C240" s="1"/>
      <c r="D240" s="1"/>
      <c r="E240" s="49" t="s">
        <v>347</v>
      </c>
      <c r="F240" s="1"/>
      <c r="G240" s="1"/>
      <c r="H240" s="40"/>
      <c r="I240" s="1"/>
      <c r="J240" s="40"/>
      <c r="K240" s="1"/>
      <c r="L240" s="1"/>
      <c r="M240" s="12"/>
      <c r="N240" s="2"/>
      <c r="O240" s="2"/>
      <c r="P240" s="2"/>
      <c r="Q240" s="2"/>
    </row>
    <row r="241">
      <c r="A241" s="9"/>
      <c r="B241" s="48" t="s">
        <v>62</v>
      </c>
      <c r="C241" s="1"/>
      <c r="D241" s="1"/>
      <c r="E241" s="49" t="s">
        <v>348</v>
      </c>
      <c r="F241" s="1"/>
      <c r="G241" s="1"/>
      <c r="H241" s="40"/>
      <c r="I241" s="1"/>
      <c r="J241" s="40"/>
      <c r="K241" s="1"/>
      <c r="L241" s="1"/>
      <c r="M241" s="12"/>
      <c r="N241" s="2"/>
      <c r="O241" s="2"/>
      <c r="P241" s="2"/>
      <c r="Q241" s="2"/>
    </row>
    <row r="242">
      <c r="A242" s="9"/>
      <c r="B242" s="48" t="s">
        <v>63</v>
      </c>
      <c r="C242" s="1"/>
      <c r="D242" s="1"/>
      <c r="E242" s="49" t="s">
        <v>340</v>
      </c>
      <c r="F242" s="1"/>
      <c r="G242" s="1"/>
      <c r="H242" s="40"/>
      <c r="I242" s="1"/>
      <c r="J242" s="40"/>
      <c r="K242" s="1"/>
      <c r="L242" s="1"/>
      <c r="M242" s="12"/>
      <c r="N242" s="2"/>
      <c r="O242" s="2"/>
      <c r="P242" s="2"/>
      <c r="Q242" s="2"/>
    </row>
    <row r="243" thickBot="1">
      <c r="A243" s="9"/>
      <c r="B243" s="50" t="s">
        <v>65</v>
      </c>
      <c r="C243" s="51"/>
      <c r="D243" s="51"/>
      <c r="E243" s="52" t="s">
        <v>66</v>
      </c>
      <c r="F243" s="51"/>
      <c r="G243" s="51"/>
      <c r="H243" s="53"/>
      <c r="I243" s="51"/>
      <c r="J243" s="53"/>
      <c r="K243" s="51"/>
      <c r="L243" s="51"/>
      <c r="M243" s="12"/>
      <c r="N243" s="2"/>
      <c r="O243" s="2"/>
      <c r="P243" s="2"/>
      <c r="Q243" s="2"/>
    </row>
    <row r="244" thickTop="1">
      <c r="A244" s="9"/>
      <c r="B244" s="41">
        <v>41</v>
      </c>
      <c r="C244" s="42" t="s">
        <v>349</v>
      </c>
      <c r="D244" s="42" t="s">
        <v>3</v>
      </c>
      <c r="E244" s="42" t="s">
        <v>350</v>
      </c>
      <c r="F244" s="42" t="s">
        <v>3</v>
      </c>
      <c r="G244" s="43" t="s">
        <v>123</v>
      </c>
      <c r="H244" s="54">
        <v>93</v>
      </c>
      <c r="I244" s="55">
        <f>ROUND(0,2)</f>
        <v>0</v>
      </c>
      <c r="J244" s="56">
        <f>ROUND(I244*H244,2)</f>
        <v>0</v>
      </c>
      <c r="K244" s="57">
        <v>0.20999999999999999</v>
      </c>
      <c r="L244" s="58">
        <f>IF(ISNUMBER(K244),ROUND(J244*(K244+1),2),0)</f>
        <v>0</v>
      </c>
      <c r="M244" s="12"/>
      <c r="N244" s="2"/>
      <c r="O244" s="2"/>
      <c r="P244" s="2"/>
      <c r="Q244" s="33">
        <f>IF(ISNUMBER(K244),IF(H244&gt;0,IF(I244&gt;0,J244,0),0),0)</f>
        <v>0</v>
      </c>
      <c r="R244" s="27">
        <f>IF(ISNUMBER(K244)=FALSE,J244,0)</f>
        <v>0</v>
      </c>
    </row>
    <row r="245">
      <c r="A245" s="9"/>
      <c r="B245" s="48" t="s">
        <v>60</v>
      </c>
      <c r="C245" s="1"/>
      <c r="D245" s="1"/>
      <c r="E245" s="49" t="s">
        <v>351</v>
      </c>
      <c r="F245" s="1"/>
      <c r="G245" s="1"/>
      <c r="H245" s="40"/>
      <c r="I245" s="1"/>
      <c r="J245" s="40"/>
      <c r="K245" s="1"/>
      <c r="L245" s="1"/>
      <c r="M245" s="12"/>
      <c r="N245" s="2"/>
      <c r="O245" s="2"/>
      <c r="P245" s="2"/>
      <c r="Q245" s="2"/>
    </row>
    <row r="246">
      <c r="A246" s="9"/>
      <c r="B246" s="48" t="s">
        <v>62</v>
      </c>
      <c r="C246" s="1"/>
      <c r="D246" s="1"/>
      <c r="E246" s="49" t="s">
        <v>352</v>
      </c>
      <c r="F246" s="1"/>
      <c r="G246" s="1"/>
      <c r="H246" s="40"/>
      <c r="I246" s="1"/>
      <c r="J246" s="40"/>
      <c r="K246" s="1"/>
      <c r="L246" s="1"/>
      <c r="M246" s="12"/>
      <c r="N246" s="2"/>
      <c r="O246" s="2"/>
      <c r="P246" s="2"/>
      <c r="Q246" s="2"/>
    </row>
    <row r="247">
      <c r="A247" s="9"/>
      <c r="B247" s="48" t="s">
        <v>63</v>
      </c>
      <c r="C247" s="1"/>
      <c r="D247" s="1"/>
      <c r="E247" s="49" t="s">
        <v>353</v>
      </c>
      <c r="F247" s="1"/>
      <c r="G247" s="1"/>
      <c r="H247" s="40"/>
      <c r="I247" s="1"/>
      <c r="J247" s="40"/>
      <c r="K247" s="1"/>
      <c r="L247" s="1"/>
      <c r="M247" s="12"/>
      <c r="N247" s="2"/>
      <c r="O247" s="2"/>
      <c r="P247" s="2"/>
      <c r="Q247" s="2"/>
    </row>
    <row r="248" thickBot="1">
      <c r="A248" s="9"/>
      <c r="B248" s="50" t="s">
        <v>65</v>
      </c>
      <c r="C248" s="51"/>
      <c r="D248" s="51"/>
      <c r="E248" s="52" t="s">
        <v>66</v>
      </c>
      <c r="F248" s="51"/>
      <c r="G248" s="51"/>
      <c r="H248" s="53"/>
      <c r="I248" s="51"/>
      <c r="J248" s="53"/>
      <c r="K248" s="51"/>
      <c r="L248" s="51"/>
      <c r="M248" s="12"/>
      <c r="N248" s="2"/>
      <c r="O248" s="2"/>
      <c r="P248" s="2"/>
      <c r="Q248" s="2"/>
    </row>
    <row r="249" thickTop="1">
      <c r="A249" s="9"/>
      <c r="B249" s="41">
        <v>42</v>
      </c>
      <c r="C249" s="42" t="s">
        <v>354</v>
      </c>
      <c r="D249" s="42" t="s">
        <v>3</v>
      </c>
      <c r="E249" s="42" t="s">
        <v>355</v>
      </c>
      <c r="F249" s="42" t="s">
        <v>3</v>
      </c>
      <c r="G249" s="43" t="s">
        <v>123</v>
      </c>
      <c r="H249" s="54">
        <v>9.5</v>
      </c>
      <c r="I249" s="55">
        <f>ROUND(0,2)</f>
        <v>0</v>
      </c>
      <c r="J249" s="56">
        <f>ROUND(I249*H249,2)</f>
        <v>0</v>
      </c>
      <c r="K249" s="57">
        <v>0.20999999999999999</v>
      </c>
      <c r="L249" s="58">
        <f>IF(ISNUMBER(K249),ROUND(J249*(K249+1),2),0)</f>
        <v>0</v>
      </c>
      <c r="M249" s="12"/>
      <c r="N249" s="2"/>
      <c r="O249" s="2"/>
      <c r="P249" s="2"/>
      <c r="Q249" s="33">
        <f>IF(ISNUMBER(K249),IF(H249&gt;0,IF(I249&gt;0,J249,0),0),0)</f>
        <v>0</v>
      </c>
      <c r="R249" s="27">
        <f>IF(ISNUMBER(K249)=FALSE,J249,0)</f>
        <v>0</v>
      </c>
    </row>
    <row r="250">
      <c r="A250" s="9"/>
      <c r="B250" s="48" t="s">
        <v>60</v>
      </c>
      <c r="C250" s="1"/>
      <c r="D250" s="1"/>
      <c r="E250" s="49" t="s">
        <v>351</v>
      </c>
      <c r="F250" s="1"/>
      <c r="G250" s="1"/>
      <c r="H250" s="40"/>
      <c r="I250" s="1"/>
      <c r="J250" s="40"/>
      <c r="K250" s="1"/>
      <c r="L250" s="1"/>
      <c r="M250" s="12"/>
      <c r="N250" s="2"/>
      <c r="O250" s="2"/>
      <c r="P250" s="2"/>
      <c r="Q250" s="2"/>
    </row>
    <row r="251">
      <c r="A251" s="9"/>
      <c r="B251" s="48" t="s">
        <v>62</v>
      </c>
      <c r="C251" s="1"/>
      <c r="D251" s="1"/>
      <c r="E251" s="49" t="s">
        <v>356</v>
      </c>
      <c r="F251" s="1"/>
      <c r="G251" s="1"/>
      <c r="H251" s="40"/>
      <c r="I251" s="1"/>
      <c r="J251" s="40"/>
      <c r="K251" s="1"/>
      <c r="L251" s="1"/>
      <c r="M251" s="12"/>
      <c r="N251" s="2"/>
      <c r="O251" s="2"/>
      <c r="P251" s="2"/>
      <c r="Q251" s="2"/>
    </row>
    <row r="252">
      <c r="A252" s="9"/>
      <c r="B252" s="48" t="s">
        <v>63</v>
      </c>
      <c r="C252" s="1"/>
      <c r="D252" s="1"/>
      <c r="E252" s="49" t="s">
        <v>353</v>
      </c>
      <c r="F252" s="1"/>
      <c r="G252" s="1"/>
      <c r="H252" s="40"/>
      <c r="I252" s="1"/>
      <c r="J252" s="40"/>
      <c r="K252" s="1"/>
      <c r="L252" s="1"/>
      <c r="M252" s="12"/>
      <c r="N252" s="2"/>
      <c r="O252" s="2"/>
      <c r="P252" s="2"/>
      <c r="Q252" s="2"/>
    </row>
    <row r="253" thickBot="1">
      <c r="A253" s="9"/>
      <c r="B253" s="50" t="s">
        <v>65</v>
      </c>
      <c r="C253" s="51"/>
      <c r="D253" s="51"/>
      <c r="E253" s="52" t="s">
        <v>66</v>
      </c>
      <c r="F253" s="51"/>
      <c r="G253" s="51"/>
      <c r="H253" s="53"/>
      <c r="I253" s="51"/>
      <c r="J253" s="53"/>
      <c r="K253" s="51"/>
      <c r="L253" s="51"/>
      <c r="M253" s="12"/>
      <c r="N253" s="2"/>
      <c r="O253" s="2"/>
      <c r="P253" s="2"/>
      <c r="Q253" s="2"/>
    </row>
    <row r="254" thickTop="1">
      <c r="A254" s="9"/>
      <c r="B254" s="41">
        <v>43</v>
      </c>
      <c r="C254" s="42" t="s">
        <v>357</v>
      </c>
      <c r="D254" s="42" t="s">
        <v>3</v>
      </c>
      <c r="E254" s="42" t="s">
        <v>358</v>
      </c>
      <c r="F254" s="42" t="s">
        <v>3</v>
      </c>
      <c r="G254" s="43" t="s">
        <v>123</v>
      </c>
      <c r="H254" s="54">
        <v>5</v>
      </c>
      <c r="I254" s="55">
        <f>ROUND(0,2)</f>
        <v>0</v>
      </c>
      <c r="J254" s="56">
        <f>ROUND(I254*H254,2)</f>
        <v>0</v>
      </c>
      <c r="K254" s="57">
        <v>0.20999999999999999</v>
      </c>
      <c r="L254" s="58">
        <f>IF(ISNUMBER(K254),ROUND(J254*(K254+1),2),0)</f>
        <v>0</v>
      </c>
      <c r="M254" s="12"/>
      <c r="N254" s="2"/>
      <c r="O254" s="2"/>
      <c r="P254" s="2"/>
      <c r="Q254" s="33">
        <f>IF(ISNUMBER(K254),IF(H254&gt;0,IF(I254&gt;0,J254,0),0),0)</f>
        <v>0</v>
      </c>
      <c r="R254" s="27">
        <f>IF(ISNUMBER(K254)=FALSE,J254,0)</f>
        <v>0</v>
      </c>
    </row>
    <row r="255">
      <c r="A255" s="9"/>
      <c r="B255" s="48" t="s">
        <v>60</v>
      </c>
      <c r="C255" s="1"/>
      <c r="D255" s="1"/>
      <c r="E255" s="49" t="s">
        <v>351</v>
      </c>
      <c r="F255" s="1"/>
      <c r="G255" s="1"/>
      <c r="H255" s="40"/>
      <c r="I255" s="1"/>
      <c r="J255" s="40"/>
      <c r="K255" s="1"/>
      <c r="L255" s="1"/>
      <c r="M255" s="12"/>
      <c r="N255" s="2"/>
      <c r="O255" s="2"/>
      <c r="P255" s="2"/>
      <c r="Q255" s="2"/>
    </row>
    <row r="256">
      <c r="A256" s="9"/>
      <c r="B256" s="48" t="s">
        <v>62</v>
      </c>
      <c r="C256" s="1"/>
      <c r="D256" s="1"/>
      <c r="E256" s="49" t="s">
        <v>359</v>
      </c>
      <c r="F256" s="1"/>
      <c r="G256" s="1"/>
      <c r="H256" s="40"/>
      <c r="I256" s="1"/>
      <c r="J256" s="40"/>
      <c r="K256" s="1"/>
      <c r="L256" s="1"/>
      <c r="M256" s="12"/>
      <c r="N256" s="2"/>
      <c r="O256" s="2"/>
      <c r="P256" s="2"/>
      <c r="Q256" s="2"/>
    </row>
    <row r="257">
      <c r="A257" s="9"/>
      <c r="B257" s="48" t="s">
        <v>63</v>
      </c>
      <c r="C257" s="1"/>
      <c r="D257" s="1"/>
      <c r="E257" s="49" t="s">
        <v>353</v>
      </c>
      <c r="F257" s="1"/>
      <c r="G257" s="1"/>
      <c r="H257" s="40"/>
      <c r="I257" s="1"/>
      <c r="J257" s="40"/>
      <c r="K257" s="1"/>
      <c r="L257" s="1"/>
      <c r="M257" s="12"/>
      <c r="N257" s="2"/>
      <c r="O257" s="2"/>
      <c r="P257" s="2"/>
      <c r="Q257" s="2"/>
    </row>
    <row r="258" thickBot="1">
      <c r="A258" s="9"/>
      <c r="B258" s="50" t="s">
        <v>65</v>
      </c>
      <c r="C258" s="51"/>
      <c r="D258" s="51"/>
      <c r="E258" s="52" t="s">
        <v>66</v>
      </c>
      <c r="F258" s="51"/>
      <c r="G258" s="51"/>
      <c r="H258" s="53"/>
      <c r="I258" s="51"/>
      <c r="J258" s="53"/>
      <c r="K258" s="51"/>
      <c r="L258" s="51"/>
      <c r="M258" s="12"/>
      <c r="N258" s="2"/>
      <c r="O258" s="2"/>
      <c r="P258" s="2"/>
      <c r="Q258" s="2"/>
    </row>
    <row r="259" thickTop="1">
      <c r="A259" s="9"/>
      <c r="B259" s="41">
        <v>44</v>
      </c>
      <c r="C259" s="42" t="s">
        <v>360</v>
      </c>
      <c r="D259" s="42" t="s">
        <v>3</v>
      </c>
      <c r="E259" s="42" t="s">
        <v>361</v>
      </c>
      <c r="F259" s="42" t="s">
        <v>3</v>
      </c>
      <c r="G259" s="43" t="s">
        <v>177</v>
      </c>
      <c r="H259" s="54">
        <v>92.849999999999994</v>
      </c>
      <c r="I259" s="55">
        <f>ROUND(0,2)</f>
        <v>0</v>
      </c>
      <c r="J259" s="56">
        <f>ROUND(I259*H259,2)</f>
        <v>0</v>
      </c>
      <c r="K259" s="57">
        <v>0.20999999999999999</v>
      </c>
      <c r="L259" s="58">
        <f>IF(ISNUMBER(K259),ROUND(J259*(K259+1),2),0)</f>
        <v>0</v>
      </c>
      <c r="M259" s="12"/>
      <c r="N259" s="2"/>
      <c r="O259" s="2"/>
      <c r="P259" s="2"/>
      <c r="Q259" s="33">
        <f>IF(ISNUMBER(K259),IF(H259&gt;0,IF(I259&gt;0,J259,0),0),0)</f>
        <v>0</v>
      </c>
      <c r="R259" s="27">
        <f>IF(ISNUMBER(K259)=FALSE,J259,0)</f>
        <v>0</v>
      </c>
    </row>
    <row r="260">
      <c r="A260" s="9"/>
      <c r="B260" s="48" t="s">
        <v>60</v>
      </c>
      <c r="C260" s="1"/>
      <c r="D260" s="1"/>
      <c r="E260" s="49" t="s">
        <v>218</v>
      </c>
      <c r="F260" s="1"/>
      <c r="G260" s="1"/>
      <c r="H260" s="40"/>
      <c r="I260" s="1"/>
      <c r="J260" s="40"/>
      <c r="K260" s="1"/>
      <c r="L260" s="1"/>
      <c r="M260" s="12"/>
      <c r="N260" s="2"/>
      <c r="O260" s="2"/>
      <c r="P260" s="2"/>
      <c r="Q260" s="2"/>
    </row>
    <row r="261">
      <c r="A261" s="9"/>
      <c r="B261" s="48" t="s">
        <v>62</v>
      </c>
      <c r="C261" s="1"/>
      <c r="D261" s="1"/>
      <c r="E261" s="49" t="s">
        <v>362</v>
      </c>
      <c r="F261" s="1"/>
      <c r="G261" s="1"/>
      <c r="H261" s="40"/>
      <c r="I261" s="1"/>
      <c r="J261" s="40"/>
      <c r="K261" s="1"/>
      <c r="L261" s="1"/>
      <c r="M261" s="12"/>
      <c r="N261" s="2"/>
      <c r="O261" s="2"/>
      <c r="P261" s="2"/>
      <c r="Q261" s="2"/>
    </row>
    <row r="262">
      <c r="A262" s="9"/>
      <c r="B262" s="48" t="s">
        <v>63</v>
      </c>
      <c r="C262" s="1"/>
      <c r="D262" s="1"/>
      <c r="E262" s="49" t="s">
        <v>363</v>
      </c>
      <c r="F262" s="1"/>
      <c r="G262" s="1"/>
      <c r="H262" s="40"/>
      <c r="I262" s="1"/>
      <c r="J262" s="40"/>
      <c r="K262" s="1"/>
      <c r="L262" s="1"/>
      <c r="M262" s="12"/>
      <c r="N262" s="2"/>
      <c r="O262" s="2"/>
      <c r="P262" s="2"/>
      <c r="Q262" s="2"/>
    </row>
    <row r="263" thickBot="1">
      <c r="A263" s="9"/>
      <c r="B263" s="50" t="s">
        <v>65</v>
      </c>
      <c r="C263" s="51"/>
      <c r="D263" s="51"/>
      <c r="E263" s="52" t="s">
        <v>66</v>
      </c>
      <c r="F263" s="51"/>
      <c r="G263" s="51"/>
      <c r="H263" s="53"/>
      <c r="I263" s="51"/>
      <c r="J263" s="53"/>
      <c r="K263" s="51"/>
      <c r="L263" s="51"/>
      <c r="M263" s="12"/>
      <c r="N263" s="2"/>
      <c r="O263" s="2"/>
      <c r="P263" s="2"/>
      <c r="Q263" s="2"/>
    </row>
    <row r="264" thickTop="1" thickBot="1" ht="25" customHeight="1">
      <c r="A264" s="9"/>
      <c r="B264" s="1"/>
      <c r="C264" s="59">
        <v>5</v>
      </c>
      <c r="D264" s="1"/>
      <c r="E264" s="59" t="s">
        <v>184</v>
      </c>
      <c r="F264" s="1"/>
      <c r="G264" s="60" t="s">
        <v>101</v>
      </c>
      <c r="H264" s="61">
        <f>J194+J199+J204+J209+J214+J219+J224+J229+J234+J239+J244+J249+J254+J259</f>
        <v>0</v>
      </c>
      <c r="I264" s="60" t="s">
        <v>102</v>
      </c>
      <c r="J264" s="62">
        <f>(L264-H264)</f>
        <v>0</v>
      </c>
      <c r="K264" s="60" t="s">
        <v>103</v>
      </c>
      <c r="L264" s="63">
        <f>L194+L199+L204+L209+L214+L219+L224+L229+L234+L239+L244+L249+L254+L259</f>
        <v>0</v>
      </c>
      <c r="M264" s="12"/>
      <c r="N264" s="2"/>
      <c r="O264" s="2"/>
      <c r="P264" s="2"/>
      <c r="Q264" s="33">
        <f>0+Q194+Q199+Q204+Q209+Q214+Q219+Q224+Q229+Q234+Q239+Q244+Q249+Q254+Q259</f>
        <v>0</v>
      </c>
      <c r="R264" s="27">
        <f>0+R194+R199+R204+R209+R214+R219+R224+R229+R234+R239+R244+R249+R254+R259</f>
        <v>0</v>
      </c>
      <c r="S264" s="64">
        <f>Q264*(1+J264)+R264</f>
        <v>0</v>
      </c>
    </row>
    <row r="265" thickTop="1" thickBot="1" ht="25" customHeight="1">
      <c r="A265" s="9"/>
      <c r="B265" s="65"/>
      <c r="C265" s="65"/>
      <c r="D265" s="65"/>
      <c r="E265" s="65"/>
      <c r="F265" s="65"/>
      <c r="G265" s="66" t="s">
        <v>104</v>
      </c>
      <c r="H265" s="67">
        <f>J194+J199+J204+J209+J214+J219+J224+J229+J234+J239+J244+J249+J254+J259</f>
        <v>0</v>
      </c>
      <c r="I265" s="66" t="s">
        <v>105</v>
      </c>
      <c r="J265" s="68">
        <f>0+J264</f>
        <v>0</v>
      </c>
      <c r="K265" s="66" t="s">
        <v>106</v>
      </c>
      <c r="L265" s="69">
        <f>L194+L199+L204+L209+L214+L219+L224+L229+L234+L239+L244+L249+L254+L259</f>
        <v>0</v>
      </c>
      <c r="M265" s="12"/>
      <c r="N265" s="2"/>
      <c r="O265" s="2"/>
      <c r="P265" s="2"/>
      <c r="Q265" s="2"/>
    </row>
    <row r="266" ht="40" customHeight="1">
      <c r="A266" s="9"/>
      <c r="B266" s="73" t="s">
        <v>364</v>
      </c>
      <c r="C266" s="1"/>
      <c r="D266" s="1"/>
      <c r="E266" s="1"/>
      <c r="F266" s="1"/>
      <c r="G266" s="1"/>
      <c r="H266" s="40"/>
      <c r="I266" s="1"/>
      <c r="J266" s="40"/>
      <c r="K266" s="1"/>
      <c r="L266" s="1"/>
      <c r="M266" s="12"/>
      <c r="N266" s="2"/>
      <c r="O266" s="2"/>
      <c r="P266" s="2"/>
      <c r="Q266" s="2"/>
    </row>
    <row r="267">
      <c r="A267" s="9"/>
      <c r="B267" s="41">
        <v>45</v>
      </c>
      <c r="C267" s="42" t="s">
        <v>365</v>
      </c>
      <c r="D267" s="42" t="s">
        <v>3</v>
      </c>
      <c r="E267" s="42" t="s">
        <v>366</v>
      </c>
      <c r="F267" s="42" t="s">
        <v>3</v>
      </c>
      <c r="G267" s="43" t="s">
        <v>177</v>
      </c>
      <c r="H267" s="44">
        <v>98</v>
      </c>
      <c r="I267" s="25">
        <f>ROUND(0,2)</f>
        <v>0</v>
      </c>
      <c r="J267" s="45">
        <f>ROUND(I267*H267,2)</f>
        <v>0</v>
      </c>
      <c r="K267" s="46">
        <v>0.20999999999999999</v>
      </c>
      <c r="L267" s="47">
        <f>IF(ISNUMBER(K267),ROUND(J267*(K267+1),2),0)</f>
        <v>0</v>
      </c>
      <c r="M267" s="12"/>
      <c r="N267" s="2"/>
      <c r="O267" s="2"/>
      <c r="P267" s="2"/>
      <c r="Q267" s="33">
        <f>IF(ISNUMBER(K267),IF(H267&gt;0,IF(I267&gt;0,J267,0),0),0)</f>
        <v>0</v>
      </c>
      <c r="R267" s="27">
        <f>IF(ISNUMBER(K267)=FALSE,J267,0)</f>
        <v>0</v>
      </c>
    </row>
    <row r="268">
      <c r="A268" s="9"/>
      <c r="B268" s="48" t="s">
        <v>60</v>
      </c>
      <c r="C268" s="1"/>
      <c r="D268" s="1"/>
      <c r="E268" s="49" t="s">
        <v>367</v>
      </c>
      <c r="F268" s="1"/>
      <c r="G268" s="1"/>
      <c r="H268" s="40"/>
      <c r="I268" s="1"/>
      <c r="J268" s="40"/>
      <c r="K268" s="1"/>
      <c r="L268" s="1"/>
      <c r="M268" s="12"/>
      <c r="N268" s="2"/>
      <c r="O268" s="2"/>
      <c r="P268" s="2"/>
      <c r="Q268" s="2"/>
    </row>
    <row r="269">
      <c r="A269" s="9"/>
      <c r="B269" s="48" t="s">
        <v>62</v>
      </c>
      <c r="C269" s="1"/>
      <c r="D269" s="1"/>
      <c r="E269" s="49" t="s">
        <v>368</v>
      </c>
      <c r="F269" s="1"/>
      <c r="G269" s="1"/>
      <c r="H269" s="40"/>
      <c r="I269" s="1"/>
      <c r="J269" s="40"/>
      <c r="K269" s="1"/>
      <c r="L269" s="1"/>
      <c r="M269" s="12"/>
      <c r="N269" s="2"/>
      <c r="O269" s="2"/>
      <c r="P269" s="2"/>
      <c r="Q269" s="2"/>
    </row>
    <row r="270">
      <c r="A270" s="9"/>
      <c r="B270" s="48" t="s">
        <v>63</v>
      </c>
      <c r="C270" s="1"/>
      <c r="D270" s="1"/>
      <c r="E270" s="49" t="s">
        <v>369</v>
      </c>
      <c r="F270" s="1"/>
      <c r="G270" s="1"/>
      <c r="H270" s="40"/>
      <c r="I270" s="1"/>
      <c r="J270" s="40"/>
      <c r="K270" s="1"/>
      <c r="L270" s="1"/>
      <c r="M270" s="12"/>
      <c r="N270" s="2"/>
      <c r="O270" s="2"/>
      <c r="P270" s="2"/>
      <c r="Q270" s="2"/>
    </row>
    <row r="271" thickBot="1">
      <c r="A271" s="9"/>
      <c r="B271" s="50" t="s">
        <v>65</v>
      </c>
      <c r="C271" s="51"/>
      <c r="D271" s="51"/>
      <c r="E271" s="52" t="s">
        <v>66</v>
      </c>
      <c r="F271" s="51"/>
      <c r="G271" s="51"/>
      <c r="H271" s="53"/>
      <c r="I271" s="51"/>
      <c r="J271" s="53"/>
      <c r="K271" s="51"/>
      <c r="L271" s="51"/>
      <c r="M271" s="12"/>
      <c r="N271" s="2"/>
      <c r="O271" s="2"/>
      <c r="P271" s="2"/>
      <c r="Q271" s="2"/>
    </row>
    <row r="272" thickTop="1" thickBot="1" ht="25" customHeight="1">
      <c r="A272" s="9"/>
      <c r="B272" s="1"/>
      <c r="C272" s="59">
        <v>8</v>
      </c>
      <c r="D272" s="1"/>
      <c r="E272" s="59" t="s">
        <v>185</v>
      </c>
      <c r="F272" s="1"/>
      <c r="G272" s="60" t="s">
        <v>101</v>
      </c>
      <c r="H272" s="61">
        <f>0+J267</f>
        <v>0</v>
      </c>
      <c r="I272" s="60" t="s">
        <v>102</v>
      </c>
      <c r="J272" s="62">
        <f>(L272-H272)</f>
        <v>0</v>
      </c>
      <c r="K272" s="60" t="s">
        <v>103</v>
      </c>
      <c r="L272" s="63">
        <f>0+L267</f>
        <v>0</v>
      </c>
      <c r="M272" s="12"/>
      <c r="N272" s="2"/>
      <c r="O272" s="2"/>
      <c r="P272" s="2"/>
      <c r="Q272" s="33">
        <f>0+Q267</f>
        <v>0</v>
      </c>
      <c r="R272" s="27">
        <f>0+R267</f>
        <v>0</v>
      </c>
      <c r="S272" s="64">
        <f>Q272*(1+J272)+R272</f>
        <v>0</v>
      </c>
    </row>
    <row r="273" thickTop="1" thickBot="1" ht="25" customHeight="1">
      <c r="A273" s="9"/>
      <c r="B273" s="65"/>
      <c r="C273" s="65"/>
      <c r="D273" s="65"/>
      <c r="E273" s="65"/>
      <c r="F273" s="65"/>
      <c r="G273" s="66" t="s">
        <v>104</v>
      </c>
      <c r="H273" s="67">
        <f>0+J267</f>
        <v>0</v>
      </c>
      <c r="I273" s="66" t="s">
        <v>105</v>
      </c>
      <c r="J273" s="68">
        <f>0+J272</f>
        <v>0</v>
      </c>
      <c r="K273" s="66" t="s">
        <v>106</v>
      </c>
      <c r="L273" s="69">
        <f>0+L267</f>
        <v>0</v>
      </c>
      <c r="M273" s="12"/>
      <c r="N273" s="2"/>
      <c r="O273" s="2"/>
      <c r="P273" s="2"/>
      <c r="Q273" s="2"/>
    </row>
    <row r="274" ht="40" customHeight="1">
      <c r="A274" s="9"/>
      <c r="B274" s="73" t="s">
        <v>174</v>
      </c>
      <c r="C274" s="1"/>
      <c r="D274" s="1"/>
      <c r="E274" s="1"/>
      <c r="F274" s="1"/>
      <c r="G274" s="1"/>
      <c r="H274" s="40"/>
      <c r="I274" s="1"/>
      <c r="J274" s="40"/>
      <c r="K274" s="1"/>
      <c r="L274" s="1"/>
      <c r="M274" s="12"/>
      <c r="N274" s="2"/>
      <c r="O274" s="2"/>
      <c r="P274" s="2"/>
      <c r="Q274" s="2"/>
    </row>
    <row r="275">
      <c r="A275" s="9"/>
      <c r="B275" s="41">
        <v>46</v>
      </c>
      <c r="C275" s="42" t="s">
        <v>370</v>
      </c>
      <c r="D275" s="42" t="s">
        <v>3</v>
      </c>
      <c r="E275" s="42" t="s">
        <v>371</v>
      </c>
      <c r="F275" s="42" t="s">
        <v>3</v>
      </c>
      <c r="G275" s="43" t="s">
        <v>177</v>
      </c>
      <c r="H275" s="44">
        <v>70</v>
      </c>
      <c r="I275" s="25">
        <f>ROUND(0,2)</f>
        <v>0</v>
      </c>
      <c r="J275" s="45">
        <f>ROUND(I275*H275,2)</f>
        <v>0</v>
      </c>
      <c r="K275" s="46">
        <v>0.20999999999999999</v>
      </c>
      <c r="L275" s="47">
        <f>IF(ISNUMBER(K275),ROUND(J275*(K275+1),2),0)</f>
        <v>0</v>
      </c>
      <c r="M275" s="12"/>
      <c r="N275" s="2"/>
      <c r="O275" s="2"/>
      <c r="P275" s="2"/>
      <c r="Q275" s="33">
        <f>IF(ISNUMBER(K275),IF(H275&gt;0,IF(I275&gt;0,J275,0),0),0)</f>
        <v>0</v>
      </c>
      <c r="R275" s="27">
        <f>IF(ISNUMBER(K275)=FALSE,J275,0)</f>
        <v>0</v>
      </c>
    </row>
    <row r="276">
      <c r="A276" s="9"/>
      <c r="B276" s="48" t="s">
        <v>60</v>
      </c>
      <c r="C276" s="1"/>
      <c r="D276" s="1"/>
      <c r="E276" s="49" t="s">
        <v>372</v>
      </c>
      <c r="F276" s="1"/>
      <c r="G276" s="1"/>
      <c r="H276" s="40"/>
      <c r="I276" s="1"/>
      <c r="J276" s="40"/>
      <c r="K276" s="1"/>
      <c r="L276" s="1"/>
      <c r="M276" s="12"/>
      <c r="N276" s="2"/>
      <c r="O276" s="2"/>
      <c r="P276" s="2"/>
      <c r="Q276" s="2"/>
    </row>
    <row r="277">
      <c r="A277" s="9"/>
      <c r="B277" s="48" t="s">
        <v>62</v>
      </c>
      <c r="C277" s="1"/>
      <c r="D277" s="1"/>
      <c r="E277" s="49" t="s">
        <v>373</v>
      </c>
      <c r="F277" s="1"/>
      <c r="G277" s="1"/>
      <c r="H277" s="40"/>
      <c r="I277" s="1"/>
      <c r="J277" s="40"/>
      <c r="K277" s="1"/>
      <c r="L277" s="1"/>
      <c r="M277" s="12"/>
      <c r="N277" s="2"/>
      <c r="O277" s="2"/>
      <c r="P277" s="2"/>
      <c r="Q277" s="2"/>
    </row>
    <row r="278">
      <c r="A278" s="9"/>
      <c r="B278" s="48" t="s">
        <v>63</v>
      </c>
      <c r="C278" s="1"/>
      <c r="D278" s="1"/>
      <c r="E278" s="49" t="s">
        <v>374</v>
      </c>
      <c r="F278" s="1"/>
      <c r="G278" s="1"/>
      <c r="H278" s="40"/>
      <c r="I278" s="1"/>
      <c r="J278" s="40"/>
      <c r="K278" s="1"/>
      <c r="L278" s="1"/>
      <c r="M278" s="12"/>
      <c r="N278" s="2"/>
      <c r="O278" s="2"/>
      <c r="P278" s="2"/>
      <c r="Q278" s="2"/>
    </row>
    <row r="279" thickBot="1">
      <c r="A279" s="9"/>
      <c r="B279" s="50" t="s">
        <v>65</v>
      </c>
      <c r="C279" s="51"/>
      <c r="D279" s="51"/>
      <c r="E279" s="52" t="s">
        <v>66</v>
      </c>
      <c r="F279" s="51"/>
      <c r="G279" s="51"/>
      <c r="H279" s="53"/>
      <c r="I279" s="51"/>
      <c r="J279" s="53"/>
      <c r="K279" s="51"/>
      <c r="L279" s="51"/>
      <c r="M279" s="12"/>
      <c r="N279" s="2"/>
      <c r="O279" s="2"/>
      <c r="P279" s="2"/>
      <c r="Q279" s="2"/>
    </row>
    <row r="280" thickTop="1">
      <c r="A280" s="9"/>
      <c r="B280" s="41">
        <v>47</v>
      </c>
      <c r="C280" s="42" t="s">
        <v>375</v>
      </c>
      <c r="D280" s="42" t="s">
        <v>3</v>
      </c>
      <c r="E280" s="42" t="s">
        <v>376</v>
      </c>
      <c r="F280" s="42" t="s">
        <v>3</v>
      </c>
      <c r="G280" s="43" t="s">
        <v>177</v>
      </c>
      <c r="H280" s="54">
        <v>40</v>
      </c>
      <c r="I280" s="55">
        <f>ROUND(0,2)</f>
        <v>0</v>
      </c>
      <c r="J280" s="56">
        <f>ROUND(I280*H280,2)</f>
        <v>0</v>
      </c>
      <c r="K280" s="57">
        <v>0.20999999999999999</v>
      </c>
      <c r="L280" s="58">
        <f>IF(ISNUMBER(K280),ROUND(J280*(K280+1),2),0)</f>
        <v>0</v>
      </c>
      <c r="M280" s="12"/>
      <c r="N280" s="2"/>
      <c r="O280" s="2"/>
      <c r="P280" s="2"/>
      <c r="Q280" s="33">
        <f>IF(ISNUMBER(K280),IF(H280&gt;0,IF(I280&gt;0,J280,0),0),0)</f>
        <v>0</v>
      </c>
      <c r="R280" s="27">
        <f>IF(ISNUMBER(K280)=FALSE,J280,0)</f>
        <v>0</v>
      </c>
    </row>
    <row r="281">
      <c r="A281" s="9"/>
      <c r="B281" s="48" t="s">
        <v>60</v>
      </c>
      <c r="C281" s="1"/>
      <c r="D281" s="1"/>
      <c r="E281" s="49" t="s">
        <v>377</v>
      </c>
      <c r="F281" s="1"/>
      <c r="G281" s="1"/>
      <c r="H281" s="40"/>
      <c r="I281" s="1"/>
      <c r="J281" s="40"/>
      <c r="K281" s="1"/>
      <c r="L281" s="1"/>
      <c r="M281" s="12"/>
      <c r="N281" s="2"/>
      <c r="O281" s="2"/>
      <c r="P281" s="2"/>
      <c r="Q281" s="2"/>
    </row>
    <row r="282">
      <c r="A282" s="9"/>
      <c r="B282" s="48" t="s">
        <v>62</v>
      </c>
      <c r="C282" s="1"/>
      <c r="D282" s="1"/>
      <c r="E282" s="49" t="s">
        <v>378</v>
      </c>
      <c r="F282" s="1"/>
      <c r="G282" s="1"/>
      <c r="H282" s="40"/>
      <c r="I282" s="1"/>
      <c r="J282" s="40"/>
      <c r="K282" s="1"/>
      <c r="L282" s="1"/>
      <c r="M282" s="12"/>
      <c r="N282" s="2"/>
      <c r="O282" s="2"/>
      <c r="P282" s="2"/>
      <c r="Q282" s="2"/>
    </row>
    <row r="283">
      <c r="A283" s="9"/>
      <c r="B283" s="48" t="s">
        <v>63</v>
      </c>
      <c r="C283" s="1"/>
      <c r="D283" s="1"/>
      <c r="E283" s="49" t="s">
        <v>374</v>
      </c>
      <c r="F283" s="1"/>
      <c r="G283" s="1"/>
      <c r="H283" s="40"/>
      <c r="I283" s="1"/>
      <c r="J283" s="40"/>
      <c r="K283" s="1"/>
      <c r="L283" s="1"/>
      <c r="M283" s="12"/>
      <c r="N283" s="2"/>
      <c r="O283" s="2"/>
      <c r="P283" s="2"/>
      <c r="Q283" s="2"/>
    </row>
    <row r="284" thickBot="1">
      <c r="A284" s="9"/>
      <c r="B284" s="50" t="s">
        <v>65</v>
      </c>
      <c r="C284" s="51"/>
      <c r="D284" s="51"/>
      <c r="E284" s="52" t="s">
        <v>66</v>
      </c>
      <c r="F284" s="51"/>
      <c r="G284" s="51"/>
      <c r="H284" s="53"/>
      <c r="I284" s="51"/>
      <c r="J284" s="53"/>
      <c r="K284" s="51"/>
      <c r="L284" s="51"/>
      <c r="M284" s="12"/>
      <c r="N284" s="2"/>
      <c r="O284" s="2"/>
      <c r="P284" s="2"/>
      <c r="Q284" s="2"/>
    </row>
    <row r="285" thickTop="1">
      <c r="A285" s="9"/>
      <c r="B285" s="41">
        <v>48</v>
      </c>
      <c r="C285" s="42" t="s">
        <v>379</v>
      </c>
      <c r="D285" s="42" t="s">
        <v>3</v>
      </c>
      <c r="E285" s="42" t="s">
        <v>380</v>
      </c>
      <c r="F285" s="42" t="s">
        <v>3</v>
      </c>
      <c r="G285" s="43" t="s">
        <v>177</v>
      </c>
      <c r="H285" s="54">
        <v>38</v>
      </c>
      <c r="I285" s="55">
        <f>ROUND(0,2)</f>
        <v>0</v>
      </c>
      <c r="J285" s="56">
        <f>ROUND(I285*H285,2)</f>
        <v>0</v>
      </c>
      <c r="K285" s="57">
        <v>0.20999999999999999</v>
      </c>
      <c r="L285" s="58">
        <f>IF(ISNUMBER(K285),ROUND(J285*(K285+1),2),0)</f>
        <v>0</v>
      </c>
      <c r="M285" s="12"/>
      <c r="N285" s="2"/>
      <c r="O285" s="2"/>
      <c r="P285" s="2"/>
      <c r="Q285" s="33">
        <f>IF(ISNUMBER(K285),IF(H285&gt;0,IF(I285&gt;0,J285,0),0),0)</f>
        <v>0</v>
      </c>
      <c r="R285" s="27">
        <f>IF(ISNUMBER(K285)=FALSE,J285,0)</f>
        <v>0</v>
      </c>
    </row>
    <row r="286">
      <c r="A286" s="9"/>
      <c r="B286" s="48" t="s">
        <v>60</v>
      </c>
      <c r="C286" s="1"/>
      <c r="D286" s="1"/>
      <c r="E286" s="49" t="s">
        <v>381</v>
      </c>
      <c r="F286" s="1"/>
      <c r="G286" s="1"/>
      <c r="H286" s="40"/>
      <c r="I286" s="1"/>
      <c r="J286" s="40"/>
      <c r="K286" s="1"/>
      <c r="L286" s="1"/>
      <c r="M286" s="12"/>
      <c r="N286" s="2"/>
      <c r="O286" s="2"/>
      <c r="P286" s="2"/>
      <c r="Q286" s="2"/>
    </row>
    <row r="287">
      <c r="A287" s="9"/>
      <c r="B287" s="48" t="s">
        <v>62</v>
      </c>
      <c r="C287" s="1"/>
      <c r="D287" s="1"/>
      <c r="E287" s="49" t="s">
        <v>382</v>
      </c>
      <c r="F287" s="1"/>
      <c r="G287" s="1"/>
      <c r="H287" s="40"/>
      <c r="I287" s="1"/>
      <c r="J287" s="40"/>
      <c r="K287" s="1"/>
      <c r="L287" s="1"/>
      <c r="M287" s="12"/>
      <c r="N287" s="2"/>
      <c r="O287" s="2"/>
      <c r="P287" s="2"/>
      <c r="Q287" s="2"/>
    </row>
    <row r="288">
      <c r="A288" s="9"/>
      <c r="B288" s="48" t="s">
        <v>63</v>
      </c>
      <c r="C288" s="1"/>
      <c r="D288" s="1"/>
      <c r="E288" s="49" t="s">
        <v>374</v>
      </c>
      <c r="F288" s="1"/>
      <c r="G288" s="1"/>
      <c r="H288" s="40"/>
      <c r="I288" s="1"/>
      <c r="J288" s="40"/>
      <c r="K288" s="1"/>
      <c r="L288" s="1"/>
      <c r="M288" s="12"/>
      <c r="N288" s="2"/>
      <c r="O288" s="2"/>
      <c r="P288" s="2"/>
      <c r="Q288" s="2"/>
    </row>
    <row r="289" thickBot="1">
      <c r="A289" s="9"/>
      <c r="B289" s="50" t="s">
        <v>65</v>
      </c>
      <c r="C289" s="51"/>
      <c r="D289" s="51"/>
      <c r="E289" s="52" t="s">
        <v>66</v>
      </c>
      <c r="F289" s="51"/>
      <c r="G289" s="51"/>
      <c r="H289" s="53"/>
      <c r="I289" s="51"/>
      <c r="J289" s="53"/>
      <c r="K289" s="51"/>
      <c r="L289" s="51"/>
      <c r="M289" s="12"/>
      <c r="N289" s="2"/>
      <c r="O289" s="2"/>
      <c r="P289" s="2"/>
      <c r="Q289" s="2"/>
    </row>
    <row r="290" thickTop="1">
      <c r="A290" s="9"/>
      <c r="B290" s="41">
        <v>49</v>
      </c>
      <c r="C290" s="42" t="s">
        <v>383</v>
      </c>
      <c r="D290" s="42" t="s">
        <v>3</v>
      </c>
      <c r="E290" s="42" t="s">
        <v>384</v>
      </c>
      <c r="F290" s="42" t="s">
        <v>3</v>
      </c>
      <c r="G290" s="43" t="s">
        <v>177</v>
      </c>
      <c r="H290" s="54">
        <v>12</v>
      </c>
      <c r="I290" s="55">
        <f>ROUND(0,2)</f>
        <v>0</v>
      </c>
      <c r="J290" s="56">
        <f>ROUND(I290*H290,2)</f>
        <v>0</v>
      </c>
      <c r="K290" s="57">
        <v>0.20999999999999999</v>
      </c>
      <c r="L290" s="58">
        <f>IF(ISNUMBER(K290),ROUND(J290*(K290+1),2),0)</f>
        <v>0</v>
      </c>
      <c r="M290" s="12"/>
      <c r="N290" s="2"/>
      <c r="O290" s="2"/>
      <c r="P290" s="2"/>
      <c r="Q290" s="33">
        <f>IF(ISNUMBER(K290),IF(H290&gt;0,IF(I290&gt;0,J290,0),0),0)</f>
        <v>0</v>
      </c>
      <c r="R290" s="27">
        <f>IF(ISNUMBER(K290)=FALSE,J290,0)</f>
        <v>0</v>
      </c>
    </row>
    <row r="291">
      <c r="A291" s="9"/>
      <c r="B291" s="48" t="s">
        <v>60</v>
      </c>
      <c r="C291" s="1"/>
      <c r="D291" s="1"/>
      <c r="E291" s="49" t="s">
        <v>385</v>
      </c>
      <c r="F291" s="1"/>
      <c r="G291" s="1"/>
      <c r="H291" s="40"/>
      <c r="I291" s="1"/>
      <c r="J291" s="40"/>
      <c r="K291" s="1"/>
      <c r="L291" s="1"/>
      <c r="M291" s="12"/>
      <c r="N291" s="2"/>
      <c r="O291" s="2"/>
      <c r="P291" s="2"/>
      <c r="Q291" s="2"/>
    </row>
    <row r="292">
      <c r="A292" s="9"/>
      <c r="B292" s="48" t="s">
        <v>62</v>
      </c>
      <c r="C292" s="1"/>
      <c r="D292" s="1"/>
      <c r="E292" s="49" t="s">
        <v>386</v>
      </c>
      <c r="F292" s="1"/>
      <c r="G292" s="1"/>
      <c r="H292" s="40"/>
      <c r="I292" s="1"/>
      <c r="J292" s="40"/>
      <c r="K292" s="1"/>
      <c r="L292" s="1"/>
      <c r="M292" s="12"/>
      <c r="N292" s="2"/>
      <c r="O292" s="2"/>
      <c r="P292" s="2"/>
      <c r="Q292" s="2"/>
    </row>
    <row r="293">
      <c r="A293" s="9"/>
      <c r="B293" s="48" t="s">
        <v>63</v>
      </c>
      <c r="C293" s="1"/>
      <c r="D293" s="1"/>
      <c r="E293" s="49" t="s">
        <v>387</v>
      </c>
      <c r="F293" s="1"/>
      <c r="G293" s="1"/>
      <c r="H293" s="40"/>
      <c r="I293" s="1"/>
      <c r="J293" s="40"/>
      <c r="K293" s="1"/>
      <c r="L293" s="1"/>
      <c r="M293" s="12"/>
      <c r="N293" s="2"/>
      <c r="O293" s="2"/>
      <c r="P293" s="2"/>
      <c r="Q293" s="2"/>
    </row>
    <row r="294" thickBot="1">
      <c r="A294" s="9"/>
      <c r="B294" s="50" t="s">
        <v>65</v>
      </c>
      <c r="C294" s="51"/>
      <c r="D294" s="51"/>
      <c r="E294" s="52" t="s">
        <v>66</v>
      </c>
      <c r="F294" s="51"/>
      <c r="G294" s="51"/>
      <c r="H294" s="53"/>
      <c r="I294" s="51"/>
      <c r="J294" s="53"/>
      <c r="K294" s="51"/>
      <c r="L294" s="51"/>
      <c r="M294" s="12"/>
      <c r="N294" s="2"/>
      <c r="O294" s="2"/>
      <c r="P294" s="2"/>
      <c r="Q294" s="2"/>
    </row>
    <row r="295" thickTop="1">
      <c r="A295" s="9"/>
      <c r="B295" s="41">
        <v>50</v>
      </c>
      <c r="C295" s="42" t="s">
        <v>388</v>
      </c>
      <c r="D295" s="42" t="s">
        <v>3</v>
      </c>
      <c r="E295" s="42" t="s">
        <v>389</v>
      </c>
      <c r="F295" s="42" t="s">
        <v>3</v>
      </c>
      <c r="G295" s="43" t="s">
        <v>177</v>
      </c>
      <c r="H295" s="54">
        <v>92.849999999999994</v>
      </c>
      <c r="I295" s="55">
        <f>ROUND(0,2)</f>
        <v>0</v>
      </c>
      <c r="J295" s="56">
        <f>ROUND(I295*H295,2)</f>
        <v>0</v>
      </c>
      <c r="K295" s="57">
        <v>0.20999999999999999</v>
      </c>
      <c r="L295" s="58">
        <f>IF(ISNUMBER(K295),ROUND(J295*(K295+1),2),0)</f>
        <v>0</v>
      </c>
      <c r="M295" s="12"/>
      <c r="N295" s="2"/>
      <c r="O295" s="2"/>
      <c r="P295" s="2"/>
      <c r="Q295" s="33">
        <f>IF(ISNUMBER(K295),IF(H295&gt;0,IF(I295&gt;0,J295,0),0),0)</f>
        <v>0</v>
      </c>
      <c r="R295" s="27">
        <f>IF(ISNUMBER(K295)=FALSE,J295,0)</f>
        <v>0</v>
      </c>
    </row>
    <row r="296">
      <c r="A296" s="9"/>
      <c r="B296" s="48" t="s">
        <v>60</v>
      </c>
      <c r="C296" s="1"/>
      <c r="D296" s="1"/>
      <c r="E296" s="49" t="s">
        <v>390</v>
      </c>
      <c r="F296" s="1"/>
      <c r="G296" s="1"/>
      <c r="H296" s="40"/>
      <c r="I296" s="1"/>
      <c r="J296" s="40"/>
      <c r="K296" s="1"/>
      <c r="L296" s="1"/>
      <c r="M296" s="12"/>
      <c r="N296" s="2"/>
      <c r="O296" s="2"/>
      <c r="P296" s="2"/>
      <c r="Q296" s="2"/>
    </row>
    <row r="297">
      <c r="A297" s="9"/>
      <c r="B297" s="48" t="s">
        <v>62</v>
      </c>
      <c r="C297" s="1"/>
      <c r="D297" s="1"/>
      <c r="E297" s="49" t="s">
        <v>362</v>
      </c>
      <c r="F297" s="1"/>
      <c r="G297" s="1"/>
      <c r="H297" s="40"/>
      <c r="I297" s="1"/>
      <c r="J297" s="40"/>
      <c r="K297" s="1"/>
      <c r="L297" s="1"/>
      <c r="M297" s="12"/>
      <c r="N297" s="2"/>
      <c r="O297" s="2"/>
      <c r="P297" s="2"/>
      <c r="Q297" s="2"/>
    </row>
    <row r="298">
      <c r="A298" s="9"/>
      <c r="B298" s="48" t="s">
        <v>63</v>
      </c>
      <c r="C298" s="1"/>
      <c r="D298" s="1"/>
      <c r="E298" s="49" t="s">
        <v>391</v>
      </c>
      <c r="F298" s="1"/>
      <c r="G298" s="1"/>
      <c r="H298" s="40"/>
      <c r="I298" s="1"/>
      <c r="J298" s="40"/>
      <c r="K298" s="1"/>
      <c r="L298" s="1"/>
      <c r="M298" s="12"/>
      <c r="N298" s="2"/>
      <c r="O298" s="2"/>
      <c r="P298" s="2"/>
      <c r="Q298" s="2"/>
    </row>
    <row r="299" thickBot="1">
      <c r="A299" s="9"/>
      <c r="B299" s="50" t="s">
        <v>65</v>
      </c>
      <c r="C299" s="51"/>
      <c r="D299" s="51"/>
      <c r="E299" s="52" t="s">
        <v>66</v>
      </c>
      <c r="F299" s="51"/>
      <c r="G299" s="51"/>
      <c r="H299" s="53"/>
      <c r="I299" s="51"/>
      <c r="J299" s="53"/>
      <c r="K299" s="51"/>
      <c r="L299" s="51"/>
      <c r="M299" s="12"/>
      <c r="N299" s="2"/>
      <c r="O299" s="2"/>
      <c r="P299" s="2"/>
      <c r="Q299" s="2"/>
    </row>
    <row r="300" thickTop="1">
      <c r="A300" s="9"/>
      <c r="B300" s="41">
        <v>51</v>
      </c>
      <c r="C300" s="42" t="s">
        <v>392</v>
      </c>
      <c r="D300" s="42" t="s">
        <v>3</v>
      </c>
      <c r="E300" s="42" t="s">
        <v>393</v>
      </c>
      <c r="F300" s="42" t="s">
        <v>3</v>
      </c>
      <c r="G300" s="43" t="s">
        <v>177</v>
      </c>
      <c r="H300" s="54">
        <v>110</v>
      </c>
      <c r="I300" s="55">
        <f>ROUND(0,2)</f>
        <v>0</v>
      </c>
      <c r="J300" s="56">
        <f>ROUND(I300*H300,2)</f>
        <v>0</v>
      </c>
      <c r="K300" s="57">
        <v>0.20999999999999999</v>
      </c>
      <c r="L300" s="58">
        <f>IF(ISNUMBER(K300),ROUND(J300*(K300+1),2),0)</f>
        <v>0</v>
      </c>
      <c r="M300" s="12"/>
      <c r="N300" s="2"/>
      <c r="O300" s="2"/>
      <c r="P300" s="2"/>
      <c r="Q300" s="33">
        <f>IF(ISNUMBER(K300),IF(H300&gt;0,IF(I300&gt;0,J300,0),0),0)</f>
        <v>0</v>
      </c>
      <c r="R300" s="27">
        <f>IF(ISNUMBER(K300)=FALSE,J300,0)</f>
        <v>0</v>
      </c>
    </row>
    <row r="301">
      <c r="A301" s="9"/>
      <c r="B301" s="48" t="s">
        <v>60</v>
      </c>
      <c r="C301" s="1"/>
      <c r="D301" s="1"/>
      <c r="E301" s="49" t="s">
        <v>394</v>
      </c>
      <c r="F301" s="1"/>
      <c r="G301" s="1"/>
      <c r="H301" s="40"/>
      <c r="I301" s="1"/>
      <c r="J301" s="40"/>
      <c r="K301" s="1"/>
      <c r="L301" s="1"/>
      <c r="M301" s="12"/>
      <c r="N301" s="2"/>
      <c r="O301" s="2"/>
      <c r="P301" s="2"/>
      <c r="Q301" s="2"/>
    </row>
    <row r="302">
      <c r="A302" s="9"/>
      <c r="B302" s="48" t="s">
        <v>62</v>
      </c>
      <c r="C302" s="1"/>
      <c r="D302" s="1"/>
      <c r="E302" s="49" t="s">
        <v>395</v>
      </c>
      <c r="F302" s="1"/>
      <c r="G302" s="1"/>
      <c r="H302" s="40"/>
      <c r="I302" s="1"/>
      <c r="J302" s="40"/>
      <c r="K302" s="1"/>
      <c r="L302" s="1"/>
      <c r="M302" s="12"/>
      <c r="N302" s="2"/>
      <c r="O302" s="2"/>
      <c r="P302" s="2"/>
      <c r="Q302" s="2"/>
    </row>
    <row r="303">
      <c r="A303" s="9"/>
      <c r="B303" s="48" t="s">
        <v>63</v>
      </c>
      <c r="C303" s="1"/>
      <c r="D303" s="1"/>
      <c r="E303" s="49" t="s">
        <v>396</v>
      </c>
      <c r="F303" s="1"/>
      <c r="G303" s="1"/>
      <c r="H303" s="40"/>
      <c r="I303" s="1"/>
      <c r="J303" s="40"/>
      <c r="K303" s="1"/>
      <c r="L303" s="1"/>
      <c r="M303" s="12"/>
      <c r="N303" s="2"/>
      <c r="O303" s="2"/>
      <c r="P303" s="2"/>
      <c r="Q303" s="2"/>
    </row>
    <row r="304" thickBot="1">
      <c r="A304" s="9"/>
      <c r="B304" s="50" t="s">
        <v>65</v>
      </c>
      <c r="C304" s="51"/>
      <c r="D304" s="51"/>
      <c r="E304" s="52" t="s">
        <v>66</v>
      </c>
      <c r="F304" s="51"/>
      <c r="G304" s="51"/>
      <c r="H304" s="53"/>
      <c r="I304" s="51"/>
      <c r="J304" s="53"/>
      <c r="K304" s="51"/>
      <c r="L304" s="51"/>
      <c r="M304" s="12"/>
      <c r="N304" s="2"/>
      <c r="O304" s="2"/>
      <c r="P304" s="2"/>
      <c r="Q304" s="2"/>
    </row>
    <row r="305" thickTop="1" thickBot="1" ht="25" customHeight="1">
      <c r="A305" s="9"/>
      <c r="B305" s="1"/>
      <c r="C305" s="59">
        <v>9</v>
      </c>
      <c r="D305" s="1"/>
      <c r="E305" s="59" t="s">
        <v>109</v>
      </c>
      <c r="F305" s="1"/>
      <c r="G305" s="60" t="s">
        <v>101</v>
      </c>
      <c r="H305" s="61">
        <f>J275+J280+J285+J290+J295+J300</f>
        <v>0</v>
      </c>
      <c r="I305" s="60" t="s">
        <v>102</v>
      </c>
      <c r="J305" s="62">
        <f>(L305-H305)</f>
        <v>0</v>
      </c>
      <c r="K305" s="60" t="s">
        <v>103</v>
      </c>
      <c r="L305" s="63">
        <f>L275+L280+L285+L290+L295+L300</f>
        <v>0</v>
      </c>
      <c r="M305" s="12"/>
      <c r="N305" s="2"/>
      <c r="O305" s="2"/>
      <c r="P305" s="2"/>
      <c r="Q305" s="33">
        <f>0+Q275+Q280+Q285+Q290+Q295+Q300</f>
        <v>0</v>
      </c>
      <c r="R305" s="27">
        <f>0+R275+R280+R285+R290+R295+R300</f>
        <v>0</v>
      </c>
      <c r="S305" s="64">
        <f>Q305*(1+J305)+R305</f>
        <v>0</v>
      </c>
    </row>
    <row r="306" thickTop="1" thickBot="1" ht="25" customHeight="1">
      <c r="A306" s="9"/>
      <c r="B306" s="65"/>
      <c r="C306" s="65"/>
      <c r="D306" s="65"/>
      <c r="E306" s="65"/>
      <c r="F306" s="65"/>
      <c r="G306" s="66" t="s">
        <v>104</v>
      </c>
      <c r="H306" s="67">
        <f>J275+J280+J285+J290+J295+J300</f>
        <v>0</v>
      </c>
      <c r="I306" s="66" t="s">
        <v>105</v>
      </c>
      <c r="J306" s="68">
        <f>0+J305</f>
        <v>0</v>
      </c>
      <c r="K306" s="66" t="s">
        <v>106</v>
      </c>
      <c r="L306" s="69">
        <f>L275+L280+L285+L290+L295+L300</f>
        <v>0</v>
      </c>
      <c r="M306" s="12"/>
      <c r="N306" s="2"/>
      <c r="O306" s="2"/>
      <c r="P306" s="2"/>
      <c r="Q306" s="2"/>
    </row>
    <row r="307">
      <c r="A307" s="13"/>
      <c r="B307" s="4"/>
      <c r="C307" s="4"/>
      <c r="D307" s="4"/>
      <c r="E307" s="4"/>
      <c r="F307" s="4"/>
      <c r="G307" s="4"/>
      <c r="H307" s="70"/>
      <c r="I307" s="4"/>
      <c r="J307" s="70"/>
      <c r="K307" s="4"/>
      <c r="L307" s="4"/>
      <c r="M307" s="14"/>
      <c r="N307" s="2"/>
      <c r="O307" s="2"/>
      <c r="P307" s="2"/>
      <c r="Q307" s="2"/>
    </row>
    <row r="308">
      <c r="A308" s="1"/>
      <c r="B308" s="1"/>
      <c r="C308" s="1"/>
      <c r="D308" s="1"/>
      <c r="E308" s="1"/>
      <c r="F308" s="1"/>
      <c r="G308" s="1"/>
      <c r="H308" s="1"/>
      <c r="I308" s="1"/>
      <c r="J308" s="1"/>
      <c r="K308" s="1"/>
      <c r="L308" s="1"/>
      <c r="M308" s="1"/>
      <c r="N308" s="2"/>
      <c r="O308" s="2"/>
      <c r="P308" s="2"/>
      <c r="Q308" s="2"/>
    </row>
  </sheetData>
  <mergeCells count="231">
    <mergeCell ref="A1:A2"/>
    <mergeCell ref="A3:F3"/>
    <mergeCell ref="B4:C5"/>
    <mergeCell ref="B6:I6"/>
    <mergeCell ref="B8:C9"/>
    <mergeCell ref="A10:D10"/>
    <mergeCell ref="A11:G11"/>
    <mergeCell ref="A12:G12"/>
    <mergeCell ref="A13:G13"/>
    <mergeCell ref="B17:C18"/>
    <mergeCell ref="B19:D19"/>
    <mergeCell ref="E19:F19"/>
    <mergeCell ref="B20:D20"/>
    <mergeCell ref="B28:C29"/>
    <mergeCell ref="B31:L31"/>
    <mergeCell ref="B33:D33"/>
    <mergeCell ref="B34:D34"/>
    <mergeCell ref="B35:D35"/>
    <mergeCell ref="B36:D36"/>
    <mergeCell ref="B38:D38"/>
    <mergeCell ref="B39:D39"/>
    <mergeCell ref="B40:D40"/>
    <mergeCell ref="B41:D41"/>
    <mergeCell ref="B21:D21"/>
    <mergeCell ref="B22:D22"/>
    <mergeCell ref="B23:D23"/>
    <mergeCell ref="B24:D24"/>
    <mergeCell ref="B25:D25"/>
    <mergeCell ref="B26:D26"/>
    <mergeCell ref="B71:D71"/>
    <mergeCell ref="B72:D72"/>
    <mergeCell ref="B73:D73"/>
    <mergeCell ref="B74:D74"/>
    <mergeCell ref="B76:D76"/>
    <mergeCell ref="B77:D77"/>
    <mergeCell ref="B78:D78"/>
    <mergeCell ref="B79:D79"/>
    <mergeCell ref="B81:D81"/>
    <mergeCell ref="B82:D82"/>
    <mergeCell ref="B83:D83"/>
    <mergeCell ref="B84:D84"/>
    <mergeCell ref="B86:D86"/>
    <mergeCell ref="B87:D87"/>
    <mergeCell ref="B88:D88"/>
    <mergeCell ref="B89:D89"/>
    <mergeCell ref="B91:D91"/>
    <mergeCell ref="B92:D92"/>
    <mergeCell ref="B93:D93"/>
    <mergeCell ref="B94:D94"/>
    <mergeCell ref="B43:D43"/>
    <mergeCell ref="B44:D44"/>
    <mergeCell ref="B45:D45"/>
    <mergeCell ref="B46:D46"/>
    <mergeCell ref="B51:D51"/>
    <mergeCell ref="B52:D52"/>
    <mergeCell ref="B53:D53"/>
    <mergeCell ref="B54:D54"/>
    <mergeCell ref="B56:D56"/>
    <mergeCell ref="B57:D57"/>
    <mergeCell ref="B58:D58"/>
    <mergeCell ref="B59:D59"/>
    <mergeCell ref="B61:D61"/>
    <mergeCell ref="B62:D62"/>
    <mergeCell ref="B63:D63"/>
    <mergeCell ref="B64:D64"/>
    <mergeCell ref="B66:D66"/>
    <mergeCell ref="B67:D67"/>
    <mergeCell ref="B68:D68"/>
    <mergeCell ref="B69:D69"/>
    <mergeCell ref="B49:L49"/>
    <mergeCell ref="B129:D129"/>
    <mergeCell ref="B130:D130"/>
    <mergeCell ref="B131:D131"/>
    <mergeCell ref="B132:D132"/>
    <mergeCell ref="B134:D134"/>
    <mergeCell ref="B135:D135"/>
    <mergeCell ref="B136:D136"/>
    <mergeCell ref="B137:D137"/>
    <mergeCell ref="B139:D139"/>
    <mergeCell ref="B140:D140"/>
    <mergeCell ref="B141:D141"/>
    <mergeCell ref="B142:D142"/>
    <mergeCell ref="B144:D144"/>
    <mergeCell ref="B145:D145"/>
    <mergeCell ref="B146:D146"/>
    <mergeCell ref="B147:D147"/>
    <mergeCell ref="B149:D149"/>
    <mergeCell ref="B150:D150"/>
    <mergeCell ref="B151:D151"/>
    <mergeCell ref="B152:D152"/>
    <mergeCell ref="B154:D154"/>
    <mergeCell ref="B155:D155"/>
    <mergeCell ref="B156:D156"/>
    <mergeCell ref="B157:D157"/>
    <mergeCell ref="B159:D159"/>
    <mergeCell ref="B160:D160"/>
    <mergeCell ref="B161:D161"/>
    <mergeCell ref="B162:D162"/>
    <mergeCell ref="B195:D195"/>
    <mergeCell ref="B196:D196"/>
    <mergeCell ref="B197:D197"/>
    <mergeCell ref="B198:D198"/>
    <mergeCell ref="B200:D200"/>
    <mergeCell ref="B201:D201"/>
    <mergeCell ref="B202:D202"/>
    <mergeCell ref="B203:D203"/>
    <mergeCell ref="B205:D205"/>
    <mergeCell ref="B206:D206"/>
    <mergeCell ref="B207:D207"/>
    <mergeCell ref="B208:D208"/>
    <mergeCell ref="B210:D210"/>
    <mergeCell ref="B211:D211"/>
    <mergeCell ref="B212:D212"/>
    <mergeCell ref="B213:D213"/>
    <mergeCell ref="B215:D215"/>
    <mergeCell ref="B216:D216"/>
    <mergeCell ref="B217:D217"/>
    <mergeCell ref="B218:D218"/>
    <mergeCell ref="B220:D220"/>
    <mergeCell ref="B221:D221"/>
    <mergeCell ref="B222:D222"/>
    <mergeCell ref="B223:D223"/>
    <mergeCell ref="B225:D225"/>
    <mergeCell ref="B226:D226"/>
    <mergeCell ref="B227:D227"/>
    <mergeCell ref="B228:D228"/>
    <mergeCell ref="B230:D230"/>
    <mergeCell ref="B231:D231"/>
    <mergeCell ref="B232:D232"/>
    <mergeCell ref="B233:D233"/>
    <mergeCell ref="B235:D235"/>
    <mergeCell ref="B236:D236"/>
    <mergeCell ref="B237:D237"/>
    <mergeCell ref="B238:D238"/>
    <mergeCell ref="B240:D240"/>
    <mergeCell ref="B241:D241"/>
    <mergeCell ref="B242:D242"/>
    <mergeCell ref="B243:D243"/>
    <mergeCell ref="B245:D245"/>
    <mergeCell ref="B246:D246"/>
    <mergeCell ref="B247:D247"/>
    <mergeCell ref="B248:D248"/>
    <mergeCell ref="B250:D250"/>
    <mergeCell ref="B251:D251"/>
    <mergeCell ref="B252:D252"/>
    <mergeCell ref="B253:D253"/>
    <mergeCell ref="B96:D96"/>
    <mergeCell ref="B97:D97"/>
    <mergeCell ref="B98:D98"/>
    <mergeCell ref="B99:D99"/>
    <mergeCell ref="B101:D101"/>
    <mergeCell ref="B102:D102"/>
    <mergeCell ref="B103:D103"/>
    <mergeCell ref="B104:D104"/>
    <mergeCell ref="B106:D106"/>
    <mergeCell ref="B107:D107"/>
    <mergeCell ref="B108:D108"/>
    <mergeCell ref="B109:D109"/>
    <mergeCell ref="B111:D111"/>
    <mergeCell ref="B112:D112"/>
    <mergeCell ref="B113:D113"/>
    <mergeCell ref="B114:D114"/>
    <mergeCell ref="B116:D116"/>
    <mergeCell ref="B117:D117"/>
    <mergeCell ref="B118:D118"/>
    <mergeCell ref="B119:D119"/>
    <mergeCell ref="B121:D121"/>
    <mergeCell ref="B122:D122"/>
    <mergeCell ref="B123:D123"/>
    <mergeCell ref="B124:D124"/>
    <mergeCell ref="B127:L127"/>
    <mergeCell ref="B165:L165"/>
    <mergeCell ref="B167:D167"/>
    <mergeCell ref="B168:D168"/>
    <mergeCell ref="B169:D169"/>
    <mergeCell ref="B170:D170"/>
    <mergeCell ref="B172:D172"/>
    <mergeCell ref="B173:D173"/>
    <mergeCell ref="B174:D174"/>
    <mergeCell ref="B175:D175"/>
    <mergeCell ref="B177:D177"/>
    <mergeCell ref="B178:D178"/>
    <mergeCell ref="B179:D179"/>
    <mergeCell ref="B180:D180"/>
    <mergeCell ref="B182:D182"/>
    <mergeCell ref="B183:D183"/>
    <mergeCell ref="B184:D184"/>
    <mergeCell ref="B185:D185"/>
    <mergeCell ref="B187:D187"/>
    <mergeCell ref="B188:D188"/>
    <mergeCell ref="B189:D189"/>
    <mergeCell ref="B190:D190"/>
    <mergeCell ref="B193:L193"/>
    <mergeCell ref="B255:D255"/>
    <mergeCell ref="B256:D256"/>
    <mergeCell ref="B257:D257"/>
    <mergeCell ref="B258:D258"/>
    <mergeCell ref="B260:D260"/>
    <mergeCell ref="B261:D261"/>
    <mergeCell ref="B262:D262"/>
    <mergeCell ref="B263:D263"/>
    <mergeCell ref="B266:L266"/>
    <mergeCell ref="B268:D268"/>
    <mergeCell ref="B269:D269"/>
    <mergeCell ref="B270:D270"/>
    <mergeCell ref="B271:D271"/>
    <mergeCell ref="B276:D276"/>
    <mergeCell ref="B277:D277"/>
    <mergeCell ref="B278:D278"/>
    <mergeCell ref="B279:D279"/>
    <mergeCell ref="B281:D281"/>
    <mergeCell ref="B282:D282"/>
    <mergeCell ref="B283:D283"/>
    <mergeCell ref="B284:D284"/>
    <mergeCell ref="B286:D286"/>
    <mergeCell ref="B287:D287"/>
    <mergeCell ref="B288:D288"/>
    <mergeCell ref="B289:D289"/>
    <mergeCell ref="B291:D291"/>
    <mergeCell ref="B292:D292"/>
    <mergeCell ref="B293:D293"/>
    <mergeCell ref="B294:D294"/>
    <mergeCell ref="B296:D296"/>
    <mergeCell ref="B297:D297"/>
    <mergeCell ref="B298:D298"/>
    <mergeCell ref="B299:D299"/>
    <mergeCell ref="B301:D301"/>
    <mergeCell ref="B302:D302"/>
    <mergeCell ref="B303:D303"/>
    <mergeCell ref="B304:D304"/>
    <mergeCell ref="B274:L274"/>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5.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H49+H127+H175+H188+H206+H274+H282+H310</f>
        <v>0</v>
      </c>
      <c r="K10" s="1"/>
      <c r="L10" s="1"/>
      <c r="M10" s="12"/>
      <c r="N10" s="2"/>
      <c r="O10" s="2"/>
      <c r="P10" s="2"/>
      <c r="Q10" s="2"/>
    </row>
    <row r="11" ht="16" customHeight="1">
      <c r="A11" s="18" t="s">
        <v>397</v>
      </c>
      <c r="B11" s="1"/>
      <c r="C11" s="1"/>
      <c r="D11" s="1"/>
      <c r="E11" s="1"/>
      <c r="F11" s="1"/>
      <c r="G11" s="31"/>
      <c r="H11" s="1"/>
      <c r="I11" s="31" t="s">
        <v>42</v>
      </c>
      <c r="J11" s="32">
        <f>L49+L127+L175+L188+L206+L274+L282+L310</f>
        <v>0</v>
      </c>
      <c r="K11" s="1"/>
      <c r="L11" s="1"/>
      <c r="M11" s="12"/>
      <c r="N11" s="2"/>
      <c r="O11" s="2"/>
      <c r="P11" s="2"/>
      <c r="Q11" s="33">
        <f>IF(SUM(K20:K27)&gt;0,ROUND(SUM(S20:S27)/SUM(K20:K27)-1,8),0)</f>
        <v>0</v>
      </c>
      <c r="R11" s="27">
        <f>AVERAGE(J48,J126,J174,J187,J205,J273,J281,J309)</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H49</f>
        <v>0</v>
      </c>
      <c r="L20" s="38">
        <f>L49</f>
        <v>0</v>
      </c>
      <c r="M20" s="12"/>
      <c r="N20" s="2"/>
      <c r="O20" s="2"/>
      <c r="P20" s="2"/>
      <c r="Q20" s="2"/>
      <c r="S20" s="27">
        <f>S48</f>
        <v>0</v>
      </c>
    </row>
    <row r="21">
      <c r="A21" s="9"/>
      <c r="B21" s="36">
        <v>1</v>
      </c>
      <c r="C21" s="1"/>
      <c r="D21" s="1"/>
      <c r="E21" s="37" t="s">
        <v>108</v>
      </c>
      <c r="F21" s="1"/>
      <c r="G21" s="1"/>
      <c r="H21" s="1"/>
      <c r="I21" s="1"/>
      <c r="J21" s="1"/>
      <c r="K21" s="38">
        <f>H127</f>
        <v>0</v>
      </c>
      <c r="L21" s="38">
        <f>L127</f>
        <v>0</v>
      </c>
      <c r="M21" s="12"/>
      <c r="N21" s="2"/>
      <c r="O21" s="2"/>
      <c r="P21" s="2"/>
      <c r="Q21" s="2"/>
      <c r="S21" s="27">
        <f>S126</f>
        <v>0</v>
      </c>
    </row>
    <row r="22">
      <c r="A22" s="9"/>
      <c r="B22" s="36">
        <v>2</v>
      </c>
      <c r="C22" s="1"/>
      <c r="D22" s="1"/>
      <c r="E22" s="37" t="s">
        <v>182</v>
      </c>
      <c r="F22" s="1"/>
      <c r="G22" s="1"/>
      <c r="H22" s="1"/>
      <c r="I22" s="1"/>
      <c r="J22" s="1"/>
      <c r="K22" s="38">
        <f>H175</f>
        <v>0</v>
      </c>
      <c r="L22" s="38">
        <f>L175</f>
        <v>0</v>
      </c>
      <c r="M22" s="12"/>
      <c r="N22" s="2"/>
      <c r="O22" s="2"/>
      <c r="P22" s="2"/>
      <c r="Q22" s="2"/>
      <c r="S22" s="27">
        <f>S174</f>
        <v>0</v>
      </c>
    </row>
    <row r="23">
      <c r="A23" s="9"/>
      <c r="B23" s="36">
        <v>3</v>
      </c>
      <c r="C23" s="1"/>
      <c r="D23" s="1"/>
      <c r="E23" s="37" t="s">
        <v>398</v>
      </c>
      <c r="F23" s="1"/>
      <c r="G23" s="1"/>
      <c r="H23" s="1"/>
      <c r="I23" s="1"/>
      <c r="J23" s="1"/>
      <c r="K23" s="38">
        <f>H188</f>
        <v>0</v>
      </c>
      <c r="L23" s="38">
        <f>L188</f>
        <v>0</v>
      </c>
      <c r="M23" s="12"/>
      <c r="N23" s="2"/>
      <c r="O23" s="2"/>
      <c r="P23" s="2"/>
      <c r="Q23" s="2"/>
      <c r="S23" s="27">
        <f>S187</f>
        <v>0</v>
      </c>
    </row>
    <row r="24">
      <c r="A24" s="9"/>
      <c r="B24" s="36">
        <v>4</v>
      </c>
      <c r="C24" s="1"/>
      <c r="D24" s="1"/>
      <c r="E24" s="37" t="s">
        <v>183</v>
      </c>
      <c r="F24" s="1"/>
      <c r="G24" s="1"/>
      <c r="H24" s="1"/>
      <c r="I24" s="1"/>
      <c r="J24" s="1"/>
      <c r="K24" s="38">
        <f>H206</f>
        <v>0</v>
      </c>
      <c r="L24" s="38">
        <f>L206</f>
        <v>0</v>
      </c>
      <c r="M24" s="12"/>
      <c r="N24" s="2"/>
      <c r="O24" s="2"/>
      <c r="P24" s="2"/>
      <c r="Q24" s="2"/>
      <c r="S24" s="27">
        <f>S205</f>
        <v>0</v>
      </c>
    </row>
    <row r="25">
      <c r="A25" s="9"/>
      <c r="B25" s="36">
        <v>5</v>
      </c>
      <c r="C25" s="1"/>
      <c r="D25" s="1"/>
      <c r="E25" s="37" t="s">
        <v>184</v>
      </c>
      <c r="F25" s="1"/>
      <c r="G25" s="1"/>
      <c r="H25" s="1"/>
      <c r="I25" s="1"/>
      <c r="J25" s="1"/>
      <c r="K25" s="38">
        <f>H274</f>
        <v>0</v>
      </c>
      <c r="L25" s="38">
        <f>L274</f>
        <v>0</v>
      </c>
      <c r="M25" s="72"/>
      <c r="N25" s="2"/>
      <c r="O25" s="2"/>
      <c r="P25" s="2"/>
      <c r="Q25" s="2"/>
      <c r="S25" s="27">
        <f>S273</f>
        <v>0</v>
      </c>
    </row>
    <row r="26">
      <c r="A26" s="9"/>
      <c r="B26" s="36">
        <v>8</v>
      </c>
      <c r="C26" s="1"/>
      <c r="D26" s="1"/>
      <c r="E26" s="37" t="s">
        <v>185</v>
      </c>
      <c r="F26" s="1"/>
      <c r="G26" s="1"/>
      <c r="H26" s="1"/>
      <c r="I26" s="1"/>
      <c r="J26" s="1"/>
      <c r="K26" s="38">
        <f>H282</f>
        <v>0</v>
      </c>
      <c r="L26" s="38">
        <f>L282</f>
        <v>0</v>
      </c>
      <c r="M26" s="72"/>
      <c r="N26" s="2"/>
      <c r="O26" s="2"/>
      <c r="P26" s="2"/>
      <c r="Q26" s="2"/>
      <c r="S26" s="27">
        <f>S281</f>
        <v>0</v>
      </c>
    </row>
    <row r="27">
      <c r="A27" s="9"/>
      <c r="B27" s="36">
        <v>9</v>
      </c>
      <c r="C27" s="1"/>
      <c r="D27" s="1"/>
      <c r="E27" s="37" t="s">
        <v>109</v>
      </c>
      <c r="F27" s="1"/>
      <c r="G27" s="1"/>
      <c r="H27" s="1"/>
      <c r="I27" s="1"/>
      <c r="J27" s="1"/>
      <c r="K27" s="38">
        <f>H310</f>
        <v>0</v>
      </c>
      <c r="L27" s="38">
        <f>L310</f>
        <v>0</v>
      </c>
      <c r="M27" s="72"/>
      <c r="N27" s="2"/>
      <c r="O27" s="2"/>
      <c r="P27" s="2"/>
      <c r="Q27" s="2"/>
      <c r="S27" s="27">
        <f>S309</f>
        <v>0</v>
      </c>
    </row>
    <row r="28">
      <c r="A28" s="13"/>
      <c r="B28" s="4"/>
      <c r="C28" s="4"/>
      <c r="D28" s="4"/>
      <c r="E28" s="4"/>
      <c r="F28" s="4"/>
      <c r="G28" s="4"/>
      <c r="H28" s="4"/>
      <c r="I28" s="4"/>
      <c r="J28" s="4"/>
      <c r="K28" s="4"/>
      <c r="L28" s="4"/>
      <c r="M28" s="74"/>
      <c r="N28" s="2"/>
      <c r="O28" s="2"/>
      <c r="P28" s="2"/>
      <c r="Q28" s="2"/>
    </row>
    <row r="29" ht="14" customHeight="1">
      <c r="A29" s="4"/>
      <c r="B29" s="28" t="s">
        <v>47</v>
      </c>
      <c r="C29" s="4"/>
      <c r="D29" s="4"/>
      <c r="E29" s="4"/>
      <c r="F29" s="4"/>
      <c r="G29" s="4"/>
      <c r="H29" s="4"/>
      <c r="I29" s="4"/>
      <c r="J29" s="4"/>
      <c r="K29" s="4"/>
      <c r="L29" s="4"/>
      <c r="M29" s="2"/>
      <c r="N29" s="2"/>
      <c r="O29" s="2"/>
      <c r="P29" s="2"/>
      <c r="Q29" s="2"/>
    </row>
    <row r="30" ht="18" customHeight="1">
      <c r="A30" s="6"/>
      <c r="B30" s="7"/>
      <c r="C30" s="7"/>
      <c r="D30" s="7"/>
      <c r="E30" s="7"/>
      <c r="F30" s="7"/>
      <c r="G30" s="7"/>
      <c r="H30" s="7"/>
      <c r="I30" s="7"/>
      <c r="J30" s="7"/>
      <c r="K30" s="7"/>
      <c r="L30" s="7"/>
      <c r="M30" s="71"/>
      <c r="N30" s="2"/>
      <c r="O30" s="2"/>
      <c r="P30" s="2"/>
      <c r="Q30" s="2"/>
    </row>
    <row r="31" ht="18" customHeight="1">
      <c r="A31" s="9"/>
      <c r="B31" s="34" t="s">
        <v>48</v>
      </c>
      <c r="C31" s="34" t="s">
        <v>44</v>
      </c>
      <c r="D31" s="34" t="s">
        <v>49</v>
      </c>
      <c r="E31" s="34" t="s">
        <v>45</v>
      </c>
      <c r="F31" s="34" t="s">
        <v>50</v>
      </c>
      <c r="G31" s="35" t="s">
        <v>51</v>
      </c>
      <c r="H31" s="22" t="s">
        <v>52</v>
      </c>
      <c r="I31" s="22" t="s">
        <v>53</v>
      </c>
      <c r="J31" s="22" t="s">
        <v>16</v>
      </c>
      <c r="K31" s="35" t="s">
        <v>54</v>
      </c>
      <c r="L31" s="22" t="s">
        <v>17</v>
      </c>
      <c r="M31" s="72"/>
      <c r="N31" s="2"/>
      <c r="O31" s="2"/>
      <c r="P31" s="2"/>
      <c r="Q31" s="2"/>
    </row>
    <row r="32" ht="40" customHeight="1">
      <c r="A32" s="9"/>
      <c r="B32" s="39" t="s">
        <v>55</v>
      </c>
      <c r="C32" s="1"/>
      <c r="D32" s="1"/>
      <c r="E32" s="1"/>
      <c r="F32" s="1"/>
      <c r="G32" s="1"/>
      <c r="H32" s="40"/>
      <c r="I32" s="1"/>
      <c r="J32" s="40"/>
      <c r="K32" s="1"/>
      <c r="L32" s="1"/>
      <c r="M32" s="12"/>
      <c r="N32" s="2"/>
      <c r="O32" s="2"/>
      <c r="P32" s="2"/>
      <c r="Q32" s="2"/>
    </row>
    <row r="33">
      <c r="A33" s="9"/>
      <c r="B33" s="41">
        <v>1</v>
      </c>
      <c r="C33" s="42" t="s">
        <v>110</v>
      </c>
      <c r="D33" s="42" t="s">
        <v>57</v>
      </c>
      <c r="E33" s="42" t="s">
        <v>112</v>
      </c>
      <c r="F33" s="42" t="s">
        <v>3</v>
      </c>
      <c r="G33" s="43" t="s">
        <v>113</v>
      </c>
      <c r="H33" s="44">
        <v>19218.779999999999</v>
      </c>
      <c r="I33" s="25">
        <f>ROUND(0,2)</f>
        <v>0</v>
      </c>
      <c r="J33" s="45">
        <f>ROUND(I33*H33,2)</f>
        <v>0</v>
      </c>
      <c r="K33" s="46">
        <v>0.20999999999999999</v>
      </c>
      <c r="L33" s="47">
        <f>IF(ISNUMBER(K33),ROUND(J33*(K33+1),2),0)</f>
        <v>0</v>
      </c>
      <c r="M33" s="12"/>
      <c r="N33" s="2"/>
      <c r="O33" s="2"/>
      <c r="P33" s="2"/>
      <c r="Q33" s="33">
        <f>IF(ISNUMBER(K33),IF(H33&gt;0,IF(I33&gt;0,J33,0),0),0)</f>
        <v>0</v>
      </c>
      <c r="R33" s="27">
        <f>IF(ISNUMBER(K33)=FALSE,J33,0)</f>
        <v>0</v>
      </c>
    </row>
    <row r="34">
      <c r="A34" s="9"/>
      <c r="B34" s="48" t="s">
        <v>60</v>
      </c>
      <c r="C34" s="1"/>
      <c r="D34" s="1"/>
      <c r="E34" s="49" t="s">
        <v>186</v>
      </c>
      <c r="F34" s="1"/>
      <c r="G34" s="1"/>
      <c r="H34" s="40"/>
      <c r="I34" s="1"/>
      <c r="J34" s="40"/>
      <c r="K34" s="1"/>
      <c r="L34" s="1"/>
      <c r="M34" s="12"/>
      <c r="N34" s="2"/>
      <c r="O34" s="2"/>
      <c r="P34" s="2"/>
      <c r="Q34" s="2"/>
    </row>
    <row r="35">
      <c r="A35" s="9"/>
      <c r="B35" s="48" t="s">
        <v>62</v>
      </c>
      <c r="C35" s="1"/>
      <c r="D35" s="1"/>
      <c r="E35" s="49" t="s">
        <v>399</v>
      </c>
      <c r="F35" s="1"/>
      <c r="G35" s="1"/>
      <c r="H35" s="40"/>
      <c r="I35" s="1"/>
      <c r="J35" s="40"/>
      <c r="K35" s="1"/>
      <c r="L35" s="1"/>
      <c r="M35" s="12"/>
      <c r="N35" s="2"/>
      <c r="O35" s="2"/>
      <c r="P35" s="2"/>
      <c r="Q35" s="2"/>
    </row>
    <row r="36">
      <c r="A36" s="9"/>
      <c r="B36" s="48" t="s">
        <v>63</v>
      </c>
      <c r="C36" s="1"/>
      <c r="D36" s="1"/>
      <c r="E36" s="49" t="s">
        <v>116</v>
      </c>
      <c r="F36" s="1"/>
      <c r="G36" s="1"/>
      <c r="H36" s="40"/>
      <c r="I36" s="1"/>
      <c r="J36" s="40"/>
      <c r="K36" s="1"/>
      <c r="L36" s="1"/>
      <c r="M36" s="12"/>
      <c r="N36" s="2"/>
      <c r="O36" s="2"/>
      <c r="P36" s="2"/>
      <c r="Q36" s="2"/>
    </row>
    <row r="37" thickBot="1">
      <c r="A37" s="9"/>
      <c r="B37" s="50" t="s">
        <v>65</v>
      </c>
      <c r="C37" s="51"/>
      <c r="D37" s="51"/>
      <c r="E37" s="52" t="s">
        <v>66</v>
      </c>
      <c r="F37" s="51"/>
      <c r="G37" s="51"/>
      <c r="H37" s="53"/>
      <c r="I37" s="51"/>
      <c r="J37" s="53"/>
      <c r="K37" s="51"/>
      <c r="L37" s="51"/>
      <c r="M37" s="12"/>
      <c r="N37" s="2"/>
      <c r="O37" s="2"/>
      <c r="P37" s="2"/>
      <c r="Q37" s="2"/>
    </row>
    <row r="38" thickTop="1">
      <c r="A38" s="9"/>
      <c r="B38" s="41">
        <v>2</v>
      </c>
      <c r="C38" s="42" t="s">
        <v>110</v>
      </c>
      <c r="D38" s="42" t="s">
        <v>67</v>
      </c>
      <c r="E38" s="42" t="s">
        <v>112</v>
      </c>
      <c r="F38" s="42" t="s">
        <v>3</v>
      </c>
      <c r="G38" s="43" t="s">
        <v>113</v>
      </c>
      <c r="H38" s="54">
        <v>16174.799999999999</v>
      </c>
      <c r="I38" s="55">
        <f>ROUND(0,2)</f>
        <v>0</v>
      </c>
      <c r="J38" s="56">
        <f>ROUND(I38*H38,2)</f>
        <v>0</v>
      </c>
      <c r="K38" s="57">
        <v>0.20999999999999999</v>
      </c>
      <c r="L38" s="58">
        <f>IF(ISNUMBER(K38),ROUND(J38*(K38+1),2),0)</f>
        <v>0</v>
      </c>
      <c r="M38" s="12"/>
      <c r="N38" s="2"/>
      <c r="O38" s="2"/>
      <c r="P38" s="2"/>
      <c r="Q38" s="33">
        <f>IF(ISNUMBER(K38),IF(H38&gt;0,IF(I38&gt;0,J38,0),0),0)</f>
        <v>0</v>
      </c>
      <c r="R38" s="27">
        <f>IF(ISNUMBER(K38)=FALSE,J38,0)</f>
        <v>0</v>
      </c>
    </row>
    <row r="39">
      <c r="A39" s="9"/>
      <c r="B39" s="48" t="s">
        <v>60</v>
      </c>
      <c r="C39" s="1"/>
      <c r="D39" s="1"/>
      <c r="E39" s="49" t="s">
        <v>188</v>
      </c>
      <c r="F39" s="1"/>
      <c r="G39" s="1"/>
      <c r="H39" s="40"/>
      <c r="I39" s="1"/>
      <c r="J39" s="40"/>
      <c r="K39" s="1"/>
      <c r="L39" s="1"/>
      <c r="M39" s="12"/>
      <c r="N39" s="2"/>
      <c r="O39" s="2"/>
      <c r="P39" s="2"/>
      <c r="Q39" s="2"/>
    </row>
    <row r="40">
      <c r="A40" s="9"/>
      <c r="B40" s="48" t="s">
        <v>62</v>
      </c>
      <c r="C40" s="1"/>
      <c r="D40" s="1"/>
      <c r="E40" s="49" t="s">
        <v>400</v>
      </c>
      <c r="F40" s="1"/>
      <c r="G40" s="1"/>
      <c r="H40" s="40"/>
      <c r="I40" s="1"/>
      <c r="J40" s="40"/>
      <c r="K40" s="1"/>
      <c r="L40" s="1"/>
      <c r="M40" s="12"/>
      <c r="N40" s="2"/>
      <c r="O40" s="2"/>
      <c r="P40" s="2"/>
      <c r="Q40" s="2"/>
    </row>
    <row r="41">
      <c r="A41" s="9"/>
      <c r="B41" s="48" t="s">
        <v>63</v>
      </c>
      <c r="C41" s="1"/>
      <c r="D41" s="1"/>
      <c r="E41" s="49" t="s">
        <v>116</v>
      </c>
      <c r="F41" s="1"/>
      <c r="G41" s="1"/>
      <c r="H41" s="40"/>
      <c r="I41" s="1"/>
      <c r="J41" s="40"/>
      <c r="K41" s="1"/>
      <c r="L41" s="1"/>
      <c r="M41" s="12"/>
      <c r="N41" s="2"/>
      <c r="O41" s="2"/>
      <c r="P41" s="2"/>
      <c r="Q41" s="2"/>
    </row>
    <row r="42" thickBot="1">
      <c r="A42" s="9"/>
      <c r="B42" s="50" t="s">
        <v>65</v>
      </c>
      <c r="C42" s="51"/>
      <c r="D42" s="51"/>
      <c r="E42" s="52" t="s">
        <v>66</v>
      </c>
      <c r="F42" s="51"/>
      <c r="G42" s="51"/>
      <c r="H42" s="53"/>
      <c r="I42" s="51"/>
      <c r="J42" s="53"/>
      <c r="K42" s="51"/>
      <c r="L42" s="51"/>
      <c r="M42" s="12"/>
      <c r="N42" s="2"/>
      <c r="O42" s="2"/>
      <c r="P42" s="2"/>
      <c r="Q42" s="2"/>
    </row>
    <row r="43" thickTop="1">
      <c r="A43" s="9"/>
      <c r="B43" s="41">
        <v>3</v>
      </c>
      <c r="C43" s="42" t="s">
        <v>190</v>
      </c>
      <c r="D43" s="42" t="s">
        <v>3</v>
      </c>
      <c r="E43" s="42" t="s">
        <v>191</v>
      </c>
      <c r="F43" s="42" t="s">
        <v>3</v>
      </c>
      <c r="G43" s="43" t="s">
        <v>59</v>
      </c>
      <c r="H43" s="54">
        <v>1</v>
      </c>
      <c r="I43" s="55">
        <f>ROUND(0,2)</f>
        <v>0</v>
      </c>
      <c r="J43" s="56">
        <f>ROUND(I43*H43,2)</f>
        <v>0</v>
      </c>
      <c r="K43" s="57">
        <v>0.20999999999999999</v>
      </c>
      <c r="L43" s="58">
        <f>IF(ISNUMBER(K43),ROUND(J43*(K43+1),2),0)</f>
        <v>0</v>
      </c>
      <c r="M43" s="12"/>
      <c r="N43" s="2"/>
      <c r="O43" s="2"/>
      <c r="P43" s="2"/>
      <c r="Q43" s="33">
        <f>IF(ISNUMBER(K43),IF(H43&gt;0,IF(I43&gt;0,J43,0),0),0)</f>
        <v>0</v>
      </c>
      <c r="R43" s="27">
        <f>IF(ISNUMBER(K43)=FALSE,J43,0)</f>
        <v>0</v>
      </c>
    </row>
    <row r="44">
      <c r="A44" s="9"/>
      <c r="B44" s="48" t="s">
        <v>60</v>
      </c>
      <c r="C44" s="1"/>
      <c r="D44" s="1"/>
      <c r="E44" s="49" t="s">
        <v>401</v>
      </c>
      <c r="F44" s="1"/>
      <c r="G44" s="1"/>
      <c r="H44" s="40"/>
      <c r="I44" s="1"/>
      <c r="J44" s="40"/>
      <c r="K44" s="1"/>
      <c r="L44" s="1"/>
      <c r="M44" s="12"/>
      <c r="N44" s="2"/>
      <c r="O44" s="2"/>
      <c r="P44" s="2"/>
      <c r="Q44" s="2"/>
    </row>
    <row r="45">
      <c r="A45" s="9"/>
      <c r="B45" s="48" t="s">
        <v>62</v>
      </c>
      <c r="C45" s="1"/>
      <c r="D45" s="1"/>
      <c r="E45" s="49" t="s">
        <v>3</v>
      </c>
      <c r="F45" s="1"/>
      <c r="G45" s="1"/>
      <c r="H45" s="40"/>
      <c r="I45" s="1"/>
      <c r="J45" s="40"/>
      <c r="K45" s="1"/>
      <c r="L45" s="1"/>
      <c r="M45" s="12"/>
      <c r="N45" s="2"/>
      <c r="O45" s="2"/>
      <c r="P45" s="2"/>
      <c r="Q45" s="2"/>
    </row>
    <row r="46">
      <c r="A46" s="9"/>
      <c r="B46" s="48" t="s">
        <v>63</v>
      </c>
      <c r="C46" s="1"/>
      <c r="D46" s="1"/>
      <c r="E46" s="49" t="s">
        <v>76</v>
      </c>
      <c r="F46" s="1"/>
      <c r="G46" s="1"/>
      <c r="H46" s="40"/>
      <c r="I46" s="1"/>
      <c r="J46" s="40"/>
      <c r="K46" s="1"/>
      <c r="L46" s="1"/>
      <c r="M46" s="12"/>
      <c r="N46" s="2"/>
      <c r="O46" s="2"/>
      <c r="P46" s="2"/>
      <c r="Q46" s="2"/>
    </row>
    <row r="47" thickBot="1">
      <c r="A47" s="9"/>
      <c r="B47" s="50" t="s">
        <v>65</v>
      </c>
      <c r="C47" s="51"/>
      <c r="D47" s="51"/>
      <c r="E47" s="52" t="s">
        <v>66</v>
      </c>
      <c r="F47" s="51"/>
      <c r="G47" s="51"/>
      <c r="H47" s="53"/>
      <c r="I47" s="51"/>
      <c r="J47" s="53"/>
      <c r="K47" s="51"/>
      <c r="L47" s="51"/>
      <c r="M47" s="12"/>
      <c r="N47" s="2"/>
      <c r="O47" s="2"/>
      <c r="P47" s="2"/>
      <c r="Q47" s="2"/>
    </row>
    <row r="48" thickTop="1" thickBot="1" ht="25" customHeight="1">
      <c r="A48" s="9"/>
      <c r="B48" s="1"/>
      <c r="C48" s="59">
        <v>0</v>
      </c>
      <c r="D48" s="1"/>
      <c r="E48" s="59" t="s">
        <v>46</v>
      </c>
      <c r="F48" s="1"/>
      <c r="G48" s="60" t="s">
        <v>101</v>
      </c>
      <c r="H48" s="61">
        <f>J33+J38+J43</f>
        <v>0</v>
      </c>
      <c r="I48" s="60" t="s">
        <v>102</v>
      </c>
      <c r="J48" s="62">
        <f>(L48-H48)</f>
        <v>0</v>
      </c>
      <c r="K48" s="60" t="s">
        <v>103</v>
      </c>
      <c r="L48" s="63">
        <f>L33+L38+L43</f>
        <v>0</v>
      </c>
      <c r="M48" s="12"/>
      <c r="N48" s="2"/>
      <c r="O48" s="2"/>
      <c r="P48" s="2"/>
      <c r="Q48" s="33">
        <f>0+Q33+Q38+Q43</f>
        <v>0</v>
      </c>
      <c r="R48" s="27">
        <f>0+R33+R38+R43</f>
        <v>0</v>
      </c>
      <c r="S48" s="64">
        <f>Q48*(1+J48)+R48</f>
        <v>0</v>
      </c>
    </row>
    <row r="49" thickTop="1" thickBot="1" ht="25" customHeight="1">
      <c r="A49" s="9"/>
      <c r="B49" s="65"/>
      <c r="C49" s="65"/>
      <c r="D49" s="65"/>
      <c r="E49" s="65"/>
      <c r="F49" s="65"/>
      <c r="G49" s="66" t="s">
        <v>104</v>
      </c>
      <c r="H49" s="67">
        <f>J33+J38+J43</f>
        <v>0</v>
      </c>
      <c r="I49" s="66" t="s">
        <v>105</v>
      </c>
      <c r="J49" s="68">
        <f>0+J48</f>
        <v>0</v>
      </c>
      <c r="K49" s="66" t="s">
        <v>106</v>
      </c>
      <c r="L49" s="69">
        <f>L33+L38+L43</f>
        <v>0</v>
      </c>
      <c r="M49" s="12"/>
      <c r="N49" s="2"/>
      <c r="O49" s="2"/>
      <c r="P49" s="2"/>
      <c r="Q49" s="2"/>
    </row>
    <row r="50" ht="40" customHeight="1">
      <c r="A50" s="9"/>
      <c r="B50" s="73" t="s">
        <v>120</v>
      </c>
      <c r="C50" s="1"/>
      <c r="D50" s="1"/>
      <c r="E50" s="1"/>
      <c r="F50" s="1"/>
      <c r="G50" s="1"/>
      <c r="H50" s="40"/>
      <c r="I50" s="1"/>
      <c r="J50" s="40"/>
      <c r="K50" s="1"/>
      <c r="L50" s="1"/>
      <c r="M50" s="12"/>
      <c r="N50" s="2"/>
      <c r="O50" s="2"/>
      <c r="P50" s="2"/>
      <c r="Q50" s="2"/>
    </row>
    <row r="51">
      <c r="A51" s="9"/>
      <c r="B51" s="41">
        <v>4</v>
      </c>
      <c r="C51" s="42" t="s">
        <v>194</v>
      </c>
      <c r="D51" s="42" t="s">
        <v>3</v>
      </c>
      <c r="E51" s="42" t="s">
        <v>195</v>
      </c>
      <c r="F51" s="42" t="s">
        <v>3</v>
      </c>
      <c r="G51" s="43" t="s">
        <v>196</v>
      </c>
      <c r="H51" s="44">
        <v>2232</v>
      </c>
      <c r="I51" s="25">
        <f>ROUND(0,2)</f>
        <v>0</v>
      </c>
      <c r="J51" s="45">
        <f>ROUND(I51*H51,2)</f>
        <v>0</v>
      </c>
      <c r="K51" s="46">
        <v>0.20999999999999999</v>
      </c>
      <c r="L51" s="47">
        <f>IF(ISNUMBER(K51),ROUND(J51*(K51+1),2),0)</f>
        <v>0</v>
      </c>
      <c r="M51" s="12"/>
      <c r="N51" s="2"/>
      <c r="O51" s="2"/>
      <c r="P51" s="2"/>
      <c r="Q51" s="33">
        <f>IF(ISNUMBER(K51),IF(H51&gt;0,IF(I51&gt;0,J51,0),0),0)</f>
        <v>0</v>
      </c>
      <c r="R51" s="27">
        <f>IF(ISNUMBER(K51)=FALSE,J51,0)</f>
        <v>0</v>
      </c>
    </row>
    <row r="52">
      <c r="A52" s="9"/>
      <c r="B52" s="48" t="s">
        <v>60</v>
      </c>
      <c r="C52" s="1"/>
      <c r="D52" s="1"/>
      <c r="E52" s="49" t="s">
        <v>197</v>
      </c>
      <c r="F52" s="1"/>
      <c r="G52" s="1"/>
      <c r="H52" s="40"/>
      <c r="I52" s="1"/>
      <c r="J52" s="40"/>
      <c r="K52" s="1"/>
      <c r="L52" s="1"/>
      <c r="M52" s="12"/>
      <c r="N52" s="2"/>
      <c r="O52" s="2"/>
      <c r="P52" s="2"/>
      <c r="Q52" s="2"/>
    </row>
    <row r="53">
      <c r="A53" s="9"/>
      <c r="B53" s="48" t="s">
        <v>62</v>
      </c>
      <c r="C53" s="1"/>
      <c r="D53" s="1"/>
      <c r="E53" s="49" t="s">
        <v>198</v>
      </c>
      <c r="F53" s="1"/>
      <c r="G53" s="1"/>
      <c r="H53" s="40"/>
      <c r="I53" s="1"/>
      <c r="J53" s="40"/>
      <c r="K53" s="1"/>
      <c r="L53" s="1"/>
      <c r="M53" s="12"/>
      <c r="N53" s="2"/>
      <c r="O53" s="2"/>
      <c r="P53" s="2"/>
      <c r="Q53" s="2"/>
    </row>
    <row r="54">
      <c r="A54" s="9"/>
      <c r="B54" s="48" t="s">
        <v>63</v>
      </c>
      <c r="C54" s="1"/>
      <c r="D54" s="1"/>
      <c r="E54" s="49" t="s">
        <v>199</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5</v>
      </c>
      <c r="C56" s="42" t="s">
        <v>200</v>
      </c>
      <c r="D56" s="42" t="s">
        <v>57</v>
      </c>
      <c r="E56" s="42" t="s">
        <v>201</v>
      </c>
      <c r="F56" s="42" t="s">
        <v>3</v>
      </c>
      <c r="G56" s="43" t="s">
        <v>147</v>
      </c>
      <c r="H56" s="54">
        <v>51.100000000000001</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202</v>
      </c>
      <c r="F57" s="1"/>
      <c r="G57" s="1"/>
      <c r="H57" s="40"/>
      <c r="I57" s="1"/>
      <c r="J57" s="40"/>
      <c r="K57" s="1"/>
      <c r="L57" s="1"/>
      <c r="M57" s="12"/>
      <c r="N57" s="2"/>
      <c r="O57" s="2"/>
      <c r="P57" s="2"/>
      <c r="Q57" s="2"/>
    </row>
    <row r="58">
      <c r="A58" s="9"/>
      <c r="B58" s="48" t="s">
        <v>62</v>
      </c>
      <c r="C58" s="1"/>
      <c r="D58" s="1"/>
      <c r="E58" s="49" t="s">
        <v>402</v>
      </c>
      <c r="F58" s="1"/>
      <c r="G58" s="1"/>
      <c r="H58" s="40"/>
      <c r="I58" s="1"/>
      <c r="J58" s="40"/>
      <c r="K58" s="1"/>
      <c r="L58" s="1"/>
      <c r="M58" s="12"/>
      <c r="N58" s="2"/>
      <c r="O58" s="2"/>
      <c r="P58" s="2"/>
      <c r="Q58" s="2"/>
    </row>
    <row r="59">
      <c r="A59" s="9"/>
      <c r="B59" s="48" t="s">
        <v>63</v>
      </c>
      <c r="C59" s="1"/>
      <c r="D59" s="1"/>
      <c r="E59" s="49" t="s">
        <v>204</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6</v>
      </c>
      <c r="C61" s="42" t="s">
        <v>200</v>
      </c>
      <c r="D61" s="42" t="s">
        <v>67</v>
      </c>
      <c r="E61" s="42" t="s">
        <v>201</v>
      </c>
      <c r="F61" s="42" t="s">
        <v>3</v>
      </c>
      <c r="G61" s="43" t="s">
        <v>147</v>
      </c>
      <c r="H61" s="54">
        <v>8986</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403</v>
      </c>
      <c r="F62" s="1"/>
      <c r="G62" s="1"/>
      <c r="H62" s="40"/>
      <c r="I62" s="1"/>
      <c r="J62" s="40"/>
      <c r="K62" s="1"/>
      <c r="L62" s="1"/>
      <c r="M62" s="12"/>
      <c r="N62" s="2"/>
      <c r="O62" s="2"/>
      <c r="P62" s="2"/>
      <c r="Q62" s="2"/>
    </row>
    <row r="63">
      <c r="A63" s="9"/>
      <c r="B63" s="48" t="s">
        <v>62</v>
      </c>
      <c r="C63" s="1"/>
      <c r="D63" s="1"/>
      <c r="E63" s="49" t="s">
        <v>404</v>
      </c>
      <c r="F63" s="1"/>
      <c r="G63" s="1"/>
      <c r="H63" s="40"/>
      <c r="I63" s="1"/>
      <c r="J63" s="40"/>
      <c r="K63" s="1"/>
      <c r="L63" s="1"/>
      <c r="M63" s="12"/>
      <c r="N63" s="2"/>
      <c r="O63" s="2"/>
      <c r="P63" s="2"/>
      <c r="Q63" s="2"/>
    </row>
    <row r="64">
      <c r="A64" s="9"/>
      <c r="B64" s="48" t="s">
        <v>63</v>
      </c>
      <c r="C64" s="1"/>
      <c r="D64" s="1"/>
      <c r="E64" s="49" t="s">
        <v>204</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7</v>
      </c>
      <c r="C66" s="42" t="s">
        <v>207</v>
      </c>
      <c r="D66" s="42" t="s">
        <v>3</v>
      </c>
      <c r="E66" s="42" t="s">
        <v>208</v>
      </c>
      <c r="F66" s="42" t="s">
        <v>3</v>
      </c>
      <c r="G66" s="43" t="s">
        <v>147</v>
      </c>
      <c r="H66" s="54">
        <v>17756.799999999999</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405</v>
      </c>
      <c r="F67" s="1"/>
      <c r="G67" s="1"/>
      <c r="H67" s="40"/>
      <c r="I67" s="1"/>
      <c r="J67" s="40"/>
      <c r="K67" s="1"/>
      <c r="L67" s="1"/>
      <c r="M67" s="12"/>
      <c r="N67" s="2"/>
      <c r="O67" s="2"/>
      <c r="P67" s="2"/>
      <c r="Q67" s="2"/>
    </row>
    <row r="68">
      <c r="A68" s="9"/>
      <c r="B68" s="48" t="s">
        <v>62</v>
      </c>
      <c r="C68" s="1"/>
      <c r="D68" s="1"/>
      <c r="E68" s="49" t="s">
        <v>406</v>
      </c>
      <c r="F68" s="1"/>
      <c r="G68" s="1"/>
      <c r="H68" s="40"/>
      <c r="I68" s="1"/>
      <c r="J68" s="40"/>
      <c r="K68" s="1"/>
      <c r="L68" s="1"/>
      <c r="M68" s="12"/>
      <c r="N68" s="2"/>
      <c r="O68" s="2"/>
      <c r="P68" s="2"/>
      <c r="Q68" s="2"/>
    </row>
    <row r="69">
      <c r="A69" s="9"/>
      <c r="B69" s="48" t="s">
        <v>63</v>
      </c>
      <c r="C69" s="1"/>
      <c r="D69" s="1"/>
      <c r="E69" s="49" t="s">
        <v>204</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8</v>
      </c>
      <c r="C71" s="42" t="s">
        <v>211</v>
      </c>
      <c r="D71" s="42" t="s">
        <v>3</v>
      </c>
      <c r="E71" s="42" t="s">
        <v>212</v>
      </c>
      <c r="F71" s="42" t="s">
        <v>3</v>
      </c>
      <c r="G71" s="43" t="s">
        <v>147</v>
      </c>
      <c r="H71" s="54">
        <v>306.19999999999999</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407</v>
      </c>
      <c r="F72" s="1"/>
      <c r="G72" s="1"/>
      <c r="H72" s="40"/>
      <c r="I72" s="1"/>
      <c r="J72" s="40"/>
      <c r="K72" s="1"/>
      <c r="L72" s="1"/>
      <c r="M72" s="12"/>
      <c r="N72" s="2"/>
      <c r="O72" s="2"/>
      <c r="P72" s="2"/>
      <c r="Q72" s="2"/>
    </row>
    <row r="73">
      <c r="A73" s="9"/>
      <c r="B73" s="48" t="s">
        <v>62</v>
      </c>
      <c r="C73" s="1"/>
      <c r="D73" s="1"/>
      <c r="E73" s="49" t="s">
        <v>408</v>
      </c>
      <c r="F73" s="1"/>
      <c r="G73" s="1"/>
      <c r="H73" s="40"/>
      <c r="I73" s="1"/>
      <c r="J73" s="40"/>
      <c r="K73" s="1"/>
      <c r="L73" s="1"/>
      <c r="M73" s="12"/>
      <c r="N73" s="2"/>
      <c r="O73" s="2"/>
      <c r="P73" s="2"/>
      <c r="Q73" s="2"/>
    </row>
    <row r="74">
      <c r="A74" s="9"/>
      <c r="B74" s="48" t="s">
        <v>63</v>
      </c>
      <c r="C74" s="1"/>
      <c r="D74" s="1"/>
      <c r="E74" s="49" t="s">
        <v>215</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c r="A76" s="9"/>
      <c r="B76" s="41">
        <v>9</v>
      </c>
      <c r="C76" s="42" t="s">
        <v>216</v>
      </c>
      <c r="D76" s="42" t="s">
        <v>57</v>
      </c>
      <c r="E76" s="42" t="s">
        <v>217</v>
      </c>
      <c r="F76" s="42" t="s">
        <v>3</v>
      </c>
      <c r="G76" s="43" t="s">
        <v>147</v>
      </c>
      <c r="H76" s="54">
        <v>3240</v>
      </c>
      <c r="I76" s="55">
        <f>ROUND(0,2)</f>
        <v>0</v>
      </c>
      <c r="J76" s="56">
        <f>ROUND(I76*H76,2)</f>
        <v>0</v>
      </c>
      <c r="K76" s="57">
        <v>0.20999999999999999</v>
      </c>
      <c r="L76" s="58">
        <f>IF(ISNUMBER(K76),ROUND(J76*(K76+1),2),0)</f>
        <v>0</v>
      </c>
      <c r="M76" s="12"/>
      <c r="N76" s="2"/>
      <c r="O76" s="2"/>
      <c r="P76" s="2"/>
      <c r="Q76" s="33">
        <f>IF(ISNUMBER(K76),IF(H76&gt;0,IF(I76&gt;0,J76,0),0),0)</f>
        <v>0</v>
      </c>
      <c r="R76" s="27">
        <f>IF(ISNUMBER(K76)=FALSE,J76,0)</f>
        <v>0</v>
      </c>
    </row>
    <row r="77">
      <c r="A77" s="9"/>
      <c r="B77" s="48" t="s">
        <v>60</v>
      </c>
      <c r="C77" s="1"/>
      <c r="D77" s="1"/>
      <c r="E77" s="49" t="s">
        <v>409</v>
      </c>
      <c r="F77" s="1"/>
      <c r="G77" s="1"/>
      <c r="H77" s="40"/>
      <c r="I77" s="1"/>
      <c r="J77" s="40"/>
      <c r="K77" s="1"/>
      <c r="L77" s="1"/>
      <c r="M77" s="12"/>
      <c r="N77" s="2"/>
      <c r="O77" s="2"/>
      <c r="P77" s="2"/>
      <c r="Q77" s="2"/>
    </row>
    <row r="78">
      <c r="A78" s="9"/>
      <c r="B78" s="48" t="s">
        <v>62</v>
      </c>
      <c r="C78" s="1"/>
      <c r="D78" s="1"/>
      <c r="E78" s="49" t="s">
        <v>410</v>
      </c>
      <c r="F78" s="1"/>
      <c r="G78" s="1"/>
      <c r="H78" s="40"/>
      <c r="I78" s="1"/>
      <c r="J78" s="40"/>
      <c r="K78" s="1"/>
      <c r="L78" s="1"/>
      <c r="M78" s="12"/>
      <c r="N78" s="2"/>
      <c r="O78" s="2"/>
      <c r="P78" s="2"/>
      <c r="Q78" s="2"/>
    </row>
    <row r="79">
      <c r="A79" s="9"/>
      <c r="B79" s="48" t="s">
        <v>63</v>
      </c>
      <c r="C79" s="1"/>
      <c r="D79" s="1"/>
      <c r="E79" s="49" t="s">
        <v>220</v>
      </c>
      <c r="F79" s="1"/>
      <c r="G79" s="1"/>
      <c r="H79" s="40"/>
      <c r="I79" s="1"/>
      <c r="J79" s="40"/>
      <c r="K79" s="1"/>
      <c r="L79" s="1"/>
      <c r="M79" s="12"/>
      <c r="N79" s="2"/>
      <c r="O79" s="2"/>
      <c r="P79" s="2"/>
      <c r="Q79" s="2"/>
    </row>
    <row r="80" thickBot="1">
      <c r="A80" s="9"/>
      <c r="B80" s="50" t="s">
        <v>65</v>
      </c>
      <c r="C80" s="51"/>
      <c r="D80" s="51"/>
      <c r="E80" s="52" t="s">
        <v>66</v>
      </c>
      <c r="F80" s="51"/>
      <c r="G80" s="51"/>
      <c r="H80" s="53"/>
      <c r="I80" s="51"/>
      <c r="J80" s="53"/>
      <c r="K80" s="51"/>
      <c r="L80" s="51"/>
      <c r="M80" s="12"/>
      <c r="N80" s="2"/>
      <c r="O80" s="2"/>
      <c r="P80" s="2"/>
      <c r="Q80" s="2"/>
    </row>
    <row r="81" thickTop="1">
      <c r="A81" s="9"/>
      <c r="B81" s="41">
        <v>10</v>
      </c>
      <c r="C81" s="42" t="s">
        <v>216</v>
      </c>
      <c r="D81" s="42" t="s">
        <v>67</v>
      </c>
      <c r="E81" s="42" t="s">
        <v>217</v>
      </c>
      <c r="F81" s="42" t="s">
        <v>3</v>
      </c>
      <c r="G81" s="43" t="s">
        <v>147</v>
      </c>
      <c r="H81" s="54">
        <v>4197</v>
      </c>
      <c r="I81" s="55">
        <f>ROUND(0,2)</f>
        <v>0</v>
      </c>
      <c r="J81" s="56">
        <f>ROUND(I81*H81,2)</f>
        <v>0</v>
      </c>
      <c r="K81" s="57">
        <v>0.20999999999999999</v>
      </c>
      <c r="L81" s="58">
        <f>IF(ISNUMBER(K81),ROUND(J81*(K81+1),2),0)</f>
        <v>0</v>
      </c>
      <c r="M81" s="12"/>
      <c r="N81" s="2"/>
      <c r="O81" s="2"/>
      <c r="P81" s="2"/>
      <c r="Q81" s="33">
        <f>IF(ISNUMBER(K81),IF(H81&gt;0,IF(I81&gt;0,J81,0),0),0)</f>
        <v>0</v>
      </c>
      <c r="R81" s="27">
        <f>IF(ISNUMBER(K81)=FALSE,J81,0)</f>
        <v>0</v>
      </c>
    </row>
    <row r="82">
      <c r="A82" s="9"/>
      <c r="B82" s="48" t="s">
        <v>60</v>
      </c>
      <c r="C82" s="1"/>
      <c r="D82" s="1"/>
      <c r="E82" s="49" t="s">
        <v>411</v>
      </c>
      <c r="F82" s="1"/>
      <c r="G82" s="1"/>
      <c r="H82" s="40"/>
      <c r="I82" s="1"/>
      <c r="J82" s="40"/>
      <c r="K82" s="1"/>
      <c r="L82" s="1"/>
      <c r="M82" s="12"/>
      <c r="N82" s="2"/>
      <c r="O82" s="2"/>
      <c r="P82" s="2"/>
      <c r="Q82" s="2"/>
    </row>
    <row r="83">
      <c r="A83" s="9"/>
      <c r="B83" s="48" t="s">
        <v>62</v>
      </c>
      <c r="C83" s="1"/>
      <c r="D83" s="1"/>
      <c r="E83" s="49" t="s">
        <v>412</v>
      </c>
      <c r="F83" s="1"/>
      <c r="G83" s="1"/>
      <c r="H83" s="40"/>
      <c r="I83" s="1"/>
      <c r="J83" s="40"/>
      <c r="K83" s="1"/>
      <c r="L83" s="1"/>
      <c r="M83" s="12"/>
      <c r="N83" s="2"/>
      <c r="O83" s="2"/>
      <c r="P83" s="2"/>
      <c r="Q83" s="2"/>
    </row>
    <row r="84">
      <c r="A84" s="9"/>
      <c r="B84" s="48" t="s">
        <v>63</v>
      </c>
      <c r="C84" s="1"/>
      <c r="D84" s="1"/>
      <c r="E84" s="49" t="s">
        <v>223</v>
      </c>
      <c r="F84" s="1"/>
      <c r="G84" s="1"/>
      <c r="H84" s="40"/>
      <c r="I84" s="1"/>
      <c r="J84" s="40"/>
      <c r="K84" s="1"/>
      <c r="L84" s="1"/>
      <c r="M84" s="12"/>
      <c r="N84" s="2"/>
      <c r="O84" s="2"/>
      <c r="P84" s="2"/>
      <c r="Q84" s="2"/>
    </row>
    <row r="85" thickBot="1">
      <c r="A85" s="9"/>
      <c r="B85" s="50" t="s">
        <v>65</v>
      </c>
      <c r="C85" s="51"/>
      <c r="D85" s="51"/>
      <c r="E85" s="52" t="s">
        <v>66</v>
      </c>
      <c r="F85" s="51"/>
      <c r="G85" s="51"/>
      <c r="H85" s="53"/>
      <c r="I85" s="51"/>
      <c r="J85" s="53"/>
      <c r="K85" s="51"/>
      <c r="L85" s="51"/>
      <c r="M85" s="12"/>
      <c r="N85" s="2"/>
      <c r="O85" s="2"/>
      <c r="P85" s="2"/>
      <c r="Q85" s="2"/>
    </row>
    <row r="86" thickTop="1">
      <c r="A86" s="9"/>
      <c r="B86" s="41">
        <v>11</v>
      </c>
      <c r="C86" s="42" t="s">
        <v>224</v>
      </c>
      <c r="D86" s="42" t="s">
        <v>3</v>
      </c>
      <c r="E86" s="42" t="s">
        <v>225</v>
      </c>
      <c r="F86" s="42" t="s">
        <v>3</v>
      </c>
      <c r="G86" s="43" t="s">
        <v>147</v>
      </c>
      <c r="H86" s="54">
        <v>3240</v>
      </c>
      <c r="I86" s="55">
        <f>ROUND(0,2)</f>
        <v>0</v>
      </c>
      <c r="J86" s="56">
        <f>ROUND(I86*H86,2)</f>
        <v>0</v>
      </c>
      <c r="K86" s="57">
        <v>0.20999999999999999</v>
      </c>
      <c r="L86" s="58">
        <f>IF(ISNUMBER(K86),ROUND(J86*(K86+1),2),0)</f>
        <v>0</v>
      </c>
      <c r="M86" s="12"/>
      <c r="N86" s="2"/>
      <c r="O86" s="2"/>
      <c r="P86" s="2"/>
      <c r="Q86" s="33">
        <f>IF(ISNUMBER(K86),IF(H86&gt;0,IF(I86&gt;0,J86,0),0),0)</f>
        <v>0</v>
      </c>
      <c r="R86" s="27">
        <f>IF(ISNUMBER(K86)=FALSE,J86,0)</f>
        <v>0</v>
      </c>
    </row>
    <row r="87">
      <c r="A87" s="9"/>
      <c r="B87" s="48" t="s">
        <v>60</v>
      </c>
      <c r="C87" s="1"/>
      <c r="D87" s="1"/>
      <c r="E87" s="49" t="s">
        <v>413</v>
      </c>
      <c r="F87" s="1"/>
      <c r="G87" s="1"/>
      <c r="H87" s="40"/>
      <c r="I87" s="1"/>
      <c r="J87" s="40"/>
      <c r="K87" s="1"/>
      <c r="L87" s="1"/>
      <c r="M87" s="12"/>
      <c r="N87" s="2"/>
      <c r="O87" s="2"/>
      <c r="P87" s="2"/>
      <c r="Q87" s="2"/>
    </row>
    <row r="88">
      <c r="A88" s="9"/>
      <c r="B88" s="48" t="s">
        <v>62</v>
      </c>
      <c r="C88" s="1"/>
      <c r="D88" s="1"/>
      <c r="E88" s="49" t="s">
        <v>414</v>
      </c>
      <c r="F88" s="1"/>
      <c r="G88" s="1"/>
      <c r="H88" s="40"/>
      <c r="I88" s="1"/>
      <c r="J88" s="40"/>
      <c r="K88" s="1"/>
      <c r="L88" s="1"/>
      <c r="M88" s="12"/>
      <c r="N88" s="2"/>
      <c r="O88" s="2"/>
      <c r="P88" s="2"/>
      <c r="Q88" s="2"/>
    </row>
    <row r="89">
      <c r="A89" s="9"/>
      <c r="B89" s="48" t="s">
        <v>63</v>
      </c>
      <c r="C89" s="1"/>
      <c r="D89" s="1"/>
      <c r="E89" s="49" t="s">
        <v>228</v>
      </c>
      <c r="F89" s="1"/>
      <c r="G89" s="1"/>
      <c r="H89" s="40"/>
      <c r="I89" s="1"/>
      <c r="J89" s="40"/>
      <c r="K89" s="1"/>
      <c r="L89" s="1"/>
      <c r="M89" s="12"/>
      <c r="N89" s="2"/>
      <c r="O89" s="2"/>
      <c r="P89" s="2"/>
      <c r="Q89" s="2"/>
    </row>
    <row r="90" thickBot="1">
      <c r="A90" s="9"/>
      <c r="B90" s="50" t="s">
        <v>65</v>
      </c>
      <c r="C90" s="51"/>
      <c r="D90" s="51"/>
      <c r="E90" s="52" t="s">
        <v>66</v>
      </c>
      <c r="F90" s="51"/>
      <c r="G90" s="51"/>
      <c r="H90" s="53"/>
      <c r="I90" s="51"/>
      <c r="J90" s="53"/>
      <c r="K90" s="51"/>
      <c r="L90" s="51"/>
      <c r="M90" s="12"/>
      <c r="N90" s="2"/>
      <c r="O90" s="2"/>
      <c r="P90" s="2"/>
      <c r="Q90" s="2"/>
    </row>
    <row r="91" thickTop="1">
      <c r="A91" s="9"/>
      <c r="B91" s="41">
        <v>12</v>
      </c>
      <c r="C91" s="42" t="s">
        <v>169</v>
      </c>
      <c r="D91" s="42" t="s">
        <v>57</v>
      </c>
      <c r="E91" s="42" t="s">
        <v>170</v>
      </c>
      <c r="F91" s="42" t="s">
        <v>3</v>
      </c>
      <c r="G91" s="43" t="s">
        <v>147</v>
      </c>
      <c r="H91" s="54">
        <v>10677.1</v>
      </c>
      <c r="I91" s="55">
        <f>ROUND(0,2)</f>
        <v>0</v>
      </c>
      <c r="J91" s="56">
        <f>ROUND(I91*H91,2)</f>
        <v>0</v>
      </c>
      <c r="K91" s="57">
        <v>0.20999999999999999</v>
      </c>
      <c r="L91" s="58">
        <f>IF(ISNUMBER(K91),ROUND(J91*(K91+1),2),0)</f>
        <v>0</v>
      </c>
      <c r="M91" s="12"/>
      <c r="N91" s="2"/>
      <c r="O91" s="2"/>
      <c r="P91" s="2"/>
      <c r="Q91" s="33">
        <f>IF(ISNUMBER(K91),IF(H91&gt;0,IF(I91&gt;0,J91,0),0),0)</f>
        <v>0</v>
      </c>
      <c r="R91" s="27">
        <f>IF(ISNUMBER(K91)=FALSE,J91,0)</f>
        <v>0</v>
      </c>
    </row>
    <row r="92">
      <c r="A92" s="9"/>
      <c r="B92" s="48" t="s">
        <v>60</v>
      </c>
      <c r="C92" s="1"/>
      <c r="D92" s="1"/>
      <c r="E92" s="49" t="s">
        <v>415</v>
      </c>
      <c r="F92" s="1"/>
      <c r="G92" s="1"/>
      <c r="H92" s="40"/>
      <c r="I92" s="1"/>
      <c r="J92" s="40"/>
      <c r="K92" s="1"/>
      <c r="L92" s="1"/>
      <c r="M92" s="12"/>
      <c r="N92" s="2"/>
      <c r="O92" s="2"/>
      <c r="P92" s="2"/>
      <c r="Q92" s="2"/>
    </row>
    <row r="93">
      <c r="A93" s="9"/>
      <c r="B93" s="48" t="s">
        <v>62</v>
      </c>
      <c r="C93" s="1"/>
      <c r="D93" s="1"/>
      <c r="E93" s="49" t="s">
        <v>416</v>
      </c>
      <c r="F93" s="1"/>
      <c r="G93" s="1"/>
      <c r="H93" s="40"/>
      <c r="I93" s="1"/>
      <c r="J93" s="40"/>
      <c r="K93" s="1"/>
      <c r="L93" s="1"/>
      <c r="M93" s="12"/>
      <c r="N93" s="2"/>
      <c r="O93" s="2"/>
      <c r="P93" s="2"/>
      <c r="Q93" s="2"/>
    </row>
    <row r="94">
      <c r="A94" s="9"/>
      <c r="B94" s="48" t="s">
        <v>63</v>
      </c>
      <c r="C94" s="1"/>
      <c r="D94" s="1"/>
      <c r="E94" s="49" t="s">
        <v>173</v>
      </c>
      <c r="F94" s="1"/>
      <c r="G94" s="1"/>
      <c r="H94" s="40"/>
      <c r="I94" s="1"/>
      <c r="J94" s="40"/>
      <c r="K94" s="1"/>
      <c r="L94" s="1"/>
      <c r="M94" s="12"/>
      <c r="N94" s="2"/>
      <c r="O94" s="2"/>
      <c r="P94" s="2"/>
      <c r="Q94" s="2"/>
    </row>
    <row r="95" thickBot="1">
      <c r="A95" s="9"/>
      <c r="B95" s="50" t="s">
        <v>65</v>
      </c>
      <c r="C95" s="51"/>
      <c r="D95" s="51"/>
      <c r="E95" s="52" t="s">
        <v>66</v>
      </c>
      <c r="F95" s="51"/>
      <c r="G95" s="51"/>
      <c r="H95" s="53"/>
      <c r="I95" s="51"/>
      <c r="J95" s="53"/>
      <c r="K95" s="51"/>
      <c r="L95" s="51"/>
      <c r="M95" s="12"/>
      <c r="N95" s="2"/>
      <c r="O95" s="2"/>
      <c r="P95" s="2"/>
      <c r="Q95" s="2"/>
    </row>
    <row r="96" thickTop="1">
      <c r="A96" s="9"/>
      <c r="B96" s="41">
        <v>13</v>
      </c>
      <c r="C96" s="42" t="s">
        <v>169</v>
      </c>
      <c r="D96" s="42" t="s">
        <v>67</v>
      </c>
      <c r="E96" s="42" t="s">
        <v>170</v>
      </c>
      <c r="F96" s="42" t="s">
        <v>3</v>
      </c>
      <c r="G96" s="43" t="s">
        <v>147</v>
      </c>
      <c r="H96" s="54">
        <v>8986</v>
      </c>
      <c r="I96" s="55">
        <f>ROUND(0,2)</f>
        <v>0</v>
      </c>
      <c r="J96" s="56">
        <f>ROUND(I96*H96,2)</f>
        <v>0</v>
      </c>
      <c r="K96" s="57">
        <v>0.20999999999999999</v>
      </c>
      <c r="L96" s="58">
        <f>IF(ISNUMBER(K96),ROUND(J96*(K96+1),2),0)</f>
        <v>0</v>
      </c>
      <c r="M96" s="12"/>
      <c r="N96" s="2"/>
      <c r="O96" s="2"/>
      <c r="P96" s="2"/>
      <c r="Q96" s="33">
        <f>IF(ISNUMBER(K96),IF(H96&gt;0,IF(I96&gt;0,J96,0),0),0)</f>
        <v>0</v>
      </c>
      <c r="R96" s="27">
        <f>IF(ISNUMBER(K96)=FALSE,J96,0)</f>
        <v>0</v>
      </c>
    </row>
    <row r="97">
      <c r="A97" s="9"/>
      <c r="B97" s="48" t="s">
        <v>60</v>
      </c>
      <c r="C97" s="1"/>
      <c r="D97" s="1"/>
      <c r="E97" s="49" t="s">
        <v>417</v>
      </c>
      <c r="F97" s="1"/>
      <c r="G97" s="1"/>
      <c r="H97" s="40"/>
      <c r="I97" s="1"/>
      <c r="J97" s="40"/>
      <c r="K97" s="1"/>
      <c r="L97" s="1"/>
      <c r="M97" s="12"/>
      <c r="N97" s="2"/>
      <c r="O97" s="2"/>
      <c r="P97" s="2"/>
      <c r="Q97" s="2"/>
    </row>
    <row r="98">
      <c r="A98" s="9"/>
      <c r="B98" s="48" t="s">
        <v>62</v>
      </c>
      <c r="C98" s="1"/>
      <c r="D98" s="1"/>
      <c r="E98" s="49" t="s">
        <v>418</v>
      </c>
      <c r="F98" s="1"/>
      <c r="G98" s="1"/>
      <c r="H98" s="40"/>
      <c r="I98" s="1"/>
      <c r="J98" s="40"/>
      <c r="K98" s="1"/>
      <c r="L98" s="1"/>
      <c r="M98" s="12"/>
      <c r="N98" s="2"/>
      <c r="O98" s="2"/>
      <c r="P98" s="2"/>
      <c r="Q98" s="2"/>
    </row>
    <row r="99">
      <c r="A99" s="9"/>
      <c r="B99" s="48" t="s">
        <v>63</v>
      </c>
      <c r="C99" s="1"/>
      <c r="D99" s="1"/>
      <c r="E99" s="49" t="s">
        <v>173</v>
      </c>
      <c r="F99" s="1"/>
      <c r="G99" s="1"/>
      <c r="H99" s="40"/>
      <c r="I99" s="1"/>
      <c r="J99" s="40"/>
      <c r="K99" s="1"/>
      <c r="L99" s="1"/>
      <c r="M99" s="12"/>
      <c r="N99" s="2"/>
      <c r="O99" s="2"/>
      <c r="P99" s="2"/>
      <c r="Q99" s="2"/>
    </row>
    <row r="100" thickBot="1">
      <c r="A100" s="9"/>
      <c r="B100" s="50" t="s">
        <v>65</v>
      </c>
      <c r="C100" s="51"/>
      <c r="D100" s="51"/>
      <c r="E100" s="52" t="s">
        <v>66</v>
      </c>
      <c r="F100" s="51"/>
      <c r="G100" s="51"/>
      <c r="H100" s="53"/>
      <c r="I100" s="51"/>
      <c r="J100" s="53"/>
      <c r="K100" s="51"/>
      <c r="L100" s="51"/>
      <c r="M100" s="12"/>
      <c r="N100" s="2"/>
      <c r="O100" s="2"/>
      <c r="P100" s="2"/>
      <c r="Q100" s="2"/>
    </row>
    <row r="101" thickTop="1">
      <c r="A101" s="9"/>
      <c r="B101" s="41">
        <v>14</v>
      </c>
      <c r="C101" s="42" t="s">
        <v>169</v>
      </c>
      <c r="D101" s="42" t="s">
        <v>111</v>
      </c>
      <c r="E101" s="42" t="s">
        <v>170</v>
      </c>
      <c r="F101" s="42" t="s">
        <v>3</v>
      </c>
      <c r="G101" s="43" t="s">
        <v>147</v>
      </c>
      <c r="H101" s="54">
        <v>7437</v>
      </c>
      <c r="I101" s="55">
        <f>ROUND(0,2)</f>
        <v>0</v>
      </c>
      <c r="J101" s="56">
        <f>ROUND(I101*H101,2)</f>
        <v>0</v>
      </c>
      <c r="K101" s="57">
        <v>0.20999999999999999</v>
      </c>
      <c r="L101" s="58">
        <f>IF(ISNUMBER(K101),ROUND(J101*(K101+1),2),0)</f>
        <v>0</v>
      </c>
      <c r="M101" s="12"/>
      <c r="N101" s="2"/>
      <c r="O101" s="2"/>
      <c r="P101" s="2"/>
      <c r="Q101" s="33">
        <f>IF(ISNUMBER(K101),IF(H101&gt;0,IF(I101&gt;0,J101,0),0),0)</f>
        <v>0</v>
      </c>
      <c r="R101" s="27">
        <f>IF(ISNUMBER(K101)=FALSE,J101,0)</f>
        <v>0</v>
      </c>
    </row>
    <row r="102">
      <c r="A102" s="9"/>
      <c r="B102" s="48" t="s">
        <v>60</v>
      </c>
      <c r="C102" s="1"/>
      <c r="D102" s="1"/>
      <c r="E102" s="49" t="s">
        <v>419</v>
      </c>
      <c r="F102" s="1"/>
      <c r="G102" s="1"/>
      <c r="H102" s="40"/>
      <c r="I102" s="1"/>
      <c r="J102" s="40"/>
      <c r="K102" s="1"/>
      <c r="L102" s="1"/>
      <c r="M102" s="12"/>
      <c r="N102" s="2"/>
      <c r="O102" s="2"/>
      <c r="P102" s="2"/>
      <c r="Q102" s="2"/>
    </row>
    <row r="103">
      <c r="A103" s="9"/>
      <c r="B103" s="48" t="s">
        <v>62</v>
      </c>
      <c r="C103" s="1"/>
      <c r="D103" s="1"/>
      <c r="E103" s="49" t="s">
        <v>420</v>
      </c>
      <c r="F103" s="1"/>
      <c r="G103" s="1"/>
      <c r="H103" s="40"/>
      <c r="I103" s="1"/>
      <c r="J103" s="40"/>
      <c r="K103" s="1"/>
      <c r="L103" s="1"/>
      <c r="M103" s="12"/>
      <c r="N103" s="2"/>
      <c r="O103" s="2"/>
      <c r="P103" s="2"/>
      <c r="Q103" s="2"/>
    </row>
    <row r="104">
      <c r="A104" s="9"/>
      <c r="B104" s="48" t="s">
        <v>63</v>
      </c>
      <c r="C104" s="1"/>
      <c r="D104" s="1"/>
      <c r="E104" s="49" t="s">
        <v>173</v>
      </c>
      <c r="F104" s="1"/>
      <c r="G104" s="1"/>
      <c r="H104" s="40"/>
      <c r="I104" s="1"/>
      <c r="J104" s="40"/>
      <c r="K104" s="1"/>
      <c r="L104" s="1"/>
      <c r="M104" s="12"/>
      <c r="N104" s="2"/>
      <c r="O104" s="2"/>
      <c r="P104" s="2"/>
      <c r="Q104" s="2"/>
    </row>
    <row r="105" thickBot="1">
      <c r="A105" s="9"/>
      <c r="B105" s="50" t="s">
        <v>65</v>
      </c>
      <c r="C105" s="51"/>
      <c r="D105" s="51"/>
      <c r="E105" s="52" t="s">
        <v>66</v>
      </c>
      <c r="F105" s="51"/>
      <c r="G105" s="51"/>
      <c r="H105" s="53"/>
      <c r="I105" s="51"/>
      <c r="J105" s="53"/>
      <c r="K105" s="51"/>
      <c r="L105" s="51"/>
      <c r="M105" s="12"/>
      <c r="N105" s="2"/>
      <c r="O105" s="2"/>
      <c r="P105" s="2"/>
      <c r="Q105" s="2"/>
    </row>
    <row r="106" thickTop="1">
      <c r="A106" s="9"/>
      <c r="B106" s="41">
        <v>15</v>
      </c>
      <c r="C106" s="42" t="s">
        <v>235</v>
      </c>
      <c r="D106" s="42" t="s">
        <v>3</v>
      </c>
      <c r="E106" s="42" t="s">
        <v>236</v>
      </c>
      <c r="F106" s="42" t="s">
        <v>3</v>
      </c>
      <c r="G106" s="43" t="s">
        <v>147</v>
      </c>
      <c r="H106" s="54">
        <v>4197</v>
      </c>
      <c r="I106" s="55">
        <f>ROUND(0,2)</f>
        <v>0</v>
      </c>
      <c r="J106" s="56">
        <f>ROUND(I106*H106,2)</f>
        <v>0</v>
      </c>
      <c r="K106" s="57">
        <v>0.20999999999999999</v>
      </c>
      <c r="L106" s="58">
        <f>IF(ISNUMBER(K106),ROUND(J106*(K106+1),2),0)</f>
        <v>0</v>
      </c>
      <c r="M106" s="12"/>
      <c r="N106" s="2"/>
      <c r="O106" s="2"/>
      <c r="P106" s="2"/>
      <c r="Q106" s="33">
        <f>IF(ISNUMBER(K106),IF(H106&gt;0,IF(I106&gt;0,J106,0),0),0)</f>
        <v>0</v>
      </c>
      <c r="R106" s="27">
        <f>IF(ISNUMBER(K106)=FALSE,J106,0)</f>
        <v>0</v>
      </c>
    </row>
    <row r="107">
      <c r="A107" s="9"/>
      <c r="B107" s="48" t="s">
        <v>60</v>
      </c>
      <c r="C107" s="1"/>
      <c r="D107" s="1"/>
      <c r="E107" s="49" t="s">
        <v>413</v>
      </c>
      <c r="F107" s="1"/>
      <c r="G107" s="1"/>
      <c r="H107" s="40"/>
      <c r="I107" s="1"/>
      <c r="J107" s="40"/>
      <c r="K107" s="1"/>
      <c r="L107" s="1"/>
      <c r="M107" s="12"/>
      <c r="N107" s="2"/>
      <c r="O107" s="2"/>
      <c r="P107" s="2"/>
      <c r="Q107" s="2"/>
    </row>
    <row r="108">
      <c r="A108" s="9"/>
      <c r="B108" s="48" t="s">
        <v>62</v>
      </c>
      <c r="C108" s="1"/>
      <c r="D108" s="1"/>
      <c r="E108" s="49" t="s">
        <v>421</v>
      </c>
      <c r="F108" s="1"/>
      <c r="G108" s="1"/>
      <c r="H108" s="40"/>
      <c r="I108" s="1"/>
      <c r="J108" s="40"/>
      <c r="K108" s="1"/>
      <c r="L108" s="1"/>
      <c r="M108" s="12"/>
      <c r="N108" s="2"/>
      <c r="O108" s="2"/>
      <c r="P108" s="2"/>
      <c r="Q108" s="2"/>
    </row>
    <row r="109">
      <c r="A109" s="9"/>
      <c r="B109" s="48" t="s">
        <v>63</v>
      </c>
      <c r="C109" s="1"/>
      <c r="D109" s="1"/>
      <c r="E109" s="49" t="s">
        <v>228</v>
      </c>
      <c r="F109" s="1"/>
      <c r="G109" s="1"/>
      <c r="H109" s="40"/>
      <c r="I109" s="1"/>
      <c r="J109" s="40"/>
      <c r="K109" s="1"/>
      <c r="L109" s="1"/>
      <c r="M109" s="12"/>
      <c r="N109" s="2"/>
      <c r="O109" s="2"/>
      <c r="P109" s="2"/>
      <c r="Q109" s="2"/>
    </row>
    <row r="110" thickBot="1">
      <c r="A110" s="9"/>
      <c r="B110" s="50" t="s">
        <v>65</v>
      </c>
      <c r="C110" s="51"/>
      <c r="D110" s="51"/>
      <c r="E110" s="52" t="s">
        <v>66</v>
      </c>
      <c r="F110" s="51"/>
      <c r="G110" s="51"/>
      <c r="H110" s="53"/>
      <c r="I110" s="51"/>
      <c r="J110" s="53"/>
      <c r="K110" s="51"/>
      <c r="L110" s="51"/>
      <c r="M110" s="12"/>
      <c r="N110" s="2"/>
      <c r="O110" s="2"/>
      <c r="P110" s="2"/>
      <c r="Q110" s="2"/>
    </row>
    <row r="111" thickTop="1">
      <c r="A111" s="9"/>
      <c r="B111" s="41">
        <v>16</v>
      </c>
      <c r="C111" s="42" t="s">
        <v>239</v>
      </c>
      <c r="D111" s="42" t="s">
        <v>3</v>
      </c>
      <c r="E111" s="42" t="s">
        <v>240</v>
      </c>
      <c r="F111" s="42" t="s">
        <v>3</v>
      </c>
      <c r="G111" s="43" t="s">
        <v>147</v>
      </c>
      <c r="H111" s="54">
        <v>232</v>
      </c>
      <c r="I111" s="55">
        <f>ROUND(0,2)</f>
        <v>0</v>
      </c>
      <c r="J111" s="56">
        <f>ROUND(I111*H111,2)</f>
        <v>0</v>
      </c>
      <c r="K111" s="57">
        <v>0.20999999999999999</v>
      </c>
      <c r="L111" s="58">
        <f>IF(ISNUMBER(K111),ROUND(J111*(K111+1),2),0)</f>
        <v>0</v>
      </c>
      <c r="M111" s="12"/>
      <c r="N111" s="2"/>
      <c r="O111" s="2"/>
      <c r="P111" s="2"/>
      <c r="Q111" s="33">
        <f>IF(ISNUMBER(K111),IF(H111&gt;0,IF(I111&gt;0,J111,0),0),0)</f>
        <v>0</v>
      </c>
      <c r="R111" s="27">
        <f>IF(ISNUMBER(K111)=FALSE,J111,0)</f>
        <v>0</v>
      </c>
    </row>
    <row r="112">
      <c r="A112" s="9"/>
      <c r="B112" s="48" t="s">
        <v>60</v>
      </c>
      <c r="C112" s="1"/>
      <c r="D112" s="1"/>
      <c r="E112" s="49" t="s">
        <v>422</v>
      </c>
      <c r="F112" s="1"/>
      <c r="G112" s="1"/>
      <c r="H112" s="40"/>
      <c r="I112" s="1"/>
      <c r="J112" s="40"/>
      <c r="K112" s="1"/>
      <c r="L112" s="1"/>
      <c r="M112" s="12"/>
      <c r="N112" s="2"/>
      <c r="O112" s="2"/>
      <c r="P112" s="2"/>
      <c r="Q112" s="2"/>
    </row>
    <row r="113">
      <c r="A113" s="9"/>
      <c r="B113" s="48" t="s">
        <v>62</v>
      </c>
      <c r="C113" s="1"/>
      <c r="D113" s="1"/>
      <c r="E113" s="49" t="s">
        <v>423</v>
      </c>
      <c r="F113" s="1"/>
      <c r="G113" s="1"/>
      <c r="H113" s="40"/>
      <c r="I113" s="1"/>
      <c r="J113" s="40"/>
      <c r="K113" s="1"/>
      <c r="L113" s="1"/>
      <c r="M113" s="12"/>
      <c r="N113" s="2"/>
      <c r="O113" s="2"/>
      <c r="P113" s="2"/>
      <c r="Q113" s="2"/>
    </row>
    <row r="114">
      <c r="A114" s="9"/>
      <c r="B114" s="48" t="s">
        <v>63</v>
      </c>
      <c r="C114" s="1"/>
      <c r="D114" s="1"/>
      <c r="E114" s="49" t="s">
        <v>243</v>
      </c>
      <c r="F114" s="1"/>
      <c r="G114" s="1"/>
      <c r="H114" s="40"/>
      <c r="I114" s="1"/>
      <c r="J114" s="40"/>
      <c r="K114" s="1"/>
      <c r="L114" s="1"/>
      <c r="M114" s="12"/>
      <c r="N114" s="2"/>
      <c r="O114" s="2"/>
      <c r="P114" s="2"/>
      <c r="Q114" s="2"/>
    </row>
    <row r="115" thickBot="1">
      <c r="A115" s="9"/>
      <c r="B115" s="50" t="s">
        <v>65</v>
      </c>
      <c r="C115" s="51"/>
      <c r="D115" s="51"/>
      <c r="E115" s="52" t="s">
        <v>66</v>
      </c>
      <c r="F115" s="51"/>
      <c r="G115" s="51"/>
      <c r="H115" s="53"/>
      <c r="I115" s="51"/>
      <c r="J115" s="53"/>
      <c r="K115" s="51"/>
      <c r="L115" s="51"/>
      <c r="M115" s="12"/>
      <c r="N115" s="2"/>
      <c r="O115" s="2"/>
      <c r="P115" s="2"/>
      <c r="Q115" s="2"/>
    </row>
    <row r="116" thickTop="1">
      <c r="A116" s="9"/>
      <c r="B116" s="41">
        <v>17</v>
      </c>
      <c r="C116" s="42" t="s">
        <v>244</v>
      </c>
      <c r="D116" s="42" t="s">
        <v>3</v>
      </c>
      <c r="E116" s="42" t="s">
        <v>245</v>
      </c>
      <c r="F116" s="42" t="s">
        <v>3</v>
      </c>
      <c r="G116" s="43" t="s">
        <v>147</v>
      </c>
      <c r="H116" s="54">
        <v>32.097000000000001</v>
      </c>
      <c r="I116" s="55">
        <f>ROUND(0,2)</f>
        <v>0</v>
      </c>
      <c r="J116" s="56">
        <f>ROUND(I116*H116,2)</f>
        <v>0</v>
      </c>
      <c r="K116" s="57">
        <v>0.20999999999999999</v>
      </c>
      <c r="L116" s="58">
        <f>IF(ISNUMBER(K116),ROUND(J116*(K116+1),2),0)</f>
        <v>0</v>
      </c>
      <c r="M116" s="12"/>
      <c r="N116" s="2"/>
      <c r="O116" s="2"/>
      <c r="P116" s="2"/>
      <c r="Q116" s="33">
        <f>IF(ISNUMBER(K116),IF(H116&gt;0,IF(I116&gt;0,J116,0),0),0)</f>
        <v>0</v>
      </c>
      <c r="R116" s="27">
        <f>IF(ISNUMBER(K116)=FALSE,J116,0)</f>
        <v>0</v>
      </c>
    </row>
    <row r="117">
      <c r="A117" s="9"/>
      <c r="B117" s="48" t="s">
        <v>60</v>
      </c>
      <c r="C117" s="1"/>
      <c r="D117" s="1"/>
      <c r="E117" s="49" t="s">
        <v>246</v>
      </c>
      <c r="F117" s="1"/>
      <c r="G117" s="1"/>
      <c r="H117" s="40"/>
      <c r="I117" s="1"/>
      <c r="J117" s="40"/>
      <c r="K117" s="1"/>
      <c r="L117" s="1"/>
      <c r="M117" s="12"/>
      <c r="N117" s="2"/>
      <c r="O117" s="2"/>
      <c r="P117" s="2"/>
      <c r="Q117" s="2"/>
    </row>
    <row r="118">
      <c r="A118" s="9"/>
      <c r="B118" s="48" t="s">
        <v>62</v>
      </c>
      <c r="C118" s="1"/>
      <c r="D118" s="1"/>
      <c r="E118" s="49" t="s">
        <v>424</v>
      </c>
      <c r="F118" s="1"/>
      <c r="G118" s="1"/>
      <c r="H118" s="40"/>
      <c r="I118" s="1"/>
      <c r="J118" s="40"/>
      <c r="K118" s="1"/>
      <c r="L118" s="1"/>
      <c r="M118" s="12"/>
      <c r="N118" s="2"/>
      <c r="O118" s="2"/>
      <c r="P118" s="2"/>
      <c r="Q118" s="2"/>
    </row>
    <row r="119">
      <c r="A119" s="9"/>
      <c r="B119" s="48" t="s">
        <v>63</v>
      </c>
      <c r="C119" s="1"/>
      <c r="D119" s="1"/>
      <c r="E119" s="49" t="s">
        <v>248</v>
      </c>
      <c r="F119" s="1"/>
      <c r="G119" s="1"/>
      <c r="H119" s="40"/>
      <c r="I119" s="1"/>
      <c r="J119" s="40"/>
      <c r="K119" s="1"/>
      <c r="L119" s="1"/>
      <c r="M119" s="12"/>
      <c r="N119" s="2"/>
      <c r="O119" s="2"/>
      <c r="P119" s="2"/>
      <c r="Q119" s="2"/>
    </row>
    <row r="120" thickBot="1">
      <c r="A120" s="9"/>
      <c r="B120" s="50" t="s">
        <v>65</v>
      </c>
      <c r="C120" s="51"/>
      <c r="D120" s="51"/>
      <c r="E120" s="52" t="s">
        <v>66</v>
      </c>
      <c r="F120" s="51"/>
      <c r="G120" s="51"/>
      <c r="H120" s="53"/>
      <c r="I120" s="51"/>
      <c r="J120" s="53"/>
      <c r="K120" s="51"/>
      <c r="L120" s="51"/>
      <c r="M120" s="12"/>
      <c r="N120" s="2"/>
      <c r="O120" s="2"/>
      <c r="P120" s="2"/>
      <c r="Q120" s="2"/>
    </row>
    <row r="121" thickTop="1">
      <c r="A121" s="9"/>
      <c r="B121" s="41">
        <v>18</v>
      </c>
      <c r="C121" s="42" t="s">
        <v>249</v>
      </c>
      <c r="D121" s="42" t="s">
        <v>3</v>
      </c>
      <c r="E121" s="42" t="s">
        <v>250</v>
      </c>
      <c r="F121" s="42" t="s">
        <v>3</v>
      </c>
      <c r="G121" s="43" t="s">
        <v>123</v>
      </c>
      <c r="H121" s="54">
        <v>15244.5</v>
      </c>
      <c r="I121" s="55">
        <f>ROUND(0,2)</f>
        <v>0</v>
      </c>
      <c r="J121" s="56">
        <f>ROUND(I121*H121,2)</f>
        <v>0</v>
      </c>
      <c r="K121" s="57">
        <v>0.20999999999999999</v>
      </c>
      <c r="L121" s="58">
        <f>IF(ISNUMBER(K121),ROUND(J121*(K121+1),2),0)</f>
        <v>0</v>
      </c>
      <c r="M121" s="12"/>
      <c r="N121" s="2"/>
      <c r="O121" s="2"/>
      <c r="P121" s="2"/>
      <c r="Q121" s="33">
        <f>IF(ISNUMBER(K121),IF(H121&gt;0,IF(I121&gt;0,J121,0),0),0)</f>
        <v>0</v>
      </c>
      <c r="R121" s="27">
        <f>IF(ISNUMBER(K121)=FALSE,J121,0)</f>
        <v>0</v>
      </c>
    </row>
    <row r="122">
      <c r="A122" s="9"/>
      <c r="B122" s="48" t="s">
        <v>60</v>
      </c>
      <c r="C122" s="1"/>
      <c r="D122" s="1"/>
      <c r="E122" s="49" t="s">
        <v>218</v>
      </c>
      <c r="F122" s="1"/>
      <c r="G122" s="1"/>
      <c r="H122" s="40"/>
      <c r="I122" s="1"/>
      <c r="J122" s="40"/>
      <c r="K122" s="1"/>
      <c r="L122" s="1"/>
      <c r="M122" s="12"/>
      <c r="N122" s="2"/>
      <c r="O122" s="2"/>
      <c r="P122" s="2"/>
      <c r="Q122" s="2"/>
    </row>
    <row r="123">
      <c r="A123" s="9"/>
      <c r="B123" s="48" t="s">
        <v>62</v>
      </c>
      <c r="C123" s="1"/>
      <c r="D123" s="1"/>
      <c r="E123" s="49" t="s">
        <v>425</v>
      </c>
      <c r="F123" s="1"/>
      <c r="G123" s="1"/>
      <c r="H123" s="40"/>
      <c r="I123" s="1"/>
      <c r="J123" s="40"/>
      <c r="K123" s="1"/>
      <c r="L123" s="1"/>
      <c r="M123" s="12"/>
      <c r="N123" s="2"/>
      <c r="O123" s="2"/>
      <c r="P123" s="2"/>
      <c r="Q123" s="2"/>
    </row>
    <row r="124">
      <c r="A124" s="9"/>
      <c r="B124" s="48" t="s">
        <v>63</v>
      </c>
      <c r="C124" s="1"/>
      <c r="D124" s="1"/>
      <c r="E124" s="49" t="s">
        <v>253</v>
      </c>
      <c r="F124" s="1"/>
      <c r="G124" s="1"/>
      <c r="H124" s="40"/>
      <c r="I124" s="1"/>
      <c r="J124" s="40"/>
      <c r="K124" s="1"/>
      <c r="L124" s="1"/>
      <c r="M124" s="12"/>
      <c r="N124" s="2"/>
      <c r="O124" s="2"/>
      <c r="P124" s="2"/>
      <c r="Q124" s="2"/>
    </row>
    <row r="125" thickBot="1">
      <c r="A125" s="9"/>
      <c r="B125" s="50" t="s">
        <v>65</v>
      </c>
      <c r="C125" s="51"/>
      <c r="D125" s="51"/>
      <c r="E125" s="52" t="s">
        <v>66</v>
      </c>
      <c r="F125" s="51"/>
      <c r="G125" s="51"/>
      <c r="H125" s="53"/>
      <c r="I125" s="51"/>
      <c r="J125" s="53"/>
      <c r="K125" s="51"/>
      <c r="L125" s="51"/>
      <c r="M125" s="12"/>
      <c r="N125" s="2"/>
      <c r="O125" s="2"/>
      <c r="P125" s="2"/>
      <c r="Q125" s="2"/>
    </row>
    <row r="126" thickTop="1" thickBot="1" ht="25" customHeight="1">
      <c r="A126" s="9"/>
      <c r="B126" s="1"/>
      <c r="C126" s="59">
        <v>1</v>
      </c>
      <c r="D126" s="1"/>
      <c r="E126" s="59" t="s">
        <v>108</v>
      </c>
      <c r="F126" s="1"/>
      <c r="G126" s="60" t="s">
        <v>101</v>
      </c>
      <c r="H126" s="61">
        <f>J51+J56+J61+J66+J71+J76+J81+J86+J91+J96+J101+J106+J111+J116+J121</f>
        <v>0</v>
      </c>
      <c r="I126" s="60" t="s">
        <v>102</v>
      </c>
      <c r="J126" s="62">
        <f>(L126-H126)</f>
        <v>0</v>
      </c>
      <c r="K126" s="60" t="s">
        <v>103</v>
      </c>
      <c r="L126" s="63">
        <f>L51+L56+L61+L66+L71+L76+L81+L86+L91+L96+L101+L106+L111+L116+L121</f>
        <v>0</v>
      </c>
      <c r="M126" s="12"/>
      <c r="N126" s="2"/>
      <c r="O126" s="2"/>
      <c r="P126" s="2"/>
      <c r="Q126" s="33">
        <f>0+Q51+Q56+Q61+Q66+Q71+Q76+Q81+Q86+Q91+Q96+Q101+Q106+Q111+Q116+Q121</f>
        <v>0</v>
      </c>
      <c r="R126" s="27">
        <f>0+R51+R56+R61+R66+R71+R76+R81+R86+R91+R96+R101+R106+R111+R116+R121</f>
        <v>0</v>
      </c>
      <c r="S126" s="64">
        <f>Q126*(1+J126)+R126</f>
        <v>0</v>
      </c>
    </row>
    <row r="127" thickTop="1" thickBot="1" ht="25" customHeight="1">
      <c r="A127" s="9"/>
      <c r="B127" s="65"/>
      <c r="C127" s="65"/>
      <c r="D127" s="65"/>
      <c r="E127" s="65"/>
      <c r="F127" s="65"/>
      <c r="G127" s="66" t="s">
        <v>104</v>
      </c>
      <c r="H127" s="67">
        <f>J51+J56+J61+J66+J71+J76+J81+J86+J91+J96+J101+J106+J111+J116+J121</f>
        <v>0</v>
      </c>
      <c r="I127" s="66" t="s">
        <v>105</v>
      </c>
      <c r="J127" s="68">
        <f>0+J126</f>
        <v>0</v>
      </c>
      <c r="K127" s="66" t="s">
        <v>106</v>
      </c>
      <c r="L127" s="69">
        <f>L51+L56+L61+L66+L71+L76+L81+L86+L91+L96+L101+L106+L111+L116+L121</f>
        <v>0</v>
      </c>
      <c r="M127" s="12"/>
      <c r="N127" s="2"/>
      <c r="O127" s="2"/>
      <c r="P127" s="2"/>
      <c r="Q127" s="2"/>
    </row>
    <row r="128" ht="40" customHeight="1">
      <c r="A128" s="9"/>
      <c r="B128" s="73" t="s">
        <v>254</v>
      </c>
      <c r="C128" s="1"/>
      <c r="D128" s="1"/>
      <c r="E128" s="1"/>
      <c r="F128" s="1"/>
      <c r="G128" s="1"/>
      <c r="H128" s="40"/>
      <c r="I128" s="1"/>
      <c r="J128" s="40"/>
      <c r="K128" s="1"/>
      <c r="L128" s="1"/>
      <c r="M128" s="12"/>
      <c r="N128" s="2"/>
      <c r="O128" s="2"/>
      <c r="P128" s="2"/>
      <c r="Q128" s="2"/>
    </row>
    <row r="129">
      <c r="A129" s="9"/>
      <c r="B129" s="41">
        <v>19</v>
      </c>
      <c r="C129" s="42" t="s">
        <v>426</v>
      </c>
      <c r="D129" s="42" t="s">
        <v>3</v>
      </c>
      <c r="E129" s="42" t="s">
        <v>427</v>
      </c>
      <c r="F129" s="42" t="s">
        <v>3</v>
      </c>
      <c r="G129" s="43" t="s">
        <v>123</v>
      </c>
      <c r="H129" s="44">
        <v>276</v>
      </c>
      <c r="I129" s="25">
        <f>ROUND(0,2)</f>
        <v>0</v>
      </c>
      <c r="J129" s="45">
        <f>ROUND(I129*H129,2)</f>
        <v>0</v>
      </c>
      <c r="K129" s="46">
        <v>0.20999999999999999</v>
      </c>
      <c r="L129" s="47">
        <f>IF(ISNUMBER(K129),ROUND(J129*(K129+1),2),0)</f>
        <v>0</v>
      </c>
      <c r="M129" s="12"/>
      <c r="N129" s="2"/>
      <c r="O129" s="2"/>
      <c r="P129" s="2"/>
      <c r="Q129" s="33">
        <f>IF(ISNUMBER(K129),IF(H129&gt;0,IF(I129&gt;0,J129,0),0),0)</f>
        <v>0</v>
      </c>
      <c r="R129" s="27">
        <f>IF(ISNUMBER(K129)=FALSE,J129,0)</f>
        <v>0</v>
      </c>
    </row>
    <row r="130">
      <c r="A130" s="9"/>
      <c r="B130" s="48" t="s">
        <v>60</v>
      </c>
      <c r="C130" s="1"/>
      <c r="D130" s="1"/>
      <c r="E130" s="49" t="s">
        <v>428</v>
      </c>
      <c r="F130" s="1"/>
      <c r="G130" s="1"/>
      <c r="H130" s="40"/>
      <c r="I130" s="1"/>
      <c r="J130" s="40"/>
      <c r="K130" s="1"/>
      <c r="L130" s="1"/>
      <c r="M130" s="12"/>
      <c r="N130" s="2"/>
      <c r="O130" s="2"/>
      <c r="P130" s="2"/>
      <c r="Q130" s="2"/>
    </row>
    <row r="131">
      <c r="A131" s="9"/>
      <c r="B131" s="48" t="s">
        <v>62</v>
      </c>
      <c r="C131" s="1"/>
      <c r="D131" s="1"/>
      <c r="E131" s="49" t="s">
        <v>429</v>
      </c>
      <c r="F131" s="1"/>
      <c r="G131" s="1"/>
      <c r="H131" s="40"/>
      <c r="I131" s="1"/>
      <c r="J131" s="40"/>
      <c r="K131" s="1"/>
      <c r="L131" s="1"/>
      <c r="M131" s="12"/>
      <c r="N131" s="2"/>
      <c r="O131" s="2"/>
      <c r="P131" s="2"/>
      <c r="Q131" s="2"/>
    </row>
    <row r="132">
      <c r="A132" s="9"/>
      <c r="B132" s="48" t="s">
        <v>63</v>
      </c>
      <c r="C132" s="1"/>
      <c r="D132" s="1"/>
      <c r="E132" s="49" t="s">
        <v>430</v>
      </c>
      <c r="F132" s="1"/>
      <c r="G132" s="1"/>
      <c r="H132" s="40"/>
      <c r="I132" s="1"/>
      <c r="J132" s="40"/>
      <c r="K132" s="1"/>
      <c r="L132" s="1"/>
      <c r="M132" s="12"/>
      <c r="N132" s="2"/>
      <c r="O132" s="2"/>
      <c r="P132" s="2"/>
      <c r="Q132" s="2"/>
    </row>
    <row r="133" thickBot="1">
      <c r="A133" s="9"/>
      <c r="B133" s="50" t="s">
        <v>65</v>
      </c>
      <c r="C133" s="51"/>
      <c r="D133" s="51"/>
      <c r="E133" s="52" t="s">
        <v>66</v>
      </c>
      <c r="F133" s="51"/>
      <c r="G133" s="51"/>
      <c r="H133" s="53"/>
      <c r="I133" s="51"/>
      <c r="J133" s="53"/>
      <c r="K133" s="51"/>
      <c r="L133" s="51"/>
      <c r="M133" s="12"/>
      <c r="N133" s="2"/>
      <c r="O133" s="2"/>
      <c r="P133" s="2"/>
      <c r="Q133" s="2"/>
    </row>
    <row r="134" thickTop="1">
      <c r="A134" s="9"/>
      <c r="B134" s="41">
        <v>20</v>
      </c>
      <c r="C134" s="42" t="s">
        <v>431</v>
      </c>
      <c r="D134" s="42" t="s">
        <v>3</v>
      </c>
      <c r="E134" s="42" t="s">
        <v>432</v>
      </c>
      <c r="F134" s="42" t="s">
        <v>3</v>
      </c>
      <c r="G134" s="43" t="s">
        <v>177</v>
      </c>
      <c r="H134" s="54">
        <v>371</v>
      </c>
      <c r="I134" s="55">
        <f>ROUND(0,2)</f>
        <v>0</v>
      </c>
      <c r="J134" s="56">
        <f>ROUND(I134*H134,2)</f>
        <v>0</v>
      </c>
      <c r="K134" s="57">
        <v>0.20999999999999999</v>
      </c>
      <c r="L134" s="58">
        <f>IF(ISNUMBER(K134),ROUND(J134*(K134+1),2),0)</f>
        <v>0</v>
      </c>
      <c r="M134" s="12"/>
      <c r="N134" s="2"/>
      <c r="O134" s="2"/>
      <c r="P134" s="2"/>
      <c r="Q134" s="33">
        <f>IF(ISNUMBER(K134),IF(H134&gt;0,IF(I134&gt;0,J134,0),0),0)</f>
        <v>0</v>
      </c>
      <c r="R134" s="27">
        <f>IF(ISNUMBER(K134)=FALSE,J134,0)</f>
        <v>0</v>
      </c>
    </row>
    <row r="135">
      <c r="A135" s="9"/>
      <c r="B135" s="48" t="s">
        <v>60</v>
      </c>
      <c r="C135" s="1"/>
      <c r="D135" s="1"/>
      <c r="E135" s="49" t="s">
        <v>433</v>
      </c>
      <c r="F135" s="1"/>
      <c r="G135" s="1"/>
      <c r="H135" s="40"/>
      <c r="I135" s="1"/>
      <c r="J135" s="40"/>
      <c r="K135" s="1"/>
      <c r="L135" s="1"/>
      <c r="M135" s="12"/>
      <c r="N135" s="2"/>
      <c r="O135" s="2"/>
      <c r="P135" s="2"/>
      <c r="Q135" s="2"/>
    </row>
    <row r="136">
      <c r="A136" s="9"/>
      <c r="B136" s="48" t="s">
        <v>62</v>
      </c>
      <c r="C136" s="1"/>
      <c r="D136" s="1"/>
      <c r="E136" s="49" t="s">
        <v>434</v>
      </c>
      <c r="F136" s="1"/>
      <c r="G136" s="1"/>
      <c r="H136" s="40"/>
      <c r="I136" s="1"/>
      <c r="J136" s="40"/>
      <c r="K136" s="1"/>
      <c r="L136" s="1"/>
      <c r="M136" s="12"/>
      <c r="N136" s="2"/>
      <c r="O136" s="2"/>
      <c r="P136" s="2"/>
      <c r="Q136" s="2"/>
    </row>
    <row r="137">
      <c r="A137" s="9"/>
      <c r="B137" s="48" t="s">
        <v>63</v>
      </c>
      <c r="C137" s="1"/>
      <c r="D137" s="1"/>
      <c r="E137" s="49" t="s">
        <v>435</v>
      </c>
      <c r="F137" s="1"/>
      <c r="G137" s="1"/>
      <c r="H137" s="40"/>
      <c r="I137" s="1"/>
      <c r="J137" s="40"/>
      <c r="K137" s="1"/>
      <c r="L137" s="1"/>
      <c r="M137" s="12"/>
      <c r="N137" s="2"/>
      <c r="O137" s="2"/>
      <c r="P137" s="2"/>
      <c r="Q137" s="2"/>
    </row>
    <row r="138" thickBot="1">
      <c r="A138" s="9"/>
      <c r="B138" s="50" t="s">
        <v>65</v>
      </c>
      <c r="C138" s="51"/>
      <c r="D138" s="51"/>
      <c r="E138" s="52" t="s">
        <v>66</v>
      </c>
      <c r="F138" s="51"/>
      <c r="G138" s="51"/>
      <c r="H138" s="53"/>
      <c r="I138" s="51"/>
      <c r="J138" s="53"/>
      <c r="K138" s="51"/>
      <c r="L138" s="51"/>
      <c r="M138" s="12"/>
      <c r="N138" s="2"/>
      <c r="O138" s="2"/>
      <c r="P138" s="2"/>
      <c r="Q138" s="2"/>
    </row>
    <row r="139" thickTop="1">
      <c r="A139" s="9"/>
      <c r="B139" s="41">
        <v>21</v>
      </c>
      <c r="C139" s="42" t="s">
        <v>255</v>
      </c>
      <c r="D139" s="42" t="s">
        <v>57</v>
      </c>
      <c r="E139" s="42" t="s">
        <v>256</v>
      </c>
      <c r="F139" s="42" t="s">
        <v>3</v>
      </c>
      <c r="G139" s="43" t="s">
        <v>147</v>
      </c>
      <c r="H139" s="54">
        <v>2201</v>
      </c>
      <c r="I139" s="55">
        <f>ROUND(0,2)</f>
        <v>0</v>
      </c>
      <c r="J139" s="56">
        <f>ROUND(I139*H139,2)</f>
        <v>0</v>
      </c>
      <c r="K139" s="57">
        <v>0.20999999999999999</v>
      </c>
      <c r="L139" s="58">
        <f>IF(ISNUMBER(K139),ROUND(J139*(K139+1),2),0)</f>
        <v>0</v>
      </c>
      <c r="M139" s="12"/>
      <c r="N139" s="2"/>
      <c r="O139" s="2"/>
      <c r="P139" s="2"/>
      <c r="Q139" s="33">
        <f>IF(ISNUMBER(K139),IF(H139&gt;0,IF(I139&gt;0,J139,0),0),0)</f>
        <v>0</v>
      </c>
      <c r="R139" s="27">
        <f>IF(ISNUMBER(K139)=FALSE,J139,0)</f>
        <v>0</v>
      </c>
    </row>
    <row r="140">
      <c r="A140" s="9"/>
      <c r="B140" s="48" t="s">
        <v>60</v>
      </c>
      <c r="C140" s="1"/>
      <c r="D140" s="1"/>
      <c r="E140" s="49" t="s">
        <v>436</v>
      </c>
      <c r="F140" s="1"/>
      <c r="G140" s="1"/>
      <c r="H140" s="40"/>
      <c r="I140" s="1"/>
      <c r="J140" s="40"/>
      <c r="K140" s="1"/>
      <c r="L140" s="1"/>
      <c r="M140" s="12"/>
      <c r="N140" s="2"/>
      <c r="O140" s="2"/>
      <c r="P140" s="2"/>
      <c r="Q140" s="2"/>
    </row>
    <row r="141">
      <c r="A141" s="9"/>
      <c r="B141" s="48" t="s">
        <v>62</v>
      </c>
      <c r="C141" s="1"/>
      <c r="D141" s="1"/>
      <c r="E141" s="49" t="s">
        <v>437</v>
      </c>
      <c r="F141" s="1"/>
      <c r="G141" s="1"/>
      <c r="H141" s="40"/>
      <c r="I141" s="1"/>
      <c r="J141" s="40"/>
      <c r="K141" s="1"/>
      <c r="L141" s="1"/>
      <c r="M141" s="12"/>
      <c r="N141" s="2"/>
      <c r="O141" s="2"/>
      <c r="P141" s="2"/>
      <c r="Q141" s="2"/>
    </row>
    <row r="142">
      <c r="A142" s="9"/>
      <c r="B142" s="48" t="s">
        <v>63</v>
      </c>
      <c r="C142" s="1"/>
      <c r="D142" s="1"/>
      <c r="E142" s="49" t="s">
        <v>259</v>
      </c>
      <c r="F142" s="1"/>
      <c r="G142" s="1"/>
      <c r="H142" s="40"/>
      <c r="I142" s="1"/>
      <c r="J142" s="40"/>
      <c r="K142" s="1"/>
      <c r="L142" s="1"/>
      <c r="M142" s="12"/>
      <c r="N142" s="2"/>
      <c r="O142" s="2"/>
      <c r="P142" s="2"/>
      <c r="Q142" s="2"/>
    </row>
    <row r="143" thickBot="1">
      <c r="A143" s="9"/>
      <c r="B143" s="50" t="s">
        <v>65</v>
      </c>
      <c r="C143" s="51"/>
      <c r="D143" s="51"/>
      <c r="E143" s="52" t="s">
        <v>66</v>
      </c>
      <c r="F143" s="51"/>
      <c r="G143" s="51"/>
      <c r="H143" s="53"/>
      <c r="I143" s="51"/>
      <c r="J143" s="53"/>
      <c r="K143" s="51"/>
      <c r="L143" s="51"/>
      <c r="M143" s="12"/>
      <c r="N143" s="2"/>
      <c r="O143" s="2"/>
      <c r="P143" s="2"/>
      <c r="Q143" s="2"/>
    </row>
    <row r="144" thickTop="1">
      <c r="A144" s="9"/>
      <c r="B144" s="41">
        <v>22</v>
      </c>
      <c r="C144" s="42" t="s">
        <v>255</v>
      </c>
      <c r="D144" s="42" t="s">
        <v>67</v>
      </c>
      <c r="E144" s="42" t="s">
        <v>256</v>
      </c>
      <c r="F144" s="42" t="s">
        <v>3</v>
      </c>
      <c r="G144" s="43" t="s">
        <v>147</v>
      </c>
      <c r="H144" s="54">
        <v>8908</v>
      </c>
      <c r="I144" s="55">
        <f>ROUND(0,2)</f>
        <v>0</v>
      </c>
      <c r="J144" s="56">
        <f>ROUND(I144*H144,2)</f>
        <v>0</v>
      </c>
      <c r="K144" s="57">
        <v>0.20999999999999999</v>
      </c>
      <c r="L144" s="58">
        <f>IF(ISNUMBER(K144),ROUND(J144*(K144+1),2),0)</f>
        <v>0</v>
      </c>
      <c r="M144" s="12"/>
      <c r="N144" s="2"/>
      <c r="O144" s="2"/>
      <c r="P144" s="2"/>
      <c r="Q144" s="33">
        <f>IF(ISNUMBER(K144),IF(H144&gt;0,IF(I144&gt;0,J144,0),0),0)</f>
        <v>0</v>
      </c>
      <c r="R144" s="27">
        <f>IF(ISNUMBER(K144)=FALSE,J144,0)</f>
        <v>0</v>
      </c>
    </row>
    <row r="145">
      <c r="A145" s="9"/>
      <c r="B145" s="48" t="s">
        <v>60</v>
      </c>
      <c r="C145" s="1"/>
      <c r="D145" s="1"/>
      <c r="E145" s="49" t="s">
        <v>438</v>
      </c>
      <c r="F145" s="1"/>
      <c r="G145" s="1"/>
      <c r="H145" s="40"/>
      <c r="I145" s="1"/>
      <c r="J145" s="40"/>
      <c r="K145" s="1"/>
      <c r="L145" s="1"/>
      <c r="M145" s="12"/>
      <c r="N145" s="2"/>
      <c r="O145" s="2"/>
      <c r="P145" s="2"/>
      <c r="Q145" s="2"/>
    </row>
    <row r="146">
      <c r="A146" s="9"/>
      <c r="B146" s="48" t="s">
        <v>62</v>
      </c>
      <c r="C146" s="1"/>
      <c r="D146" s="1"/>
      <c r="E146" s="49" t="s">
        <v>439</v>
      </c>
      <c r="F146" s="1"/>
      <c r="G146" s="1"/>
      <c r="H146" s="40"/>
      <c r="I146" s="1"/>
      <c r="J146" s="40"/>
      <c r="K146" s="1"/>
      <c r="L146" s="1"/>
      <c r="M146" s="12"/>
      <c r="N146" s="2"/>
      <c r="O146" s="2"/>
      <c r="P146" s="2"/>
      <c r="Q146" s="2"/>
    </row>
    <row r="147">
      <c r="A147" s="9"/>
      <c r="B147" s="48" t="s">
        <v>63</v>
      </c>
      <c r="C147" s="1"/>
      <c r="D147" s="1"/>
      <c r="E147" s="49" t="s">
        <v>259</v>
      </c>
      <c r="F147" s="1"/>
      <c r="G147" s="1"/>
      <c r="H147" s="40"/>
      <c r="I147" s="1"/>
      <c r="J147" s="40"/>
      <c r="K147" s="1"/>
      <c r="L147" s="1"/>
      <c r="M147" s="12"/>
      <c r="N147" s="2"/>
      <c r="O147" s="2"/>
      <c r="P147" s="2"/>
      <c r="Q147" s="2"/>
    </row>
    <row r="148" thickBot="1">
      <c r="A148" s="9"/>
      <c r="B148" s="50" t="s">
        <v>65</v>
      </c>
      <c r="C148" s="51"/>
      <c r="D148" s="51"/>
      <c r="E148" s="52" t="s">
        <v>66</v>
      </c>
      <c r="F148" s="51"/>
      <c r="G148" s="51"/>
      <c r="H148" s="53"/>
      <c r="I148" s="51"/>
      <c r="J148" s="53"/>
      <c r="K148" s="51"/>
      <c r="L148" s="51"/>
      <c r="M148" s="12"/>
      <c r="N148" s="2"/>
      <c r="O148" s="2"/>
      <c r="P148" s="2"/>
      <c r="Q148" s="2"/>
    </row>
    <row r="149" thickTop="1">
      <c r="A149" s="9"/>
      <c r="B149" s="41">
        <v>23</v>
      </c>
      <c r="C149" s="42" t="s">
        <v>262</v>
      </c>
      <c r="D149" s="42" t="s">
        <v>3</v>
      </c>
      <c r="E149" s="42" t="s">
        <v>263</v>
      </c>
      <c r="F149" s="42" t="s">
        <v>3</v>
      </c>
      <c r="G149" s="43" t="s">
        <v>123</v>
      </c>
      <c r="H149" s="54">
        <v>17236</v>
      </c>
      <c r="I149" s="55">
        <f>ROUND(0,2)</f>
        <v>0</v>
      </c>
      <c r="J149" s="56">
        <f>ROUND(I149*H149,2)</f>
        <v>0</v>
      </c>
      <c r="K149" s="57">
        <v>0.20999999999999999</v>
      </c>
      <c r="L149" s="58">
        <f>IF(ISNUMBER(K149),ROUND(J149*(K149+1),2),0)</f>
        <v>0</v>
      </c>
      <c r="M149" s="12"/>
      <c r="N149" s="2"/>
      <c r="O149" s="2"/>
      <c r="P149" s="2"/>
      <c r="Q149" s="33">
        <f>IF(ISNUMBER(K149),IF(H149&gt;0,IF(I149&gt;0,J149,0),0),0)</f>
        <v>0</v>
      </c>
      <c r="R149" s="27">
        <f>IF(ISNUMBER(K149)=FALSE,J149,0)</f>
        <v>0</v>
      </c>
    </row>
    <row r="150">
      <c r="A150" s="9"/>
      <c r="B150" s="48" t="s">
        <v>60</v>
      </c>
      <c r="C150" s="1"/>
      <c r="D150" s="1"/>
      <c r="E150" s="49" t="s">
        <v>440</v>
      </c>
      <c r="F150" s="1"/>
      <c r="G150" s="1"/>
      <c r="H150" s="40"/>
      <c r="I150" s="1"/>
      <c r="J150" s="40"/>
      <c r="K150" s="1"/>
      <c r="L150" s="1"/>
      <c r="M150" s="12"/>
      <c r="N150" s="2"/>
      <c r="O150" s="2"/>
      <c r="P150" s="2"/>
      <c r="Q150" s="2"/>
    </row>
    <row r="151">
      <c r="A151" s="9"/>
      <c r="B151" s="48" t="s">
        <v>62</v>
      </c>
      <c r="C151" s="1"/>
      <c r="D151" s="1"/>
      <c r="E151" s="49" t="s">
        <v>441</v>
      </c>
      <c r="F151" s="1"/>
      <c r="G151" s="1"/>
      <c r="H151" s="40"/>
      <c r="I151" s="1"/>
      <c r="J151" s="40"/>
      <c r="K151" s="1"/>
      <c r="L151" s="1"/>
      <c r="M151" s="12"/>
      <c r="N151" s="2"/>
      <c r="O151" s="2"/>
      <c r="P151" s="2"/>
      <c r="Q151" s="2"/>
    </row>
    <row r="152">
      <c r="A152" s="9"/>
      <c r="B152" s="48" t="s">
        <v>63</v>
      </c>
      <c r="C152" s="1"/>
      <c r="D152" s="1"/>
      <c r="E152" s="49" t="s">
        <v>266</v>
      </c>
      <c r="F152" s="1"/>
      <c r="G152" s="1"/>
      <c r="H152" s="40"/>
      <c r="I152" s="1"/>
      <c r="J152" s="40"/>
      <c r="K152" s="1"/>
      <c r="L152" s="1"/>
      <c r="M152" s="12"/>
      <c r="N152" s="2"/>
      <c r="O152" s="2"/>
      <c r="P152" s="2"/>
      <c r="Q152" s="2"/>
    </row>
    <row r="153" thickBot="1">
      <c r="A153" s="9"/>
      <c r="B153" s="50" t="s">
        <v>65</v>
      </c>
      <c r="C153" s="51"/>
      <c r="D153" s="51"/>
      <c r="E153" s="52" t="s">
        <v>66</v>
      </c>
      <c r="F153" s="51"/>
      <c r="G153" s="51"/>
      <c r="H153" s="53"/>
      <c r="I153" s="51"/>
      <c r="J153" s="53"/>
      <c r="K153" s="51"/>
      <c r="L153" s="51"/>
      <c r="M153" s="12"/>
      <c r="N153" s="2"/>
      <c r="O153" s="2"/>
      <c r="P153" s="2"/>
      <c r="Q153" s="2"/>
    </row>
    <row r="154" thickTop="1">
      <c r="A154" s="9"/>
      <c r="B154" s="41">
        <v>24</v>
      </c>
      <c r="C154" s="42" t="s">
        <v>267</v>
      </c>
      <c r="D154" s="42" t="s">
        <v>3</v>
      </c>
      <c r="E154" s="42" t="s">
        <v>268</v>
      </c>
      <c r="F154" s="42" t="s">
        <v>3</v>
      </c>
      <c r="G154" s="43" t="s">
        <v>123</v>
      </c>
      <c r="H154" s="54">
        <v>34472</v>
      </c>
      <c r="I154" s="55">
        <f>ROUND(0,2)</f>
        <v>0</v>
      </c>
      <c r="J154" s="56">
        <f>ROUND(I154*H154,2)</f>
        <v>0</v>
      </c>
      <c r="K154" s="57">
        <v>0.20999999999999999</v>
      </c>
      <c r="L154" s="58">
        <f>IF(ISNUMBER(K154),ROUND(J154*(K154+1),2),0)</f>
        <v>0</v>
      </c>
      <c r="M154" s="12"/>
      <c r="N154" s="2"/>
      <c r="O154" s="2"/>
      <c r="P154" s="2"/>
      <c r="Q154" s="33">
        <f>IF(ISNUMBER(K154),IF(H154&gt;0,IF(I154&gt;0,J154,0),0),0)</f>
        <v>0</v>
      </c>
      <c r="R154" s="27">
        <f>IF(ISNUMBER(K154)=FALSE,J154,0)</f>
        <v>0</v>
      </c>
    </row>
    <row r="155">
      <c r="A155" s="9"/>
      <c r="B155" s="48" t="s">
        <v>60</v>
      </c>
      <c r="C155" s="1"/>
      <c r="D155" s="1"/>
      <c r="E155" s="49" t="s">
        <v>442</v>
      </c>
      <c r="F155" s="1"/>
      <c r="G155" s="1"/>
      <c r="H155" s="40"/>
      <c r="I155" s="1"/>
      <c r="J155" s="40"/>
      <c r="K155" s="1"/>
      <c r="L155" s="1"/>
      <c r="M155" s="12"/>
      <c r="N155" s="2"/>
      <c r="O155" s="2"/>
      <c r="P155" s="2"/>
      <c r="Q155" s="2"/>
    </row>
    <row r="156">
      <c r="A156" s="9"/>
      <c r="B156" s="48" t="s">
        <v>62</v>
      </c>
      <c r="C156" s="1"/>
      <c r="D156" s="1"/>
      <c r="E156" s="49" t="s">
        <v>443</v>
      </c>
      <c r="F156" s="1"/>
      <c r="G156" s="1"/>
      <c r="H156" s="40"/>
      <c r="I156" s="1"/>
      <c r="J156" s="40"/>
      <c r="K156" s="1"/>
      <c r="L156" s="1"/>
      <c r="M156" s="12"/>
      <c r="N156" s="2"/>
      <c r="O156" s="2"/>
      <c r="P156" s="2"/>
      <c r="Q156" s="2"/>
    </row>
    <row r="157">
      <c r="A157" s="9"/>
      <c r="B157" s="48" t="s">
        <v>63</v>
      </c>
      <c r="C157" s="1"/>
      <c r="D157" s="1"/>
      <c r="E157" s="49" t="s">
        <v>271</v>
      </c>
      <c r="F157" s="1"/>
      <c r="G157" s="1"/>
      <c r="H157" s="40"/>
      <c r="I157" s="1"/>
      <c r="J157" s="40"/>
      <c r="K157" s="1"/>
      <c r="L157" s="1"/>
      <c r="M157" s="12"/>
      <c r="N157" s="2"/>
      <c r="O157" s="2"/>
      <c r="P157" s="2"/>
      <c r="Q157" s="2"/>
    </row>
    <row r="158" thickBot="1">
      <c r="A158" s="9"/>
      <c r="B158" s="50" t="s">
        <v>65</v>
      </c>
      <c r="C158" s="51"/>
      <c r="D158" s="51"/>
      <c r="E158" s="52" t="s">
        <v>66</v>
      </c>
      <c r="F158" s="51"/>
      <c r="G158" s="51"/>
      <c r="H158" s="53"/>
      <c r="I158" s="51"/>
      <c r="J158" s="53"/>
      <c r="K158" s="51"/>
      <c r="L158" s="51"/>
      <c r="M158" s="12"/>
      <c r="N158" s="2"/>
      <c r="O158" s="2"/>
      <c r="P158" s="2"/>
      <c r="Q158" s="2"/>
    </row>
    <row r="159" thickTop="1">
      <c r="A159" s="9"/>
      <c r="B159" s="41">
        <v>25</v>
      </c>
      <c r="C159" s="42" t="s">
        <v>272</v>
      </c>
      <c r="D159" s="42" t="s">
        <v>3</v>
      </c>
      <c r="E159" s="42" t="s">
        <v>273</v>
      </c>
      <c r="F159" s="42" t="s">
        <v>3</v>
      </c>
      <c r="G159" s="43" t="s">
        <v>123</v>
      </c>
      <c r="H159" s="54">
        <v>3098</v>
      </c>
      <c r="I159" s="55">
        <f>ROUND(0,2)</f>
        <v>0</v>
      </c>
      <c r="J159" s="56">
        <f>ROUND(I159*H159,2)</f>
        <v>0</v>
      </c>
      <c r="K159" s="57">
        <v>0.20999999999999999</v>
      </c>
      <c r="L159" s="58">
        <f>IF(ISNUMBER(K159),ROUND(J159*(K159+1),2),0)</f>
        <v>0</v>
      </c>
      <c r="M159" s="12"/>
      <c r="N159" s="2"/>
      <c r="O159" s="2"/>
      <c r="P159" s="2"/>
      <c r="Q159" s="33">
        <f>IF(ISNUMBER(K159),IF(H159&gt;0,IF(I159&gt;0,J159,0),0),0)</f>
        <v>0</v>
      </c>
      <c r="R159" s="27">
        <f>IF(ISNUMBER(K159)=FALSE,J159,0)</f>
        <v>0</v>
      </c>
    </row>
    <row r="160">
      <c r="A160" s="9"/>
      <c r="B160" s="48" t="s">
        <v>60</v>
      </c>
      <c r="C160" s="1"/>
      <c r="D160" s="1"/>
      <c r="E160" s="49" t="s">
        <v>444</v>
      </c>
      <c r="F160" s="1"/>
      <c r="G160" s="1"/>
      <c r="H160" s="40"/>
      <c r="I160" s="1"/>
      <c r="J160" s="40"/>
      <c r="K160" s="1"/>
      <c r="L160" s="1"/>
      <c r="M160" s="12"/>
      <c r="N160" s="2"/>
      <c r="O160" s="2"/>
      <c r="P160" s="2"/>
      <c r="Q160" s="2"/>
    </row>
    <row r="161">
      <c r="A161" s="9"/>
      <c r="B161" s="48" t="s">
        <v>62</v>
      </c>
      <c r="C161" s="1"/>
      <c r="D161" s="1"/>
      <c r="E161" s="49" t="s">
        <v>445</v>
      </c>
      <c r="F161" s="1"/>
      <c r="G161" s="1"/>
      <c r="H161" s="40"/>
      <c r="I161" s="1"/>
      <c r="J161" s="40"/>
      <c r="K161" s="1"/>
      <c r="L161" s="1"/>
      <c r="M161" s="12"/>
      <c r="N161" s="2"/>
      <c r="O161" s="2"/>
      <c r="P161" s="2"/>
      <c r="Q161" s="2"/>
    </row>
    <row r="162">
      <c r="A162" s="9"/>
      <c r="B162" s="48" t="s">
        <v>63</v>
      </c>
      <c r="C162" s="1"/>
      <c r="D162" s="1"/>
      <c r="E162" s="49" t="s">
        <v>276</v>
      </c>
      <c r="F162" s="1"/>
      <c r="G162" s="1"/>
      <c r="H162" s="40"/>
      <c r="I162" s="1"/>
      <c r="J162" s="40"/>
      <c r="K162" s="1"/>
      <c r="L162" s="1"/>
      <c r="M162" s="12"/>
      <c r="N162" s="2"/>
      <c r="O162" s="2"/>
      <c r="P162" s="2"/>
      <c r="Q162" s="2"/>
    </row>
    <row r="163" thickBot="1">
      <c r="A163" s="9"/>
      <c r="B163" s="50" t="s">
        <v>65</v>
      </c>
      <c r="C163" s="51"/>
      <c r="D163" s="51"/>
      <c r="E163" s="52" t="s">
        <v>66</v>
      </c>
      <c r="F163" s="51"/>
      <c r="G163" s="51"/>
      <c r="H163" s="53"/>
      <c r="I163" s="51"/>
      <c r="J163" s="53"/>
      <c r="K163" s="51"/>
      <c r="L163" s="51"/>
      <c r="M163" s="12"/>
      <c r="N163" s="2"/>
      <c r="O163" s="2"/>
      <c r="P163" s="2"/>
      <c r="Q163" s="2"/>
    </row>
    <row r="164" thickTop="1">
      <c r="A164" s="9"/>
      <c r="B164" s="41">
        <v>26</v>
      </c>
      <c r="C164" s="42" t="s">
        <v>277</v>
      </c>
      <c r="D164" s="42" t="s">
        <v>57</v>
      </c>
      <c r="E164" s="42" t="s">
        <v>278</v>
      </c>
      <c r="F164" s="42" t="s">
        <v>3</v>
      </c>
      <c r="G164" s="43" t="s">
        <v>123</v>
      </c>
      <c r="H164" s="54">
        <v>7780</v>
      </c>
      <c r="I164" s="55">
        <f>ROUND(0,2)</f>
        <v>0</v>
      </c>
      <c r="J164" s="56">
        <f>ROUND(I164*H164,2)</f>
        <v>0</v>
      </c>
      <c r="K164" s="57">
        <v>0.20999999999999999</v>
      </c>
      <c r="L164" s="58">
        <f>IF(ISNUMBER(K164),ROUND(J164*(K164+1),2),0)</f>
        <v>0</v>
      </c>
      <c r="M164" s="12"/>
      <c r="N164" s="2"/>
      <c r="O164" s="2"/>
      <c r="P164" s="2"/>
      <c r="Q164" s="33">
        <f>IF(ISNUMBER(K164),IF(H164&gt;0,IF(I164&gt;0,J164,0),0),0)</f>
        <v>0</v>
      </c>
      <c r="R164" s="27">
        <f>IF(ISNUMBER(K164)=FALSE,J164,0)</f>
        <v>0</v>
      </c>
    </row>
    <row r="165">
      <c r="A165" s="9"/>
      <c r="B165" s="48" t="s">
        <v>60</v>
      </c>
      <c r="C165" s="1"/>
      <c r="D165" s="1"/>
      <c r="E165" s="49" t="s">
        <v>446</v>
      </c>
      <c r="F165" s="1"/>
      <c r="G165" s="1"/>
      <c r="H165" s="40"/>
      <c r="I165" s="1"/>
      <c r="J165" s="40"/>
      <c r="K165" s="1"/>
      <c r="L165" s="1"/>
      <c r="M165" s="12"/>
      <c r="N165" s="2"/>
      <c r="O165" s="2"/>
      <c r="P165" s="2"/>
      <c r="Q165" s="2"/>
    </row>
    <row r="166">
      <c r="A166" s="9"/>
      <c r="B166" s="48" t="s">
        <v>62</v>
      </c>
      <c r="C166" s="1"/>
      <c r="D166" s="1"/>
      <c r="E166" s="49" t="s">
        <v>447</v>
      </c>
      <c r="F166" s="1"/>
      <c r="G166" s="1"/>
      <c r="H166" s="40"/>
      <c r="I166" s="1"/>
      <c r="J166" s="40"/>
      <c r="K166" s="1"/>
      <c r="L166" s="1"/>
      <c r="M166" s="12"/>
      <c r="N166" s="2"/>
      <c r="O166" s="2"/>
      <c r="P166" s="2"/>
      <c r="Q166" s="2"/>
    </row>
    <row r="167">
      <c r="A167" s="9"/>
      <c r="B167" s="48" t="s">
        <v>63</v>
      </c>
      <c r="C167" s="1"/>
      <c r="D167" s="1"/>
      <c r="E167" s="49" t="s">
        <v>280</v>
      </c>
      <c r="F167" s="1"/>
      <c r="G167" s="1"/>
      <c r="H167" s="40"/>
      <c r="I167" s="1"/>
      <c r="J167" s="40"/>
      <c r="K167" s="1"/>
      <c r="L167" s="1"/>
      <c r="M167" s="12"/>
      <c r="N167" s="2"/>
      <c r="O167" s="2"/>
      <c r="P167" s="2"/>
      <c r="Q167" s="2"/>
    </row>
    <row r="168" thickBot="1">
      <c r="A168" s="9"/>
      <c r="B168" s="50" t="s">
        <v>65</v>
      </c>
      <c r="C168" s="51"/>
      <c r="D168" s="51"/>
      <c r="E168" s="52" t="s">
        <v>66</v>
      </c>
      <c r="F168" s="51"/>
      <c r="G168" s="51"/>
      <c r="H168" s="53"/>
      <c r="I168" s="51"/>
      <c r="J168" s="53"/>
      <c r="K168" s="51"/>
      <c r="L168" s="51"/>
      <c r="M168" s="12"/>
      <c r="N168" s="2"/>
      <c r="O168" s="2"/>
      <c r="P168" s="2"/>
      <c r="Q168" s="2"/>
    </row>
    <row r="169" thickTop="1">
      <c r="A169" s="9"/>
      <c r="B169" s="41">
        <v>27</v>
      </c>
      <c r="C169" s="42" t="s">
        <v>277</v>
      </c>
      <c r="D169" s="42" t="s">
        <v>67</v>
      </c>
      <c r="E169" s="42" t="s">
        <v>278</v>
      </c>
      <c r="F169" s="42" t="s">
        <v>3</v>
      </c>
      <c r="G169" s="43" t="s">
        <v>123</v>
      </c>
      <c r="H169" s="54">
        <v>17816</v>
      </c>
      <c r="I169" s="55">
        <f>ROUND(0,2)</f>
        <v>0</v>
      </c>
      <c r="J169" s="56">
        <f>ROUND(I169*H169,2)</f>
        <v>0</v>
      </c>
      <c r="K169" s="57">
        <v>0.20999999999999999</v>
      </c>
      <c r="L169" s="58">
        <f>IF(ISNUMBER(K169),ROUND(J169*(K169+1),2),0)</f>
        <v>0</v>
      </c>
      <c r="M169" s="12"/>
      <c r="N169" s="2"/>
      <c r="O169" s="2"/>
      <c r="P169" s="2"/>
      <c r="Q169" s="33">
        <f>IF(ISNUMBER(K169),IF(H169&gt;0,IF(I169&gt;0,J169,0),0),0)</f>
        <v>0</v>
      </c>
      <c r="R169" s="27">
        <f>IF(ISNUMBER(K169)=FALSE,J169,0)</f>
        <v>0</v>
      </c>
    </row>
    <row r="170">
      <c r="A170" s="9"/>
      <c r="B170" s="48" t="s">
        <v>60</v>
      </c>
      <c r="C170" s="1"/>
      <c r="D170" s="1"/>
      <c r="E170" s="49" t="s">
        <v>417</v>
      </c>
      <c r="F170" s="1"/>
      <c r="G170" s="1"/>
      <c r="H170" s="40"/>
      <c r="I170" s="1"/>
      <c r="J170" s="40"/>
      <c r="K170" s="1"/>
      <c r="L170" s="1"/>
      <c r="M170" s="12"/>
      <c r="N170" s="2"/>
      <c r="O170" s="2"/>
      <c r="P170" s="2"/>
      <c r="Q170" s="2"/>
    </row>
    <row r="171">
      <c r="A171" s="9"/>
      <c r="B171" s="48" t="s">
        <v>62</v>
      </c>
      <c r="C171" s="1"/>
      <c r="D171" s="1"/>
      <c r="E171" s="49" t="s">
        <v>448</v>
      </c>
      <c r="F171" s="1"/>
      <c r="G171" s="1"/>
      <c r="H171" s="40"/>
      <c r="I171" s="1"/>
      <c r="J171" s="40"/>
      <c r="K171" s="1"/>
      <c r="L171" s="1"/>
      <c r="M171" s="12"/>
      <c r="N171" s="2"/>
      <c r="O171" s="2"/>
      <c r="P171" s="2"/>
      <c r="Q171" s="2"/>
    </row>
    <row r="172">
      <c r="A172" s="9"/>
      <c r="B172" s="48" t="s">
        <v>63</v>
      </c>
      <c r="C172" s="1"/>
      <c r="D172" s="1"/>
      <c r="E172" s="49" t="s">
        <v>280</v>
      </c>
      <c r="F172" s="1"/>
      <c r="G172" s="1"/>
      <c r="H172" s="40"/>
      <c r="I172" s="1"/>
      <c r="J172" s="40"/>
      <c r="K172" s="1"/>
      <c r="L172" s="1"/>
      <c r="M172" s="12"/>
      <c r="N172" s="2"/>
      <c r="O172" s="2"/>
      <c r="P172" s="2"/>
      <c r="Q172" s="2"/>
    </row>
    <row r="173" thickBot="1">
      <c r="A173" s="9"/>
      <c r="B173" s="50" t="s">
        <v>65</v>
      </c>
      <c r="C173" s="51"/>
      <c r="D173" s="51"/>
      <c r="E173" s="52" t="s">
        <v>66</v>
      </c>
      <c r="F173" s="51"/>
      <c r="G173" s="51"/>
      <c r="H173" s="53"/>
      <c r="I173" s="51"/>
      <c r="J173" s="53"/>
      <c r="K173" s="51"/>
      <c r="L173" s="51"/>
      <c r="M173" s="12"/>
      <c r="N173" s="2"/>
      <c r="O173" s="2"/>
      <c r="P173" s="2"/>
      <c r="Q173" s="2"/>
    </row>
    <row r="174" thickTop="1" thickBot="1" ht="25" customHeight="1">
      <c r="A174" s="9"/>
      <c r="B174" s="1"/>
      <c r="C174" s="59">
        <v>2</v>
      </c>
      <c r="D174" s="1"/>
      <c r="E174" s="59" t="s">
        <v>182</v>
      </c>
      <c r="F174" s="1"/>
      <c r="G174" s="60" t="s">
        <v>101</v>
      </c>
      <c r="H174" s="61">
        <f>J129+J134+J139+J144+J149+J154+J159+J164+J169</f>
        <v>0</v>
      </c>
      <c r="I174" s="60" t="s">
        <v>102</v>
      </c>
      <c r="J174" s="62">
        <f>(L174-H174)</f>
        <v>0</v>
      </c>
      <c r="K174" s="60" t="s">
        <v>103</v>
      </c>
      <c r="L174" s="63">
        <f>L129+L134+L139+L144+L149+L154+L159+L164+L169</f>
        <v>0</v>
      </c>
      <c r="M174" s="12"/>
      <c r="N174" s="2"/>
      <c r="O174" s="2"/>
      <c r="P174" s="2"/>
      <c r="Q174" s="33">
        <f>0+Q129+Q134+Q139+Q144+Q149+Q154+Q159+Q164+Q169</f>
        <v>0</v>
      </c>
      <c r="R174" s="27">
        <f>0+R129+R134+R139+R144+R149+R154+R159+R164+R169</f>
        <v>0</v>
      </c>
      <c r="S174" s="64">
        <f>Q174*(1+J174)+R174</f>
        <v>0</v>
      </c>
    </row>
    <row r="175" thickTop="1" thickBot="1" ht="25" customHeight="1">
      <c r="A175" s="9"/>
      <c r="B175" s="65"/>
      <c r="C175" s="65"/>
      <c r="D175" s="65"/>
      <c r="E175" s="65"/>
      <c r="F175" s="65"/>
      <c r="G175" s="66" t="s">
        <v>104</v>
      </c>
      <c r="H175" s="67">
        <f>J129+J134+J139+J144+J149+J154+J159+J164+J169</f>
        <v>0</v>
      </c>
      <c r="I175" s="66" t="s">
        <v>105</v>
      </c>
      <c r="J175" s="68">
        <f>0+J174</f>
        <v>0</v>
      </c>
      <c r="K175" s="66" t="s">
        <v>106</v>
      </c>
      <c r="L175" s="69">
        <f>L129+L134+L139+L144+L149+L154+L159+L164+L169</f>
        <v>0</v>
      </c>
      <c r="M175" s="12"/>
      <c r="N175" s="2"/>
      <c r="O175" s="2"/>
      <c r="P175" s="2"/>
      <c r="Q175" s="2"/>
    </row>
    <row r="176" ht="40" customHeight="1">
      <c r="A176" s="9"/>
      <c r="B176" s="73" t="s">
        <v>449</v>
      </c>
      <c r="C176" s="1"/>
      <c r="D176" s="1"/>
      <c r="E176" s="1"/>
      <c r="F176" s="1"/>
      <c r="G176" s="1"/>
      <c r="H176" s="40"/>
      <c r="I176" s="1"/>
      <c r="J176" s="40"/>
      <c r="K176" s="1"/>
      <c r="L176" s="1"/>
      <c r="M176" s="12"/>
      <c r="N176" s="2"/>
      <c r="O176" s="2"/>
      <c r="P176" s="2"/>
      <c r="Q176" s="2"/>
    </row>
    <row r="177">
      <c r="A177" s="9"/>
      <c r="B177" s="41">
        <v>28</v>
      </c>
      <c r="C177" s="42" t="s">
        <v>450</v>
      </c>
      <c r="D177" s="42" t="s">
        <v>3</v>
      </c>
      <c r="E177" s="42" t="s">
        <v>451</v>
      </c>
      <c r="F177" s="42" t="s">
        <v>3</v>
      </c>
      <c r="G177" s="43" t="s">
        <v>113</v>
      </c>
      <c r="H177" s="44">
        <v>1.6399999999999999</v>
      </c>
      <c r="I177" s="25">
        <f>ROUND(0,2)</f>
        <v>0</v>
      </c>
      <c r="J177" s="45">
        <f>ROUND(I177*H177,2)</f>
        <v>0</v>
      </c>
      <c r="K177" s="46">
        <v>0.20999999999999999</v>
      </c>
      <c r="L177" s="47">
        <f>IF(ISNUMBER(K177),ROUND(J177*(K177+1),2),0)</f>
        <v>0</v>
      </c>
      <c r="M177" s="12"/>
      <c r="N177" s="2"/>
      <c r="O177" s="2"/>
      <c r="P177" s="2"/>
      <c r="Q177" s="33">
        <f>IF(ISNUMBER(K177),IF(H177&gt;0,IF(I177&gt;0,J177,0),0),0)</f>
        <v>0</v>
      </c>
      <c r="R177" s="27">
        <f>IF(ISNUMBER(K177)=FALSE,J177,0)</f>
        <v>0</v>
      </c>
    </row>
    <row r="178">
      <c r="A178" s="9"/>
      <c r="B178" s="48" t="s">
        <v>60</v>
      </c>
      <c r="C178" s="1"/>
      <c r="D178" s="1"/>
      <c r="E178" s="49" t="s">
        <v>452</v>
      </c>
      <c r="F178" s="1"/>
      <c r="G178" s="1"/>
      <c r="H178" s="40"/>
      <c r="I178" s="1"/>
      <c r="J178" s="40"/>
      <c r="K178" s="1"/>
      <c r="L178" s="1"/>
      <c r="M178" s="12"/>
      <c r="N178" s="2"/>
      <c r="O178" s="2"/>
      <c r="P178" s="2"/>
      <c r="Q178" s="2"/>
    </row>
    <row r="179">
      <c r="A179" s="9"/>
      <c r="B179" s="48" t="s">
        <v>62</v>
      </c>
      <c r="C179" s="1"/>
      <c r="D179" s="1"/>
      <c r="E179" s="49" t="s">
        <v>453</v>
      </c>
      <c r="F179" s="1"/>
      <c r="G179" s="1"/>
      <c r="H179" s="40"/>
      <c r="I179" s="1"/>
      <c r="J179" s="40"/>
      <c r="K179" s="1"/>
      <c r="L179" s="1"/>
      <c r="M179" s="12"/>
      <c r="N179" s="2"/>
      <c r="O179" s="2"/>
      <c r="P179" s="2"/>
      <c r="Q179" s="2"/>
    </row>
    <row r="180">
      <c r="A180" s="9"/>
      <c r="B180" s="48" t="s">
        <v>63</v>
      </c>
      <c r="C180" s="1"/>
      <c r="D180" s="1"/>
      <c r="E180" s="49" t="s">
        <v>454</v>
      </c>
      <c r="F180" s="1"/>
      <c r="G180" s="1"/>
      <c r="H180" s="40"/>
      <c r="I180" s="1"/>
      <c r="J180" s="40"/>
      <c r="K180" s="1"/>
      <c r="L180" s="1"/>
      <c r="M180" s="12"/>
      <c r="N180" s="2"/>
      <c r="O180" s="2"/>
      <c r="P180" s="2"/>
      <c r="Q180" s="2"/>
    </row>
    <row r="181" thickBot="1">
      <c r="A181" s="9"/>
      <c r="B181" s="50" t="s">
        <v>65</v>
      </c>
      <c r="C181" s="51"/>
      <c r="D181" s="51"/>
      <c r="E181" s="52" t="s">
        <v>66</v>
      </c>
      <c r="F181" s="51"/>
      <c r="G181" s="51"/>
      <c r="H181" s="53"/>
      <c r="I181" s="51"/>
      <c r="J181" s="53"/>
      <c r="K181" s="51"/>
      <c r="L181" s="51"/>
      <c r="M181" s="12"/>
      <c r="N181" s="2"/>
      <c r="O181" s="2"/>
      <c r="P181" s="2"/>
      <c r="Q181" s="2"/>
    </row>
    <row r="182" thickTop="1">
      <c r="A182" s="9"/>
      <c r="B182" s="41">
        <v>29</v>
      </c>
      <c r="C182" s="42" t="s">
        <v>455</v>
      </c>
      <c r="D182" s="42" t="s">
        <v>3</v>
      </c>
      <c r="E182" s="42" t="s">
        <v>456</v>
      </c>
      <c r="F182" s="42" t="s">
        <v>3</v>
      </c>
      <c r="G182" s="43" t="s">
        <v>147</v>
      </c>
      <c r="H182" s="54">
        <v>5.3659999999999997</v>
      </c>
      <c r="I182" s="55">
        <f>ROUND(0,2)</f>
        <v>0</v>
      </c>
      <c r="J182" s="56">
        <f>ROUND(I182*H182,2)</f>
        <v>0</v>
      </c>
      <c r="K182" s="57">
        <v>0.20999999999999999</v>
      </c>
      <c r="L182" s="58">
        <f>IF(ISNUMBER(K182),ROUND(J182*(K182+1),2),0)</f>
        <v>0</v>
      </c>
      <c r="M182" s="12"/>
      <c r="N182" s="2"/>
      <c r="O182" s="2"/>
      <c r="P182" s="2"/>
      <c r="Q182" s="33">
        <f>IF(ISNUMBER(K182),IF(H182&gt;0,IF(I182&gt;0,J182,0),0),0)</f>
        <v>0</v>
      </c>
      <c r="R182" s="27">
        <f>IF(ISNUMBER(K182)=FALSE,J182,0)</f>
        <v>0</v>
      </c>
    </row>
    <row r="183">
      <c r="A183" s="9"/>
      <c r="B183" s="48" t="s">
        <v>60</v>
      </c>
      <c r="C183" s="1"/>
      <c r="D183" s="1"/>
      <c r="E183" s="49" t="s">
        <v>457</v>
      </c>
      <c r="F183" s="1"/>
      <c r="G183" s="1"/>
      <c r="H183" s="40"/>
      <c r="I183" s="1"/>
      <c r="J183" s="40"/>
      <c r="K183" s="1"/>
      <c r="L183" s="1"/>
      <c r="M183" s="12"/>
      <c r="N183" s="2"/>
      <c r="O183" s="2"/>
      <c r="P183" s="2"/>
      <c r="Q183" s="2"/>
    </row>
    <row r="184">
      <c r="A184" s="9"/>
      <c r="B184" s="48" t="s">
        <v>62</v>
      </c>
      <c r="C184" s="1"/>
      <c r="D184" s="1"/>
      <c r="E184" s="49" t="s">
        <v>458</v>
      </c>
      <c r="F184" s="1"/>
      <c r="G184" s="1"/>
      <c r="H184" s="40"/>
      <c r="I184" s="1"/>
      <c r="J184" s="40"/>
      <c r="K184" s="1"/>
      <c r="L184" s="1"/>
      <c r="M184" s="12"/>
      <c r="N184" s="2"/>
      <c r="O184" s="2"/>
      <c r="P184" s="2"/>
      <c r="Q184" s="2"/>
    </row>
    <row r="185">
      <c r="A185" s="9"/>
      <c r="B185" s="48" t="s">
        <v>63</v>
      </c>
      <c r="C185" s="1"/>
      <c r="D185" s="1"/>
      <c r="E185" s="49" t="s">
        <v>459</v>
      </c>
      <c r="F185" s="1"/>
      <c r="G185" s="1"/>
      <c r="H185" s="40"/>
      <c r="I185" s="1"/>
      <c r="J185" s="40"/>
      <c r="K185" s="1"/>
      <c r="L185" s="1"/>
      <c r="M185" s="12"/>
      <c r="N185" s="2"/>
      <c r="O185" s="2"/>
      <c r="P185" s="2"/>
      <c r="Q185" s="2"/>
    </row>
    <row r="186" thickBot="1">
      <c r="A186" s="9"/>
      <c r="B186" s="50" t="s">
        <v>65</v>
      </c>
      <c r="C186" s="51"/>
      <c r="D186" s="51"/>
      <c r="E186" s="52" t="s">
        <v>66</v>
      </c>
      <c r="F186" s="51"/>
      <c r="G186" s="51"/>
      <c r="H186" s="53"/>
      <c r="I186" s="51"/>
      <c r="J186" s="53"/>
      <c r="K186" s="51"/>
      <c r="L186" s="51"/>
      <c r="M186" s="12"/>
      <c r="N186" s="2"/>
      <c r="O186" s="2"/>
      <c r="P186" s="2"/>
      <c r="Q186" s="2"/>
    </row>
    <row r="187" thickTop="1" thickBot="1" ht="25" customHeight="1">
      <c r="A187" s="9"/>
      <c r="B187" s="1"/>
      <c r="C187" s="59">
        <v>3</v>
      </c>
      <c r="D187" s="1"/>
      <c r="E187" s="59" t="s">
        <v>398</v>
      </c>
      <c r="F187" s="1"/>
      <c r="G187" s="60" t="s">
        <v>101</v>
      </c>
      <c r="H187" s="61">
        <f>J177+J182</f>
        <v>0</v>
      </c>
      <c r="I187" s="60" t="s">
        <v>102</v>
      </c>
      <c r="J187" s="62">
        <f>(L187-H187)</f>
        <v>0</v>
      </c>
      <c r="K187" s="60" t="s">
        <v>103</v>
      </c>
      <c r="L187" s="63">
        <f>L177+L182</f>
        <v>0</v>
      </c>
      <c r="M187" s="12"/>
      <c r="N187" s="2"/>
      <c r="O187" s="2"/>
      <c r="P187" s="2"/>
      <c r="Q187" s="33">
        <f>0+Q177+Q182</f>
        <v>0</v>
      </c>
      <c r="R187" s="27">
        <f>0+R177+R182</f>
        <v>0</v>
      </c>
      <c r="S187" s="64">
        <f>Q187*(1+J187)+R187</f>
        <v>0</v>
      </c>
    </row>
    <row r="188" thickTop="1" thickBot="1" ht="25" customHeight="1">
      <c r="A188" s="9"/>
      <c r="B188" s="65"/>
      <c r="C188" s="65"/>
      <c r="D188" s="65"/>
      <c r="E188" s="65"/>
      <c r="F188" s="65"/>
      <c r="G188" s="66" t="s">
        <v>104</v>
      </c>
      <c r="H188" s="67">
        <f>J177+J182</f>
        <v>0</v>
      </c>
      <c r="I188" s="66" t="s">
        <v>105</v>
      </c>
      <c r="J188" s="68">
        <f>0+J187</f>
        <v>0</v>
      </c>
      <c r="K188" s="66" t="s">
        <v>106</v>
      </c>
      <c r="L188" s="69">
        <f>L177+L182</f>
        <v>0</v>
      </c>
      <c r="M188" s="12"/>
      <c r="N188" s="2"/>
      <c r="O188" s="2"/>
      <c r="P188" s="2"/>
      <c r="Q188" s="2"/>
    </row>
    <row r="189" ht="40" customHeight="1">
      <c r="A189" s="9"/>
      <c r="B189" s="73" t="s">
        <v>282</v>
      </c>
      <c r="C189" s="1"/>
      <c r="D189" s="1"/>
      <c r="E189" s="1"/>
      <c r="F189" s="1"/>
      <c r="G189" s="1"/>
      <c r="H189" s="40"/>
      <c r="I189" s="1"/>
      <c r="J189" s="40"/>
      <c r="K189" s="1"/>
      <c r="L189" s="1"/>
      <c r="M189" s="12"/>
      <c r="N189" s="2"/>
      <c r="O189" s="2"/>
      <c r="P189" s="2"/>
      <c r="Q189" s="2"/>
    </row>
    <row r="190">
      <c r="A190" s="9"/>
      <c r="B190" s="41">
        <v>30</v>
      </c>
      <c r="C190" s="42" t="s">
        <v>283</v>
      </c>
      <c r="D190" s="42" t="s">
        <v>57</v>
      </c>
      <c r="E190" s="42" t="s">
        <v>284</v>
      </c>
      <c r="F190" s="42" t="s">
        <v>3</v>
      </c>
      <c r="G190" s="43" t="s">
        <v>147</v>
      </c>
      <c r="H190" s="44">
        <v>4.5899999999999999</v>
      </c>
      <c r="I190" s="25">
        <f>ROUND(0,2)</f>
        <v>0</v>
      </c>
      <c r="J190" s="45">
        <f>ROUND(I190*H190,2)</f>
        <v>0</v>
      </c>
      <c r="K190" s="46">
        <v>0.20999999999999999</v>
      </c>
      <c r="L190" s="47">
        <f>IF(ISNUMBER(K190),ROUND(J190*(K190+1),2),0)</f>
        <v>0</v>
      </c>
      <c r="M190" s="12"/>
      <c r="N190" s="2"/>
      <c r="O190" s="2"/>
      <c r="P190" s="2"/>
      <c r="Q190" s="33">
        <f>IF(ISNUMBER(K190),IF(H190&gt;0,IF(I190&gt;0,J190,0),0),0)</f>
        <v>0</v>
      </c>
      <c r="R190" s="27">
        <f>IF(ISNUMBER(K190)=FALSE,J190,0)</f>
        <v>0</v>
      </c>
    </row>
    <row r="191">
      <c r="A191" s="9"/>
      <c r="B191" s="48" t="s">
        <v>60</v>
      </c>
      <c r="C191" s="1"/>
      <c r="D191" s="1"/>
      <c r="E191" s="49" t="s">
        <v>285</v>
      </c>
      <c r="F191" s="1"/>
      <c r="G191" s="1"/>
      <c r="H191" s="40"/>
      <c r="I191" s="1"/>
      <c r="J191" s="40"/>
      <c r="K191" s="1"/>
      <c r="L191" s="1"/>
      <c r="M191" s="12"/>
      <c r="N191" s="2"/>
      <c r="O191" s="2"/>
      <c r="P191" s="2"/>
      <c r="Q191" s="2"/>
    </row>
    <row r="192">
      <c r="A192" s="9"/>
      <c r="B192" s="48" t="s">
        <v>62</v>
      </c>
      <c r="C192" s="1"/>
      <c r="D192" s="1"/>
      <c r="E192" s="49" t="s">
        <v>460</v>
      </c>
      <c r="F192" s="1"/>
      <c r="G192" s="1"/>
      <c r="H192" s="40"/>
      <c r="I192" s="1"/>
      <c r="J192" s="40"/>
      <c r="K192" s="1"/>
      <c r="L192" s="1"/>
      <c r="M192" s="12"/>
      <c r="N192" s="2"/>
      <c r="O192" s="2"/>
      <c r="P192" s="2"/>
      <c r="Q192" s="2"/>
    </row>
    <row r="193">
      <c r="A193" s="9"/>
      <c r="B193" s="48" t="s">
        <v>63</v>
      </c>
      <c r="C193" s="1"/>
      <c r="D193" s="1"/>
      <c r="E193" s="49" t="s">
        <v>259</v>
      </c>
      <c r="F193" s="1"/>
      <c r="G193" s="1"/>
      <c r="H193" s="40"/>
      <c r="I193" s="1"/>
      <c r="J193" s="40"/>
      <c r="K193" s="1"/>
      <c r="L193" s="1"/>
      <c r="M193" s="12"/>
      <c r="N193" s="2"/>
      <c r="O193" s="2"/>
      <c r="P193" s="2"/>
      <c r="Q193" s="2"/>
    </row>
    <row r="194" thickBot="1">
      <c r="A194" s="9"/>
      <c r="B194" s="50" t="s">
        <v>65</v>
      </c>
      <c r="C194" s="51"/>
      <c r="D194" s="51"/>
      <c r="E194" s="52" t="s">
        <v>66</v>
      </c>
      <c r="F194" s="51"/>
      <c r="G194" s="51"/>
      <c r="H194" s="53"/>
      <c r="I194" s="51"/>
      <c r="J194" s="53"/>
      <c r="K194" s="51"/>
      <c r="L194" s="51"/>
      <c r="M194" s="12"/>
      <c r="N194" s="2"/>
      <c r="O194" s="2"/>
      <c r="P194" s="2"/>
      <c r="Q194" s="2"/>
    </row>
    <row r="195" thickTop="1">
      <c r="A195" s="9"/>
      <c r="B195" s="41">
        <v>31</v>
      </c>
      <c r="C195" s="42" t="s">
        <v>292</v>
      </c>
      <c r="D195" s="42" t="s">
        <v>3</v>
      </c>
      <c r="E195" s="42" t="s">
        <v>293</v>
      </c>
      <c r="F195" s="42" t="s">
        <v>3</v>
      </c>
      <c r="G195" s="43" t="s">
        <v>147</v>
      </c>
      <c r="H195" s="54">
        <v>11.5</v>
      </c>
      <c r="I195" s="55">
        <f>ROUND(0,2)</f>
        <v>0</v>
      </c>
      <c r="J195" s="56">
        <f>ROUND(I195*H195,2)</f>
        <v>0</v>
      </c>
      <c r="K195" s="57">
        <v>0.20999999999999999</v>
      </c>
      <c r="L195" s="58">
        <f>IF(ISNUMBER(K195),ROUND(J195*(K195+1),2),0)</f>
        <v>0</v>
      </c>
      <c r="M195" s="12"/>
      <c r="N195" s="2"/>
      <c r="O195" s="2"/>
      <c r="P195" s="2"/>
      <c r="Q195" s="33">
        <f>IF(ISNUMBER(K195),IF(H195&gt;0,IF(I195&gt;0,J195,0),0),0)</f>
        <v>0</v>
      </c>
      <c r="R195" s="27">
        <f>IF(ISNUMBER(K195)=FALSE,J195,0)</f>
        <v>0</v>
      </c>
    </row>
    <row r="196">
      <c r="A196" s="9"/>
      <c r="B196" s="48" t="s">
        <v>60</v>
      </c>
      <c r="C196" s="1"/>
      <c r="D196" s="1"/>
      <c r="E196" s="49" t="s">
        <v>197</v>
      </c>
      <c r="F196" s="1"/>
      <c r="G196" s="1"/>
      <c r="H196" s="40"/>
      <c r="I196" s="1"/>
      <c r="J196" s="40"/>
      <c r="K196" s="1"/>
      <c r="L196" s="1"/>
      <c r="M196" s="12"/>
      <c r="N196" s="2"/>
      <c r="O196" s="2"/>
      <c r="P196" s="2"/>
      <c r="Q196" s="2"/>
    </row>
    <row r="197">
      <c r="A197" s="9"/>
      <c r="B197" s="48" t="s">
        <v>62</v>
      </c>
      <c r="C197" s="1"/>
      <c r="D197" s="1"/>
      <c r="E197" s="49" t="s">
        <v>461</v>
      </c>
      <c r="F197" s="1"/>
      <c r="G197" s="1"/>
      <c r="H197" s="40"/>
      <c r="I197" s="1"/>
      <c r="J197" s="40"/>
      <c r="K197" s="1"/>
      <c r="L197" s="1"/>
      <c r="M197" s="12"/>
      <c r="N197" s="2"/>
      <c r="O197" s="2"/>
      <c r="P197" s="2"/>
      <c r="Q197" s="2"/>
    </row>
    <row r="198">
      <c r="A198" s="9"/>
      <c r="B198" s="48" t="s">
        <v>63</v>
      </c>
      <c r="C198" s="1"/>
      <c r="D198" s="1"/>
      <c r="E198" s="49" t="s">
        <v>295</v>
      </c>
      <c r="F198" s="1"/>
      <c r="G198" s="1"/>
      <c r="H198" s="40"/>
      <c r="I198" s="1"/>
      <c r="J198" s="40"/>
      <c r="K198" s="1"/>
      <c r="L198" s="1"/>
      <c r="M198" s="12"/>
      <c r="N198" s="2"/>
      <c r="O198" s="2"/>
      <c r="P198" s="2"/>
      <c r="Q198" s="2"/>
    </row>
    <row r="199" thickBot="1">
      <c r="A199" s="9"/>
      <c r="B199" s="50" t="s">
        <v>65</v>
      </c>
      <c r="C199" s="51"/>
      <c r="D199" s="51"/>
      <c r="E199" s="52" t="s">
        <v>66</v>
      </c>
      <c r="F199" s="51"/>
      <c r="G199" s="51"/>
      <c r="H199" s="53"/>
      <c r="I199" s="51"/>
      <c r="J199" s="53"/>
      <c r="K199" s="51"/>
      <c r="L199" s="51"/>
      <c r="M199" s="12"/>
      <c r="N199" s="2"/>
      <c r="O199" s="2"/>
      <c r="P199" s="2"/>
      <c r="Q199" s="2"/>
    </row>
    <row r="200" thickTop="1">
      <c r="A200" s="9"/>
      <c r="B200" s="41">
        <v>32</v>
      </c>
      <c r="C200" s="42" t="s">
        <v>301</v>
      </c>
      <c r="D200" s="42" t="s">
        <v>3</v>
      </c>
      <c r="E200" s="42" t="s">
        <v>302</v>
      </c>
      <c r="F200" s="42" t="s">
        <v>3</v>
      </c>
      <c r="G200" s="43" t="s">
        <v>147</v>
      </c>
      <c r="H200" s="54">
        <v>2.5920000000000001</v>
      </c>
      <c r="I200" s="55">
        <f>ROUND(0,2)</f>
        <v>0</v>
      </c>
      <c r="J200" s="56">
        <f>ROUND(I200*H200,2)</f>
        <v>0</v>
      </c>
      <c r="K200" s="57">
        <v>0.20999999999999999</v>
      </c>
      <c r="L200" s="58">
        <f>IF(ISNUMBER(K200),ROUND(J200*(K200+1),2),0)</f>
        <v>0</v>
      </c>
      <c r="M200" s="12"/>
      <c r="N200" s="2"/>
      <c r="O200" s="2"/>
      <c r="P200" s="2"/>
      <c r="Q200" s="33">
        <f>IF(ISNUMBER(K200),IF(H200&gt;0,IF(I200&gt;0,J200,0),0),0)</f>
        <v>0</v>
      </c>
      <c r="R200" s="27">
        <f>IF(ISNUMBER(K200)=FALSE,J200,0)</f>
        <v>0</v>
      </c>
    </row>
    <row r="201">
      <c r="A201" s="9"/>
      <c r="B201" s="48" t="s">
        <v>60</v>
      </c>
      <c r="C201" s="1"/>
      <c r="D201" s="1"/>
      <c r="E201" s="49" t="s">
        <v>462</v>
      </c>
      <c r="F201" s="1"/>
      <c r="G201" s="1"/>
      <c r="H201" s="40"/>
      <c r="I201" s="1"/>
      <c r="J201" s="40"/>
      <c r="K201" s="1"/>
      <c r="L201" s="1"/>
      <c r="M201" s="12"/>
      <c r="N201" s="2"/>
      <c r="O201" s="2"/>
      <c r="P201" s="2"/>
      <c r="Q201" s="2"/>
    </row>
    <row r="202">
      <c r="A202" s="9"/>
      <c r="B202" s="48" t="s">
        <v>62</v>
      </c>
      <c r="C202" s="1"/>
      <c r="D202" s="1"/>
      <c r="E202" s="49" t="s">
        <v>463</v>
      </c>
      <c r="F202" s="1"/>
      <c r="G202" s="1"/>
      <c r="H202" s="40"/>
      <c r="I202" s="1"/>
      <c r="J202" s="40"/>
      <c r="K202" s="1"/>
      <c r="L202" s="1"/>
      <c r="M202" s="12"/>
      <c r="N202" s="2"/>
      <c r="O202" s="2"/>
      <c r="P202" s="2"/>
      <c r="Q202" s="2"/>
    </row>
    <row r="203">
      <c r="A203" s="9"/>
      <c r="B203" s="48" t="s">
        <v>63</v>
      </c>
      <c r="C203" s="1"/>
      <c r="D203" s="1"/>
      <c r="E203" s="49" t="s">
        <v>305</v>
      </c>
      <c r="F203" s="1"/>
      <c r="G203" s="1"/>
      <c r="H203" s="40"/>
      <c r="I203" s="1"/>
      <c r="J203" s="40"/>
      <c r="K203" s="1"/>
      <c r="L203" s="1"/>
      <c r="M203" s="12"/>
      <c r="N203" s="2"/>
      <c r="O203" s="2"/>
      <c r="P203" s="2"/>
      <c r="Q203" s="2"/>
    </row>
    <row r="204" thickBot="1">
      <c r="A204" s="9"/>
      <c r="B204" s="50" t="s">
        <v>65</v>
      </c>
      <c r="C204" s="51"/>
      <c r="D204" s="51"/>
      <c r="E204" s="52" t="s">
        <v>66</v>
      </c>
      <c r="F204" s="51"/>
      <c r="G204" s="51"/>
      <c r="H204" s="53"/>
      <c r="I204" s="51"/>
      <c r="J204" s="53"/>
      <c r="K204" s="51"/>
      <c r="L204" s="51"/>
      <c r="M204" s="12"/>
      <c r="N204" s="2"/>
      <c r="O204" s="2"/>
      <c r="P204" s="2"/>
      <c r="Q204" s="2"/>
    </row>
    <row r="205" thickTop="1" thickBot="1" ht="25" customHeight="1">
      <c r="A205" s="9"/>
      <c r="B205" s="1"/>
      <c r="C205" s="59">
        <v>4</v>
      </c>
      <c r="D205" s="1"/>
      <c r="E205" s="59" t="s">
        <v>183</v>
      </c>
      <c r="F205" s="1"/>
      <c r="G205" s="60" t="s">
        <v>101</v>
      </c>
      <c r="H205" s="61">
        <f>J190+J195+J200</f>
        <v>0</v>
      </c>
      <c r="I205" s="60" t="s">
        <v>102</v>
      </c>
      <c r="J205" s="62">
        <f>(L205-H205)</f>
        <v>0</v>
      </c>
      <c r="K205" s="60" t="s">
        <v>103</v>
      </c>
      <c r="L205" s="63">
        <f>L190+L195+L200</f>
        <v>0</v>
      </c>
      <c r="M205" s="12"/>
      <c r="N205" s="2"/>
      <c r="O205" s="2"/>
      <c r="P205" s="2"/>
      <c r="Q205" s="33">
        <f>0+Q190+Q195+Q200</f>
        <v>0</v>
      </c>
      <c r="R205" s="27">
        <f>0+R190+R195+R200</f>
        <v>0</v>
      </c>
      <c r="S205" s="64">
        <f>Q205*(1+J205)+R205</f>
        <v>0</v>
      </c>
    </row>
    <row r="206" thickTop="1" thickBot="1" ht="25" customHeight="1">
      <c r="A206" s="9"/>
      <c r="B206" s="65"/>
      <c r="C206" s="65"/>
      <c r="D206" s="65"/>
      <c r="E206" s="65"/>
      <c r="F206" s="65"/>
      <c r="G206" s="66" t="s">
        <v>104</v>
      </c>
      <c r="H206" s="67">
        <f>J190+J195+J200</f>
        <v>0</v>
      </c>
      <c r="I206" s="66" t="s">
        <v>105</v>
      </c>
      <c r="J206" s="68">
        <f>0+J205</f>
        <v>0</v>
      </c>
      <c r="K206" s="66" t="s">
        <v>106</v>
      </c>
      <c r="L206" s="69">
        <f>L190+L195+L200</f>
        <v>0</v>
      </c>
      <c r="M206" s="12"/>
      <c r="N206" s="2"/>
      <c r="O206" s="2"/>
      <c r="P206" s="2"/>
      <c r="Q206" s="2"/>
    </row>
    <row r="207" ht="40" customHeight="1">
      <c r="A207" s="9"/>
      <c r="B207" s="73" t="s">
        <v>306</v>
      </c>
      <c r="C207" s="1"/>
      <c r="D207" s="1"/>
      <c r="E207" s="1"/>
      <c r="F207" s="1"/>
      <c r="G207" s="1"/>
      <c r="H207" s="40"/>
      <c r="I207" s="1"/>
      <c r="J207" s="40"/>
      <c r="K207" s="1"/>
      <c r="L207" s="1"/>
      <c r="M207" s="12"/>
      <c r="N207" s="2"/>
      <c r="O207" s="2"/>
      <c r="P207" s="2"/>
      <c r="Q207" s="2"/>
    </row>
    <row r="208">
      <c r="A208" s="9"/>
      <c r="B208" s="41">
        <v>33</v>
      </c>
      <c r="C208" s="42" t="s">
        <v>307</v>
      </c>
      <c r="D208" s="42" t="s">
        <v>57</v>
      </c>
      <c r="E208" s="42" t="s">
        <v>308</v>
      </c>
      <c r="F208" s="42" t="s">
        <v>3</v>
      </c>
      <c r="G208" s="43" t="s">
        <v>123</v>
      </c>
      <c r="H208" s="44">
        <v>13179</v>
      </c>
      <c r="I208" s="25">
        <f>ROUND(0,2)</f>
        <v>0</v>
      </c>
      <c r="J208" s="45">
        <f>ROUND(I208*H208,2)</f>
        <v>0</v>
      </c>
      <c r="K208" s="46">
        <v>0.20999999999999999</v>
      </c>
      <c r="L208" s="47">
        <f>IF(ISNUMBER(K208),ROUND(J208*(K208+1),2),0)</f>
        <v>0</v>
      </c>
      <c r="M208" s="12"/>
      <c r="N208" s="2"/>
      <c r="O208" s="2"/>
      <c r="P208" s="2"/>
      <c r="Q208" s="33">
        <f>IF(ISNUMBER(K208),IF(H208&gt;0,IF(I208&gt;0,J208,0),0),0)</f>
        <v>0</v>
      </c>
      <c r="R208" s="27">
        <f>IF(ISNUMBER(K208)=FALSE,J208,0)</f>
        <v>0</v>
      </c>
    </row>
    <row r="209">
      <c r="A209" s="9"/>
      <c r="B209" s="48" t="s">
        <v>60</v>
      </c>
      <c r="C209" s="1"/>
      <c r="D209" s="1"/>
      <c r="E209" s="49" t="s">
        <v>464</v>
      </c>
      <c r="F209" s="1"/>
      <c r="G209" s="1"/>
      <c r="H209" s="40"/>
      <c r="I209" s="1"/>
      <c r="J209" s="40"/>
      <c r="K209" s="1"/>
      <c r="L209" s="1"/>
      <c r="M209" s="12"/>
      <c r="N209" s="2"/>
      <c r="O209" s="2"/>
      <c r="P209" s="2"/>
      <c r="Q209" s="2"/>
    </row>
    <row r="210">
      <c r="A210" s="9"/>
      <c r="B210" s="48" t="s">
        <v>62</v>
      </c>
      <c r="C210" s="1"/>
      <c r="D210" s="1"/>
      <c r="E210" s="49" t="s">
        <v>465</v>
      </c>
      <c r="F210" s="1"/>
      <c r="G210" s="1"/>
      <c r="H210" s="40"/>
      <c r="I210" s="1"/>
      <c r="J210" s="40"/>
      <c r="K210" s="1"/>
      <c r="L210" s="1"/>
      <c r="M210" s="12"/>
      <c r="N210" s="2"/>
      <c r="O210" s="2"/>
      <c r="P210" s="2"/>
      <c r="Q210" s="2"/>
    </row>
    <row r="211">
      <c r="A211" s="9"/>
      <c r="B211" s="48" t="s">
        <v>63</v>
      </c>
      <c r="C211" s="1"/>
      <c r="D211" s="1"/>
      <c r="E211" s="49" t="s">
        <v>311</v>
      </c>
      <c r="F211" s="1"/>
      <c r="G211" s="1"/>
      <c r="H211" s="40"/>
      <c r="I211" s="1"/>
      <c r="J211" s="40"/>
      <c r="K211" s="1"/>
      <c r="L211" s="1"/>
      <c r="M211" s="12"/>
      <c r="N211" s="2"/>
      <c r="O211" s="2"/>
      <c r="P211" s="2"/>
      <c r="Q211" s="2"/>
    </row>
    <row r="212" thickBot="1">
      <c r="A212" s="9"/>
      <c r="B212" s="50" t="s">
        <v>65</v>
      </c>
      <c r="C212" s="51"/>
      <c r="D212" s="51"/>
      <c r="E212" s="52" t="s">
        <v>66</v>
      </c>
      <c r="F212" s="51"/>
      <c r="G212" s="51"/>
      <c r="H212" s="53"/>
      <c r="I212" s="51"/>
      <c r="J212" s="53"/>
      <c r="K212" s="51"/>
      <c r="L212" s="51"/>
      <c r="M212" s="12"/>
      <c r="N212" s="2"/>
      <c r="O212" s="2"/>
      <c r="P212" s="2"/>
      <c r="Q212" s="2"/>
    </row>
    <row r="213" thickTop="1">
      <c r="A213" s="9"/>
      <c r="B213" s="41">
        <v>34</v>
      </c>
      <c r="C213" s="42" t="s">
        <v>307</v>
      </c>
      <c r="D213" s="42" t="s">
        <v>67</v>
      </c>
      <c r="E213" s="42" t="s">
        <v>308</v>
      </c>
      <c r="F213" s="42" t="s">
        <v>3</v>
      </c>
      <c r="G213" s="43" t="s">
        <v>123</v>
      </c>
      <c r="H213" s="54">
        <v>14898</v>
      </c>
      <c r="I213" s="55">
        <f>ROUND(0,2)</f>
        <v>0</v>
      </c>
      <c r="J213" s="56">
        <f>ROUND(I213*H213,2)</f>
        <v>0</v>
      </c>
      <c r="K213" s="57">
        <v>0.20999999999999999</v>
      </c>
      <c r="L213" s="58">
        <f>IF(ISNUMBER(K213),ROUND(J213*(K213+1),2),0)</f>
        <v>0</v>
      </c>
      <c r="M213" s="12"/>
      <c r="N213" s="2"/>
      <c r="O213" s="2"/>
      <c r="P213" s="2"/>
      <c r="Q213" s="33">
        <f>IF(ISNUMBER(K213),IF(H213&gt;0,IF(I213&gt;0,J213,0),0),0)</f>
        <v>0</v>
      </c>
      <c r="R213" s="27">
        <f>IF(ISNUMBER(K213)=FALSE,J213,0)</f>
        <v>0</v>
      </c>
    </row>
    <row r="214">
      <c r="A214" s="9"/>
      <c r="B214" s="48" t="s">
        <v>60</v>
      </c>
      <c r="C214" s="1"/>
      <c r="D214" s="1"/>
      <c r="E214" s="49" t="s">
        <v>464</v>
      </c>
      <c r="F214" s="1"/>
      <c r="G214" s="1"/>
      <c r="H214" s="40"/>
      <c r="I214" s="1"/>
      <c r="J214" s="40"/>
      <c r="K214" s="1"/>
      <c r="L214" s="1"/>
      <c r="M214" s="12"/>
      <c r="N214" s="2"/>
      <c r="O214" s="2"/>
      <c r="P214" s="2"/>
      <c r="Q214" s="2"/>
    </row>
    <row r="215">
      <c r="A215" s="9"/>
      <c r="B215" s="48" t="s">
        <v>62</v>
      </c>
      <c r="C215" s="1"/>
      <c r="D215" s="1"/>
      <c r="E215" s="49" t="s">
        <v>466</v>
      </c>
      <c r="F215" s="1"/>
      <c r="G215" s="1"/>
      <c r="H215" s="40"/>
      <c r="I215" s="1"/>
      <c r="J215" s="40"/>
      <c r="K215" s="1"/>
      <c r="L215" s="1"/>
      <c r="M215" s="12"/>
      <c r="N215" s="2"/>
      <c r="O215" s="2"/>
      <c r="P215" s="2"/>
      <c r="Q215" s="2"/>
    </row>
    <row r="216">
      <c r="A216" s="9"/>
      <c r="B216" s="48" t="s">
        <v>63</v>
      </c>
      <c r="C216" s="1"/>
      <c r="D216" s="1"/>
      <c r="E216" s="49" t="s">
        <v>311</v>
      </c>
      <c r="F216" s="1"/>
      <c r="G216" s="1"/>
      <c r="H216" s="40"/>
      <c r="I216" s="1"/>
      <c r="J216" s="40"/>
      <c r="K216" s="1"/>
      <c r="L216" s="1"/>
      <c r="M216" s="12"/>
      <c r="N216" s="2"/>
      <c r="O216" s="2"/>
      <c r="P216" s="2"/>
      <c r="Q216" s="2"/>
    </row>
    <row r="217" thickBot="1">
      <c r="A217" s="9"/>
      <c r="B217" s="50" t="s">
        <v>65</v>
      </c>
      <c r="C217" s="51"/>
      <c r="D217" s="51"/>
      <c r="E217" s="52" t="s">
        <v>66</v>
      </c>
      <c r="F217" s="51"/>
      <c r="G217" s="51"/>
      <c r="H217" s="53"/>
      <c r="I217" s="51"/>
      <c r="J217" s="53"/>
      <c r="K217" s="51"/>
      <c r="L217" s="51"/>
      <c r="M217" s="12"/>
      <c r="N217" s="2"/>
      <c r="O217" s="2"/>
      <c r="P217" s="2"/>
      <c r="Q217" s="2"/>
    </row>
    <row r="218" thickTop="1">
      <c r="A218" s="9"/>
      <c r="B218" s="41">
        <v>35</v>
      </c>
      <c r="C218" s="42" t="s">
        <v>314</v>
      </c>
      <c r="D218" s="42" t="s">
        <v>3</v>
      </c>
      <c r="E218" s="42" t="s">
        <v>315</v>
      </c>
      <c r="F218" s="42" t="s">
        <v>3</v>
      </c>
      <c r="G218" s="43" t="s">
        <v>123</v>
      </c>
      <c r="H218" s="54">
        <v>200.19999999999999</v>
      </c>
      <c r="I218" s="55">
        <f>ROUND(0,2)</f>
        <v>0</v>
      </c>
      <c r="J218" s="56">
        <f>ROUND(I218*H218,2)</f>
        <v>0</v>
      </c>
      <c r="K218" s="57">
        <v>0.20999999999999999</v>
      </c>
      <c r="L218" s="58">
        <f>IF(ISNUMBER(K218),ROUND(J218*(K218+1),2),0)</f>
        <v>0</v>
      </c>
      <c r="M218" s="12"/>
      <c r="N218" s="2"/>
      <c r="O218" s="2"/>
      <c r="P218" s="2"/>
      <c r="Q218" s="33">
        <f>IF(ISNUMBER(K218),IF(H218&gt;0,IF(I218&gt;0,J218,0),0),0)</f>
        <v>0</v>
      </c>
      <c r="R218" s="27">
        <f>IF(ISNUMBER(K218)=FALSE,J218,0)</f>
        <v>0</v>
      </c>
    </row>
    <row r="219">
      <c r="A219" s="9"/>
      <c r="B219" s="48" t="s">
        <v>60</v>
      </c>
      <c r="C219" s="1"/>
      <c r="D219" s="1"/>
      <c r="E219" s="49" t="s">
        <v>316</v>
      </c>
      <c r="F219" s="1"/>
      <c r="G219" s="1"/>
      <c r="H219" s="40"/>
      <c r="I219" s="1"/>
      <c r="J219" s="40"/>
      <c r="K219" s="1"/>
      <c r="L219" s="1"/>
      <c r="M219" s="12"/>
      <c r="N219" s="2"/>
      <c r="O219" s="2"/>
      <c r="P219" s="2"/>
      <c r="Q219" s="2"/>
    </row>
    <row r="220">
      <c r="A220" s="9"/>
      <c r="B220" s="48" t="s">
        <v>62</v>
      </c>
      <c r="C220" s="1"/>
      <c r="D220" s="1"/>
      <c r="E220" s="49" t="s">
        <v>467</v>
      </c>
      <c r="F220" s="1"/>
      <c r="G220" s="1"/>
      <c r="H220" s="40"/>
      <c r="I220" s="1"/>
      <c r="J220" s="40"/>
      <c r="K220" s="1"/>
      <c r="L220" s="1"/>
      <c r="M220" s="12"/>
      <c r="N220" s="2"/>
      <c r="O220" s="2"/>
      <c r="P220" s="2"/>
      <c r="Q220" s="2"/>
    </row>
    <row r="221">
      <c r="A221" s="9"/>
      <c r="B221" s="48" t="s">
        <v>63</v>
      </c>
      <c r="C221" s="1"/>
      <c r="D221" s="1"/>
      <c r="E221" s="49" t="s">
        <v>311</v>
      </c>
      <c r="F221" s="1"/>
      <c r="G221" s="1"/>
      <c r="H221" s="40"/>
      <c r="I221" s="1"/>
      <c r="J221" s="40"/>
      <c r="K221" s="1"/>
      <c r="L221" s="1"/>
      <c r="M221" s="12"/>
      <c r="N221" s="2"/>
      <c r="O221" s="2"/>
      <c r="P221" s="2"/>
      <c r="Q221" s="2"/>
    </row>
    <row r="222" thickBot="1">
      <c r="A222" s="9"/>
      <c r="B222" s="50" t="s">
        <v>65</v>
      </c>
      <c r="C222" s="51"/>
      <c r="D222" s="51"/>
      <c r="E222" s="52" t="s">
        <v>66</v>
      </c>
      <c r="F222" s="51"/>
      <c r="G222" s="51"/>
      <c r="H222" s="53"/>
      <c r="I222" s="51"/>
      <c r="J222" s="53"/>
      <c r="K222" s="51"/>
      <c r="L222" s="51"/>
      <c r="M222" s="12"/>
      <c r="N222" s="2"/>
      <c r="O222" s="2"/>
      <c r="P222" s="2"/>
      <c r="Q222" s="2"/>
    </row>
    <row r="223" thickTop="1">
      <c r="A223" s="9"/>
      <c r="B223" s="41">
        <v>36</v>
      </c>
      <c r="C223" s="42" t="s">
        <v>468</v>
      </c>
      <c r="D223" s="42" t="s">
        <v>3</v>
      </c>
      <c r="E223" s="42" t="s">
        <v>469</v>
      </c>
      <c r="F223" s="42" t="s">
        <v>3</v>
      </c>
      <c r="G223" s="43" t="s">
        <v>123</v>
      </c>
      <c r="H223" s="54">
        <v>146.30000000000001</v>
      </c>
      <c r="I223" s="55">
        <f>ROUND(0,2)</f>
        <v>0</v>
      </c>
      <c r="J223" s="56">
        <f>ROUND(I223*H223,2)</f>
        <v>0</v>
      </c>
      <c r="K223" s="57">
        <v>0.20999999999999999</v>
      </c>
      <c r="L223" s="58">
        <f>IF(ISNUMBER(K223),ROUND(J223*(K223+1),2),0)</f>
        <v>0</v>
      </c>
      <c r="M223" s="12"/>
      <c r="N223" s="2"/>
      <c r="O223" s="2"/>
      <c r="P223" s="2"/>
      <c r="Q223" s="33">
        <f>IF(ISNUMBER(K223),IF(H223&gt;0,IF(I223&gt;0,J223,0),0),0)</f>
        <v>0</v>
      </c>
      <c r="R223" s="27">
        <f>IF(ISNUMBER(K223)=FALSE,J223,0)</f>
        <v>0</v>
      </c>
    </row>
    <row r="224">
      <c r="A224" s="9"/>
      <c r="B224" s="48" t="s">
        <v>60</v>
      </c>
      <c r="C224" s="1"/>
      <c r="D224" s="1"/>
      <c r="E224" s="49" t="s">
        <v>470</v>
      </c>
      <c r="F224" s="1"/>
      <c r="G224" s="1"/>
      <c r="H224" s="40"/>
      <c r="I224" s="1"/>
      <c r="J224" s="40"/>
      <c r="K224" s="1"/>
      <c r="L224" s="1"/>
      <c r="M224" s="12"/>
      <c r="N224" s="2"/>
      <c r="O224" s="2"/>
      <c r="P224" s="2"/>
      <c r="Q224" s="2"/>
    </row>
    <row r="225">
      <c r="A225" s="9"/>
      <c r="B225" s="48" t="s">
        <v>62</v>
      </c>
      <c r="C225" s="1"/>
      <c r="D225" s="1"/>
      <c r="E225" s="49" t="s">
        <v>471</v>
      </c>
      <c r="F225" s="1"/>
      <c r="G225" s="1"/>
      <c r="H225" s="40"/>
      <c r="I225" s="1"/>
      <c r="J225" s="40"/>
      <c r="K225" s="1"/>
      <c r="L225" s="1"/>
      <c r="M225" s="12"/>
      <c r="N225" s="2"/>
      <c r="O225" s="2"/>
      <c r="P225" s="2"/>
      <c r="Q225" s="2"/>
    </row>
    <row r="226">
      <c r="A226" s="9"/>
      <c r="B226" s="48" t="s">
        <v>63</v>
      </c>
      <c r="C226" s="1"/>
      <c r="D226" s="1"/>
      <c r="E226" s="49" t="s">
        <v>311</v>
      </c>
      <c r="F226" s="1"/>
      <c r="G226" s="1"/>
      <c r="H226" s="40"/>
      <c r="I226" s="1"/>
      <c r="J226" s="40"/>
      <c r="K226" s="1"/>
      <c r="L226" s="1"/>
      <c r="M226" s="12"/>
      <c r="N226" s="2"/>
      <c r="O226" s="2"/>
      <c r="P226" s="2"/>
      <c r="Q226" s="2"/>
    </row>
    <row r="227" thickBot="1">
      <c r="A227" s="9"/>
      <c r="B227" s="50" t="s">
        <v>65</v>
      </c>
      <c r="C227" s="51"/>
      <c r="D227" s="51"/>
      <c r="E227" s="52" t="s">
        <v>66</v>
      </c>
      <c r="F227" s="51"/>
      <c r="G227" s="51"/>
      <c r="H227" s="53"/>
      <c r="I227" s="51"/>
      <c r="J227" s="53"/>
      <c r="K227" s="51"/>
      <c r="L227" s="51"/>
      <c r="M227" s="12"/>
      <c r="N227" s="2"/>
      <c r="O227" s="2"/>
      <c r="P227" s="2"/>
      <c r="Q227" s="2"/>
    </row>
    <row r="228" thickTop="1">
      <c r="A228" s="9"/>
      <c r="B228" s="41">
        <v>37</v>
      </c>
      <c r="C228" s="42" t="s">
        <v>318</v>
      </c>
      <c r="D228" s="42" t="s">
        <v>3</v>
      </c>
      <c r="E228" s="42" t="s">
        <v>319</v>
      </c>
      <c r="F228" s="42" t="s">
        <v>3</v>
      </c>
      <c r="G228" s="43" t="s">
        <v>147</v>
      </c>
      <c r="H228" s="54">
        <v>25.183</v>
      </c>
      <c r="I228" s="55">
        <f>ROUND(0,2)</f>
        <v>0</v>
      </c>
      <c r="J228" s="56">
        <f>ROUND(I228*H228,2)</f>
        <v>0</v>
      </c>
      <c r="K228" s="57">
        <v>0.20999999999999999</v>
      </c>
      <c r="L228" s="58">
        <f>IF(ISNUMBER(K228),ROUND(J228*(K228+1),2),0)</f>
        <v>0</v>
      </c>
      <c r="M228" s="12"/>
      <c r="N228" s="2"/>
      <c r="O228" s="2"/>
      <c r="P228" s="2"/>
      <c r="Q228" s="33">
        <f>IF(ISNUMBER(K228),IF(H228&gt;0,IF(I228&gt;0,J228,0),0),0)</f>
        <v>0</v>
      </c>
      <c r="R228" s="27">
        <f>IF(ISNUMBER(K228)=FALSE,J228,0)</f>
        <v>0</v>
      </c>
    </row>
    <row r="229">
      <c r="A229" s="9"/>
      <c r="B229" s="48" t="s">
        <v>60</v>
      </c>
      <c r="C229" s="1"/>
      <c r="D229" s="1"/>
      <c r="E229" s="49" t="s">
        <v>472</v>
      </c>
      <c r="F229" s="1"/>
      <c r="G229" s="1"/>
      <c r="H229" s="40"/>
      <c r="I229" s="1"/>
      <c r="J229" s="40"/>
      <c r="K229" s="1"/>
      <c r="L229" s="1"/>
      <c r="M229" s="12"/>
      <c r="N229" s="2"/>
      <c r="O229" s="2"/>
      <c r="P229" s="2"/>
      <c r="Q229" s="2"/>
    </row>
    <row r="230">
      <c r="A230" s="9"/>
      <c r="B230" s="48" t="s">
        <v>62</v>
      </c>
      <c r="C230" s="1"/>
      <c r="D230" s="1"/>
      <c r="E230" s="49" t="s">
        <v>473</v>
      </c>
      <c r="F230" s="1"/>
      <c r="G230" s="1"/>
      <c r="H230" s="40"/>
      <c r="I230" s="1"/>
      <c r="J230" s="40"/>
      <c r="K230" s="1"/>
      <c r="L230" s="1"/>
      <c r="M230" s="12"/>
      <c r="N230" s="2"/>
      <c r="O230" s="2"/>
      <c r="P230" s="2"/>
      <c r="Q230" s="2"/>
    </row>
    <row r="231">
      <c r="A231" s="9"/>
      <c r="B231" s="48" t="s">
        <v>63</v>
      </c>
      <c r="C231" s="1"/>
      <c r="D231" s="1"/>
      <c r="E231" s="49" t="s">
        <v>322</v>
      </c>
      <c r="F231" s="1"/>
      <c r="G231" s="1"/>
      <c r="H231" s="40"/>
      <c r="I231" s="1"/>
      <c r="J231" s="40"/>
      <c r="K231" s="1"/>
      <c r="L231" s="1"/>
      <c r="M231" s="12"/>
      <c r="N231" s="2"/>
      <c r="O231" s="2"/>
      <c r="P231" s="2"/>
      <c r="Q231" s="2"/>
    </row>
    <row r="232" thickBot="1">
      <c r="A232" s="9"/>
      <c r="B232" s="50" t="s">
        <v>65</v>
      </c>
      <c r="C232" s="51"/>
      <c r="D232" s="51"/>
      <c r="E232" s="52" t="s">
        <v>66</v>
      </c>
      <c r="F232" s="51"/>
      <c r="G232" s="51"/>
      <c r="H232" s="53"/>
      <c r="I232" s="51"/>
      <c r="J232" s="53"/>
      <c r="K232" s="51"/>
      <c r="L232" s="51"/>
      <c r="M232" s="12"/>
      <c r="N232" s="2"/>
      <c r="O232" s="2"/>
      <c r="P232" s="2"/>
      <c r="Q232" s="2"/>
    </row>
    <row r="233" thickTop="1">
      <c r="A233" s="9"/>
      <c r="B233" s="41">
        <v>38</v>
      </c>
      <c r="C233" s="42" t="s">
        <v>323</v>
      </c>
      <c r="D233" s="42" t="s">
        <v>3</v>
      </c>
      <c r="E233" s="42" t="s">
        <v>324</v>
      </c>
      <c r="F233" s="42" t="s">
        <v>3</v>
      </c>
      <c r="G233" s="43" t="s">
        <v>147</v>
      </c>
      <c r="H233" s="54">
        <v>472.80000000000001</v>
      </c>
      <c r="I233" s="55">
        <f>ROUND(0,2)</f>
        <v>0</v>
      </c>
      <c r="J233" s="56">
        <f>ROUND(I233*H233,2)</f>
        <v>0</v>
      </c>
      <c r="K233" s="57">
        <v>0.20999999999999999</v>
      </c>
      <c r="L233" s="58">
        <f>IF(ISNUMBER(K233),ROUND(J233*(K233+1),2),0)</f>
        <v>0</v>
      </c>
      <c r="M233" s="12"/>
      <c r="N233" s="2"/>
      <c r="O233" s="2"/>
      <c r="P233" s="2"/>
      <c r="Q233" s="33">
        <f>IF(ISNUMBER(K233),IF(H233&gt;0,IF(I233&gt;0,J233,0),0),0)</f>
        <v>0</v>
      </c>
      <c r="R233" s="27">
        <f>IF(ISNUMBER(K233)=FALSE,J233,0)</f>
        <v>0</v>
      </c>
    </row>
    <row r="234">
      <c r="A234" s="9"/>
      <c r="B234" s="48" t="s">
        <v>60</v>
      </c>
      <c r="C234" s="1"/>
      <c r="D234" s="1"/>
      <c r="E234" s="49" t="s">
        <v>474</v>
      </c>
      <c r="F234" s="1"/>
      <c r="G234" s="1"/>
      <c r="H234" s="40"/>
      <c r="I234" s="1"/>
      <c r="J234" s="40"/>
      <c r="K234" s="1"/>
      <c r="L234" s="1"/>
      <c r="M234" s="12"/>
      <c r="N234" s="2"/>
      <c r="O234" s="2"/>
      <c r="P234" s="2"/>
      <c r="Q234" s="2"/>
    </row>
    <row r="235">
      <c r="A235" s="9"/>
      <c r="B235" s="48" t="s">
        <v>62</v>
      </c>
      <c r="C235" s="1"/>
      <c r="D235" s="1"/>
      <c r="E235" s="49" t="s">
        <v>475</v>
      </c>
      <c r="F235" s="1"/>
      <c r="G235" s="1"/>
      <c r="H235" s="40"/>
      <c r="I235" s="1"/>
      <c r="J235" s="40"/>
      <c r="K235" s="1"/>
      <c r="L235" s="1"/>
      <c r="M235" s="12"/>
      <c r="N235" s="2"/>
      <c r="O235" s="2"/>
      <c r="P235" s="2"/>
      <c r="Q235" s="2"/>
    </row>
    <row r="236">
      <c r="A236" s="9"/>
      <c r="B236" s="48" t="s">
        <v>63</v>
      </c>
      <c r="C236" s="1"/>
      <c r="D236" s="1"/>
      <c r="E236" s="49" t="s">
        <v>322</v>
      </c>
      <c r="F236" s="1"/>
      <c r="G236" s="1"/>
      <c r="H236" s="40"/>
      <c r="I236" s="1"/>
      <c r="J236" s="40"/>
      <c r="K236" s="1"/>
      <c r="L236" s="1"/>
      <c r="M236" s="12"/>
      <c r="N236" s="2"/>
      <c r="O236" s="2"/>
      <c r="P236" s="2"/>
      <c r="Q236" s="2"/>
    </row>
    <row r="237" thickBot="1">
      <c r="A237" s="9"/>
      <c r="B237" s="50" t="s">
        <v>65</v>
      </c>
      <c r="C237" s="51"/>
      <c r="D237" s="51"/>
      <c r="E237" s="52" t="s">
        <v>66</v>
      </c>
      <c r="F237" s="51"/>
      <c r="G237" s="51"/>
      <c r="H237" s="53"/>
      <c r="I237" s="51"/>
      <c r="J237" s="53"/>
      <c r="K237" s="51"/>
      <c r="L237" s="51"/>
      <c r="M237" s="12"/>
      <c r="N237" s="2"/>
      <c r="O237" s="2"/>
      <c r="P237" s="2"/>
      <c r="Q237" s="2"/>
    </row>
    <row r="238" thickTop="1">
      <c r="A238" s="9"/>
      <c r="B238" s="41">
        <v>39</v>
      </c>
      <c r="C238" s="42" t="s">
        <v>327</v>
      </c>
      <c r="D238" s="42" t="s">
        <v>3</v>
      </c>
      <c r="E238" s="42" t="s">
        <v>328</v>
      </c>
      <c r="F238" s="42" t="s">
        <v>3</v>
      </c>
      <c r="G238" s="43" t="s">
        <v>123</v>
      </c>
      <c r="H238" s="54">
        <v>13318.65</v>
      </c>
      <c r="I238" s="55">
        <f>ROUND(0,2)</f>
        <v>0</v>
      </c>
      <c r="J238" s="56">
        <f>ROUND(I238*H238,2)</f>
        <v>0</v>
      </c>
      <c r="K238" s="57">
        <v>0.20999999999999999</v>
      </c>
      <c r="L238" s="58">
        <f>IF(ISNUMBER(K238),ROUND(J238*(K238+1),2),0)</f>
        <v>0</v>
      </c>
      <c r="M238" s="12"/>
      <c r="N238" s="2"/>
      <c r="O238" s="2"/>
      <c r="P238" s="2"/>
      <c r="Q238" s="33">
        <f>IF(ISNUMBER(K238),IF(H238&gt;0,IF(I238&gt;0,J238,0),0),0)</f>
        <v>0</v>
      </c>
      <c r="R238" s="27">
        <f>IF(ISNUMBER(K238)=FALSE,J238,0)</f>
        <v>0</v>
      </c>
    </row>
    <row r="239">
      <c r="A239" s="9"/>
      <c r="B239" s="48" t="s">
        <v>60</v>
      </c>
      <c r="C239" s="1"/>
      <c r="D239" s="1"/>
      <c r="E239" s="49" t="s">
        <v>329</v>
      </c>
      <c r="F239" s="1"/>
      <c r="G239" s="1"/>
      <c r="H239" s="40"/>
      <c r="I239" s="1"/>
      <c r="J239" s="40"/>
      <c r="K239" s="1"/>
      <c r="L239" s="1"/>
      <c r="M239" s="12"/>
      <c r="N239" s="2"/>
      <c r="O239" s="2"/>
      <c r="P239" s="2"/>
      <c r="Q239" s="2"/>
    </row>
    <row r="240">
      <c r="A240" s="9"/>
      <c r="B240" s="48" t="s">
        <v>62</v>
      </c>
      <c r="C240" s="1"/>
      <c r="D240" s="1"/>
      <c r="E240" s="49" t="s">
        <v>476</v>
      </c>
      <c r="F240" s="1"/>
      <c r="G240" s="1"/>
      <c r="H240" s="40"/>
      <c r="I240" s="1"/>
      <c r="J240" s="40"/>
      <c r="K240" s="1"/>
      <c r="L240" s="1"/>
      <c r="M240" s="12"/>
      <c r="N240" s="2"/>
      <c r="O240" s="2"/>
      <c r="P240" s="2"/>
      <c r="Q240" s="2"/>
    </row>
    <row r="241">
      <c r="A241" s="9"/>
      <c r="B241" s="48" t="s">
        <v>63</v>
      </c>
      <c r="C241" s="1"/>
      <c r="D241" s="1"/>
      <c r="E241" s="49" t="s">
        <v>331</v>
      </c>
      <c r="F241" s="1"/>
      <c r="G241" s="1"/>
      <c r="H241" s="40"/>
      <c r="I241" s="1"/>
      <c r="J241" s="40"/>
      <c r="K241" s="1"/>
      <c r="L241" s="1"/>
      <c r="M241" s="12"/>
      <c r="N241" s="2"/>
      <c r="O241" s="2"/>
      <c r="P241" s="2"/>
      <c r="Q241" s="2"/>
    </row>
    <row r="242" thickBot="1">
      <c r="A242" s="9"/>
      <c r="B242" s="50" t="s">
        <v>65</v>
      </c>
      <c r="C242" s="51"/>
      <c r="D242" s="51"/>
      <c r="E242" s="52" t="s">
        <v>66</v>
      </c>
      <c r="F242" s="51"/>
      <c r="G242" s="51"/>
      <c r="H242" s="53"/>
      <c r="I242" s="51"/>
      <c r="J242" s="53"/>
      <c r="K242" s="51"/>
      <c r="L242" s="51"/>
      <c r="M242" s="12"/>
      <c r="N242" s="2"/>
      <c r="O242" s="2"/>
      <c r="P242" s="2"/>
      <c r="Q242" s="2"/>
    </row>
    <row r="243" thickTop="1">
      <c r="A243" s="9"/>
      <c r="B243" s="41">
        <v>40</v>
      </c>
      <c r="C243" s="42" t="s">
        <v>332</v>
      </c>
      <c r="D243" s="42" t="s">
        <v>3</v>
      </c>
      <c r="E243" s="42" t="s">
        <v>333</v>
      </c>
      <c r="F243" s="42" t="s">
        <v>3</v>
      </c>
      <c r="G243" s="43" t="s">
        <v>123</v>
      </c>
      <c r="H243" s="54">
        <v>23836.799999999999</v>
      </c>
      <c r="I243" s="55">
        <f>ROUND(0,2)</f>
        <v>0</v>
      </c>
      <c r="J243" s="56">
        <f>ROUND(I243*H243,2)</f>
        <v>0</v>
      </c>
      <c r="K243" s="57">
        <v>0.20999999999999999</v>
      </c>
      <c r="L243" s="58">
        <f>IF(ISNUMBER(K243),ROUND(J243*(K243+1),2),0)</f>
        <v>0</v>
      </c>
      <c r="M243" s="12"/>
      <c r="N243" s="2"/>
      <c r="O243" s="2"/>
      <c r="P243" s="2"/>
      <c r="Q243" s="33">
        <f>IF(ISNUMBER(K243),IF(H243&gt;0,IF(I243&gt;0,J243,0),0),0)</f>
        <v>0</v>
      </c>
      <c r="R243" s="27">
        <f>IF(ISNUMBER(K243)=FALSE,J243,0)</f>
        <v>0</v>
      </c>
    </row>
    <row r="244">
      <c r="A244" s="9"/>
      <c r="B244" s="48" t="s">
        <v>60</v>
      </c>
      <c r="C244" s="1"/>
      <c r="D244" s="1"/>
      <c r="E244" s="49" t="s">
        <v>477</v>
      </c>
      <c r="F244" s="1"/>
      <c r="G244" s="1"/>
      <c r="H244" s="40"/>
      <c r="I244" s="1"/>
      <c r="J244" s="40"/>
      <c r="K244" s="1"/>
      <c r="L244" s="1"/>
      <c r="M244" s="12"/>
      <c r="N244" s="2"/>
      <c r="O244" s="2"/>
      <c r="P244" s="2"/>
      <c r="Q244" s="2"/>
    </row>
    <row r="245">
      <c r="A245" s="9"/>
      <c r="B245" s="48" t="s">
        <v>62</v>
      </c>
      <c r="C245" s="1"/>
      <c r="D245" s="1"/>
      <c r="E245" s="49" t="s">
        <v>478</v>
      </c>
      <c r="F245" s="1"/>
      <c r="G245" s="1"/>
      <c r="H245" s="40"/>
      <c r="I245" s="1"/>
      <c r="J245" s="40"/>
      <c r="K245" s="1"/>
      <c r="L245" s="1"/>
      <c r="M245" s="12"/>
      <c r="N245" s="2"/>
      <c r="O245" s="2"/>
      <c r="P245" s="2"/>
      <c r="Q245" s="2"/>
    </row>
    <row r="246">
      <c r="A246" s="9"/>
      <c r="B246" s="48" t="s">
        <v>63</v>
      </c>
      <c r="C246" s="1"/>
      <c r="D246" s="1"/>
      <c r="E246" s="49" t="s">
        <v>331</v>
      </c>
      <c r="F246" s="1"/>
      <c r="G246" s="1"/>
      <c r="H246" s="40"/>
      <c r="I246" s="1"/>
      <c r="J246" s="40"/>
      <c r="K246" s="1"/>
      <c r="L246" s="1"/>
      <c r="M246" s="12"/>
      <c r="N246" s="2"/>
      <c r="O246" s="2"/>
      <c r="P246" s="2"/>
      <c r="Q246" s="2"/>
    </row>
    <row r="247" thickBot="1">
      <c r="A247" s="9"/>
      <c r="B247" s="50" t="s">
        <v>65</v>
      </c>
      <c r="C247" s="51"/>
      <c r="D247" s="51"/>
      <c r="E247" s="52" t="s">
        <v>66</v>
      </c>
      <c r="F247" s="51"/>
      <c r="G247" s="51"/>
      <c r="H247" s="53"/>
      <c r="I247" s="51"/>
      <c r="J247" s="53"/>
      <c r="K247" s="51"/>
      <c r="L247" s="51"/>
      <c r="M247" s="12"/>
      <c r="N247" s="2"/>
      <c r="O247" s="2"/>
      <c r="P247" s="2"/>
      <c r="Q247" s="2"/>
    </row>
    <row r="248" thickTop="1">
      <c r="A248" s="9"/>
      <c r="B248" s="41">
        <v>41</v>
      </c>
      <c r="C248" s="42" t="s">
        <v>336</v>
      </c>
      <c r="D248" s="42" t="s">
        <v>3</v>
      </c>
      <c r="E248" s="42" t="s">
        <v>337</v>
      </c>
      <c r="F248" s="42" t="s">
        <v>3</v>
      </c>
      <c r="G248" s="43" t="s">
        <v>123</v>
      </c>
      <c r="H248" s="54">
        <v>11460</v>
      </c>
      <c r="I248" s="55">
        <f>ROUND(0,2)</f>
        <v>0</v>
      </c>
      <c r="J248" s="56">
        <f>ROUND(I248*H248,2)</f>
        <v>0</v>
      </c>
      <c r="K248" s="57">
        <v>0.20999999999999999</v>
      </c>
      <c r="L248" s="58">
        <f>IF(ISNUMBER(K248),ROUND(J248*(K248+1),2),0)</f>
        <v>0</v>
      </c>
      <c r="M248" s="12"/>
      <c r="N248" s="2"/>
      <c r="O248" s="2"/>
      <c r="P248" s="2"/>
      <c r="Q248" s="33">
        <f>IF(ISNUMBER(K248),IF(H248&gt;0,IF(I248&gt;0,J248,0),0),0)</f>
        <v>0</v>
      </c>
      <c r="R248" s="27">
        <f>IF(ISNUMBER(K248)=FALSE,J248,0)</f>
        <v>0</v>
      </c>
    </row>
    <row r="249">
      <c r="A249" s="9"/>
      <c r="B249" s="48" t="s">
        <v>60</v>
      </c>
      <c r="C249" s="1"/>
      <c r="D249" s="1"/>
      <c r="E249" s="49" t="s">
        <v>479</v>
      </c>
      <c r="F249" s="1"/>
      <c r="G249" s="1"/>
      <c r="H249" s="40"/>
      <c r="I249" s="1"/>
      <c r="J249" s="40"/>
      <c r="K249" s="1"/>
      <c r="L249" s="1"/>
      <c r="M249" s="12"/>
      <c r="N249" s="2"/>
      <c r="O249" s="2"/>
      <c r="P249" s="2"/>
      <c r="Q249" s="2"/>
    </row>
    <row r="250">
      <c r="A250" s="9"/>
      <c r="B250" s="48" t="s">
        <v>62</v>
      </c>
      <c r="C250" s="1"/>
      <c r="D250" s="1"/>
      <c r="E250" s="49" t="s">
        <v>480</v>
      </c>
      <c r="F250" s="1"/>
      <c r="G250" s="1"/>
      <c r="H250" s="40"/>
      <c r="I250" s="1"/>
      <c r="J250" s="40"/>
      <c r="K250" s="1"/>
      <c r="L250" s="1"/>
      <c r="M250" s="12"/>
      <c r="N250" s="2"/>
      <c r="O250" s="2"/>
      <c r="P250" s="2"/>
      <c r="Q250" s="2"/>
    </row>
    <row r="251">
      <c r="A251" s="9"/>
      <c r="B251" s="48" t="s">
        <v>63</v>
      </c>
      <c r="C251" s="1"/>
      <c r="D251" s="1"/>
      <c r="E251" s="49" t="s">
        <v>340</v>
      </c>
      <c r="F251" s="1"/>
      <c r="G251" s="1"/>
      <c r="H251" s="40"/>
      <c r="I251" s="1"/>
      <c r="J251" s="40"/>
      <c r="K251" s="1"/>
      <c r="L251" s="1"/>
      <c r="M251" s="12"/>
      <c r="N251" s="2"/>
      <c r="O251" s="2"/>
      <c r="P251" s="2"/>
      <c r="Q251" s="2"/>
    </row>
    <row r="252" thickBot="1">
      <c r="A252" s="9"/>
      <c r="B252" s="50" t="s">
        <v>65</v>
      </c>
      <c r="C252" s="51"/>
      <c r="D252" s="51"/>
      <c r="E252" s="52" t="s">
        <v>66</v>
      </c>
      <c r="F252" s="51"/>
      <c r="G252" s="51"/>
      <c r="H252" s="53"/>
      <c r="I252" s="51"/>
      <c r="J252" s="53"/>
      <c r="K252" s="51"/>
      <c r="L252" s="51"/>
      <c r="M252" s="12"/>
      <c r="N252" s="2"/>
      <c r="O252" s="2"/>
      <c r="P252" s="2"/>
      <c r="Q252" s="2"/>
    </row>
    <row r="253" thickTop="1">
      <c r="A253" s="9"/>
      <c r="B253" s="41">
        <v>42</v>
      </c>
      <c r="C253" s="42" t="s">
        <v>481</v>
      </c>
      <c r="D253" s="42" t="s">
        <v>3</v>
      </c>
      <c r="E253" s="42" t="s">
        <v>482</v>
      </c>
      <c r="F253" s="42" t="s">
        <v>3</v>
      </c>
      <c r="G253" s="43" t="s">
        <v>123</v>
      </c>
      <c r="H253" s="54">
        <v>133</v>
      </c>
      <c r="I253" s="55">
        <f>ROUND(0,2)</f>
        <v>0</v>
      </c>
      <c r="J253" s="56">
        <f>ROUND(I253*H253,2)</f>
        <v>0</v>
      </c>
      <c r="K253" s="57">
        <v>0.20999999999999999</v>
      </c>
      <c r="L253" s="58">
        <f>IF(ISNUMBER(K253),ROUND(J253*(K253+1),2),0)</f>
        <v>0</v>
      </c>
      <c r="M253" s="12"/>
      <c r="N253" s="2"/>
      <c r="O253" s="2"/>
      <c r="P253" s="2"/>
      <c r="Q253" s="33">
        <f>IF(ISNUMBER(K253),IF(H253&gt;0,IF(I253&gt;0,J253,0),0),0)</f>
        <v>0</v>
      </c>
      <c r="R253" s="27">
        <f>IF(ISNUMBER(K253)=FALSE,J253,0)</f>
        <v>0</v>
      </c>
    </row>
    <row r="254">
      <c r="A254" s="9"/>
      <c r="B254" s="48" t="s">
        <v>60</v>
      </c>
      <c r="C254" s="1"/>
      <c r="D254" s="1"/>
      <c r="E254" s="49" t="s">
        <v>483</v>
      </c>
      <c r="F254" s="1"/>
      <c r="G254" s="1"/>
      <c r="H254" s="40"/>
      <c r="I254" s="1"/>
      <c r="J254" s="40"/>
      <c r="K254" s="1"/>
      <c r="L254" s="1"/>
      <c r="M254" s="12"/>
      <c r="N254" s="2"/>
      <c r="O254" s="2"/>
      <c r="P254" s="2"/>
      <c r="Q254" s="2"/>
    </row>
    <row r="255">
      <c r="A255" s="9"/>
      <c r="B255" s="48" t="s">
        <v>62</v>
      </c>
      <c r="C255" s="1"/>
      <c r="D255" s="1"/>
      <c r="E255" s="49" t="s">
        <v>484</v>
      </c>
      <c r="F255" s="1"/>
      <c r="G255" s="1"/>
      <c r="H255" s="40"/>
      <c r="I255" s="1"/>
      <c r="J255" s="40"/>
      <c r="K255" s="1"/>
      <c r="L255" s="1"/>
      <c r="M255" s="12"/>
      <c r="N255" s="2"/>
      <c r="O255" s="2"/>
      <c r="P255" s="2"/>
      <c r="Q255" s="2"/>
    </row>
    <row r="256">
      <c r="A256" s="9"/>
      <c r="B256" s="48" t="s">
        <v>63</v>
      </c>
      <c r="C256" s="1"/>
      <c r="D256" s="1"/>
      <c r="E256" s="49" t="s">
        <v>340</v>
      </c>
      <c r="F256" s="1"/>
      <c r="G256" s="1"/>
      <c r="H256" s="40"/>
      <c r="I256" s="1"/>
      <c r="J256" s="40"/>
      <c r="K256" s="1"/>
      <c r="L256" s="1"/>
      <c r="M256" s="12"/>
      <c r="N256" s="2"/>
      <c r="O256" s="2"/>
      <c r="P256" s="2"/>
      <c r="Q256" s="2"/>
    </row>
    <row r="257" thickBot="1">
      <c r="A257" s="9"/>
      <c r="B257" s="50" t="s">
        <v>65</v>
      </c>
      <c r="C257" s="51"/>
      <c r="D257" s="51"/>
      <c r="E257" s="52" t="s">
        <v>66</v>
      </c>
      <c r="F257" s="51"/>
      <c r="G257" s="51"/>
      <c r="H257" s="53"/>
      <c r="I257" s="51"/>
      <c r="J257" s="53"/>
      <c r="K257" s="51"/>
      <c r="L257" s="51"/>
      <c r="M257" s="12"/>
      <c r="N257" s="2"/>
      <c r="O257" s="2"/>
      <c r="P257" s="2"/>
      <c r="Q257" s="2"/>
    </row>
    <row r="258" thickTop="1">
      <c r="A258" s="9"/>
      <c r="B258" s="41">
        <v>43</v>
      </c>
      <c r="C258" s="42" t="s">
        <v>341</v>
      </c>
      <c r="D258" s="42" t="s">
        <v>3</v>
      </c>
      <c r="E258" s="42" t="s">
        <v>342</v>
      </c>
      <c r="F258" s="42" t="s">
        <v>3</v>
      </c>
      <c r="G258" s="43" t="s">
        <v>123</v>
      </c>
      <c r="H258" s="54">
        <v>11803.799999999999</v>
      </c>
      <c r="I258" s="55">
        <f>ROUND(0,2)</f>
        <v>0</v>
      </c>
      <c r="J258" s="56">
        <f>ROUND(I258*H258,2)</f>
        <v>0</v>
      </c>
      <c r="K258" s="57">
        <v>0.20999999999999999</v>
      </c>
      <c r="L258" s="58">
        <f>IF(ISNUMBER(K258),ROUND(J258*(K258+1),2),0)</f>
        <v>0</v>
      </c>
      <c r="M258" s="12"/>
      <c r="N258" s="2"/>
      <c r="O258" s="2"/>
      <c r="P258" s="2"/>
      <c r="Q258" s="33">
        <f>IF(ISNUMBER(K258),IF(H258&gt;0,IF(I258&gt;0,J258,0),0),0)</f>
        <v>0</v>
      </c>
      <c r="R258" s="27">
        <f>IF(ISNUMBER(K258)=FALSE,J258,0)</f>
        <v>0</v>
      </c>
    </row>
    <row r="259">
      <c r="A259" s="9"/>
      <c r="B259" s="48" t="s">
        <v>60</v>
      </c>
      <c r="C259" s="1"/>
      <c r="D259" s="1"/>
      <c r="E259" s="49" t="s">
        <v>485</v>
      </c>
      <c r="F259" s="1"/>
      <c r="G259" s="1"/>
      <c r="H259" s="40"/>
      <c r="I259" s="1"/>
      <c r="J259" s="40"/>
      <c r="K259" s="1"/>
      <c r="L259" s="1"/>
      <c r="M259" s="12"/>
      <c r="N259" s="2"/>
      <c r="O259" s="2"/>
      <c r="P259" s="2"/>
      <c r="Q259" s="2"/>
    </row>
    <row r="260">
      <c r="A260" s="9"/>
      <c r="B260" s="48" t="s">
        <v>62</v>
      </c>
      <c r="C260" s="1"/>
      <c r="D260" s="1"/>
      <c r="E260" s="49" t="s">
        <v>486</v>
      </c>
      <c r="F260" s="1"/>
      <c r="G260" s="1"/>
      <c r="H260" s="40"/>
      <c r="I260" s="1"/>
      <c r="J260" s="40"/>
      <c r="K260" s="1"/>
      <c r="L260" s="1"/>
      <c r="M260" s="12"/>
      <c r="N260" s="2"/>
      <c r="O260" s="2"/>
      <c r="P260" s="2"/>
      <c r="Q260" s="2"/>
    </row>
    <row r="261">
      <c r="A261" s="9"/>
      <c r="B261" s="48" t="s">
        <v>63</v>
      </c>
      <c r="C261" s="1"/>
      <c r="D261" s="1"/>
      <c r="E261" s="49" t="s">
        <v>340</v>
      </c>
      <c r="F261" s="1"/>
      <c r="G261" s="1"/>
      <c r="H261" s="40"/>
      <c r="I261" s="1"/>
      <c r="J261" s="40"/>
      <c r="K261" s="1"/>
      <c r="L261" s="1"/>
      <c r="M261" s="12"/>
      <c r="N261" s="2"/>
      <c r="O261" s="2"/>
      <c r="P261" s="2"/>
      <c r="Q261" s="2"/>
    </row>
    <row r="262" thickBot="1">
      <c r="A262" s="9"/>
      <c r="B262" s="50" t="s">
        <v>65</v>
      </c>
      <c r="C262" s="51"/>
      <c r="D262" s="51"/>
      <c r="E262" s="52" t="s">
        <v>66</v>
      </c>
      <c r="F262" s="51"/>
      <c r="G262" s="51"/>
      <c r="H262" s="53"/>
      <c r="I262" s="51"/>
      <c r="J262" s="53"/>
      <c r="K262" s="51"/>
      <c r="L262" s="51"/>
      <c r="M262" s="12"/>
      <c r="N262" s="2"/>
      <c r="O262" s="2"/>
      <c r="P262" s="2"/>
      <c r="Q262" s="2"/>
    </row>
    <row r="263" thickTop="1">
      <c r="A263" s="9"/>
      <c r="B263" s="41">
        <v>44</v>
      </c>
      <c r="C263" s="42" t="s">
        <v>345</v>
      </c>
      <c r="D263" s="42" t="s">
        <v>3</v>
      </c>
      <c r="E263" s="42" t="s">
        <v>346</v>
      </c>
      <c r="F263" s="42" t="s">
        <v>3</v>
      </c>
      <c r="G263" s="43" t="s">
        <v>123</v>
      </c>
      <c r="H263" s="54">
        <v>12033</v>
      </c>
      <c r="I263" s="55">
        <f>ROUND(0,2)</f>
        <v>0</v>
      </c>
      <c r="J263" s="56">
        <f>ROUND(I263*H263,2)</f>
        <v>0</v>
      </c>
      <c r="K263" s="57">
        <v>0.20999999999999999</v>
      </c>
      <c r="L263" s="58">
        <f>IF(ISNUMBER(K263),ROUND(J263*(K263+1),2),0)</f>
        <v>0</v>
      </c>
      <c r="M263" s="12"/>
      <c r="N263" s="2"/>
      <c r="O263" s="2"/>
      <c r="P263" s="2"/>
      <c r="Q263" s="33">
        <f>IF(ISNUMBER(K263),IF(H263&gt;0,IF(I263&gt;0,J263,0),0),0)</f>
        <v>0</v>
      </c>
      <c r="R263" s="27">
        <f>IF(ISNUMBER(K263)=FALSE,J263,0)</f>
        <v>0</v>
      </c>
    </row>
    <row r="264">
      <c r="A264" s="9"/>
      <c r="B264" s="48" t="s">
        <v>60</v>
      </c>
      <c r="C264" s="1"/>
      <c r="D264" s="1"/>
      <c r="E264" s="49" t="s">
        <v>487</v>
      </c>
      <c r="F264" s="1"/>
      <c r="G264" s="1"/>
      <c r="H264" s="40"/>
      <c r="I264" s="1"/>
      <c r="J264" s="40"/>
      <c r="K264" s="1"/>
      <c r="L264" s="1"/>
      <c r="M264" s="12"/>
      <c r="N264" s="2"/>
      <c r="O264" s="2"/>
      <c r="P264" s="2"/>
      <c r="Q264" s="2"/>
    </row>
    <row r="265">
      <c r="A265" s="9"/>
      <c r="B265" s="48" t="s">
        <v>62</v>
      </c>
      <c r="C265" s="1"/>
      <c r="D265" s="1"/>
      <c r="E265" s="49" t="s">
        <v>488</v>
      </c>
      <c r="F265" s="1"/>
      <c r="G265" s="1"/>
      <c r="H265" s="40"/>
      <c r="I265" s="1"/>
      <c r="J265" s="40"/>
      <c r="K265" s="1"/>
      <c r="L265" s="1"/>
      <c r="M265" s="12"/>
      <c r="N265" s="2"/>
      <c r="O265" s="2"/>
      <c r="P265" s="2"/>
      <c r="Q265" s="2"/>
    </row>
    <row r="266">
      <c r="A266" s="9"/>
      <c r="B266" s="48" t="s">
        <v>63</v>
      </c>
      <c r="C266" s="1"/>
      <c r="D266" s="1"/>
      <c r="E266" s="49" t="s">
        <v>340</v>
      </c>
      <c r="F266" s="1"/>
      <c r="G266" s="1"/>
      <c r="H266" s="40"/>
      <c r="I266" s="1"/>
      <c r="J266" s="40"/>
      <c r="K266" s="1"/>
      <c r="L266" s="1"/>
      <c r="M266" s="12"/>
      <c r="N266" s="2"/>
      <c r="O266" s="2"/>
      <c r="P266" s="2"/>
      <c r="Q266" s="2"/>
    </row>
    <row r="267" thickBot="1">
      <c r="A267" s="9"/>
      <c r="B267" s="50" t="s">
        <v>65</v>
      </c>
      <c r="C267" s="51"/>
      <c r="D267" s="51"/>
      <c r="E267" s="52" t="s">
        <v>66</v>
      </c>
      <c r="F267" s="51"/>
      <c r="G267" s="51"/>
      <c r="H267" s="53"/>
      <c r="I267" s="51"/>
      <c r="J267" s="53"/>
      <c r="K267" s="51"/>
      <c r="L267" s="51"/>
      <c r="M267" s="12"/>
      <c r="N267" s="2"/>
      <c r="O267" s="2"/>
      <c r="P267" s="2"/>
      <c r="Q267" s="2"/>
    </row>
    <row r="268" thickTop="1">
      <c r="A268" s="9"/>
      <c r="B268" s="41">
        <v>45</v>
      </c>
      <c r="C268" s="42" t="s">
        <v>360</v>
      </c>
      <c r="D268" s="42" t="s">
        <v>3</v>
      </c>
      <c r="E268" s="42" t="s">
        <v>361</v>
      </c>
      <c r="F268" s="42" t="s">
        <v>3</v>
      </c>
      <c r="G268" s="43" t="s">
        <v>177</v>
      </c>
      <c r="H268" s="54">
        <v>39.200000000000003</v>
      </c>
      <c r="I268" s="55">
        <f>ROUND(0,2)</f>
        <v>0</v>
      </c>
      <c r="J268" s="56">
        <f>ROUND(I268*H268,2)</f>
        <v>0</v>
      </c>
      <c r="K268" s="57">
        <v>0.20999999999999999</v>
      </c>
      <c r="L268" s="58">
        <f>IF(ISNUMBER(K268),ROUND(J268*(K268+1),2),0)</f>
        <v>0</v>
      </c>
      <c r="M268" s="12"/>
      <c r="N268" s="2"/>
      <c r="O268" s="2"/>
      <c r="P268" s="2"/>
      <c r="Q268" s="33">
        <f>IF(ISNUMBER(K268),IF(H268&gt;0,IF(I268&gt;0,J268,0),0),0)</f>
        <v>0</v>
      </c>
      <c r="R268" s="27">
        <f>IF(ISNUMBER(K268)=FALSE,J268,0)</f>
        <v>0</v>
      </c>
    </row>
    <row r="269">
      <c r="A269" s="9"/>
      <c r="B269" s="48" t="s">
        <v>60</v>
      </c>
      <c r="C269" s="1"/>
      <c r="D269" s="1"/>
      <c r="E269" s="49" t="s">
        <v>218</v>
      </c>
      <c r="F269" s="1"/>
      <c r="G269" s="1"/>
      <c r="H269" s="40"/>
      <c r="I269" s="1"/>
      <c r="J269" s="40"/>
      <c r="K269" s="1"/>
      <c r="L269" s="1"/>
      <c r="M269" s="12"/>
      <c r="N269" s="2"/>
      <c r="O269" s="2"/>
      <c r="P269" s="2"/>
      <c r="Q269" s="2"/>
    </row>
    <row r="270">
      <c r="A270" s="9"/>
      <c r="B270" s="48" t="s">
        <v>62</v>
      </c>
      <c r="C270" s="1"/>
      <c r="D270" s="1"/>
      <c r="E270" s="49" t="s">
        <v>489</v>
      </c>
      <c r="F270" s="1"/>
      <c r="G270" s="1"/>
      <c r="H270" s="40"/>
      <c r="I270" s="1"/>
      <c r="J270" s="40"/>
      <c r="K270" s="1"/>
      <c r="L270" s="1"/>
      <c r="M270" s="12"/>
      <c r="N270" s="2"/>
      <c r="O270" s="2"/>
      <c r="P270" s="2"/>
      <c r="Q270" s="2"/>
    </row>
    <row r="271">
      <c r="A271" s="9"/>
      <c r="B271" s="48" t="s">
        <v>63</v>
      </c>
      <c r="C271" s="1"/>
      <c r="D271" s="1"/>
      <c r="E271" s="49" t="s">
        <v>363</v>
      </c>
      <c r="F271" s="1"/>
      <c r="G271" s="1"/>
      <c r="H271" s="40"/>
      <c r="I271" s="1"/>
      <c r="J271" s="40"/>
      <c r="K271" s="1"/>
      <c r="L271" s="1"/>
      <c r="M271" s="12"/>
      <c r="N271" s="2"/>
      <c r="O271" s="2"/>
      <c r="P271" s="2"/>
      <c r="Q271" s="2"/>
    </row>
    <row r="272" thickBot="1">
      <c r="A272" s="9"/>
      <c r="B272" s="50" t="s">
        <v>65</v>
      </c>
      <c r="C272" s="51"/>
      <c r="D272" s="51"/>
      <c r="E272" s="52" t="s">
        <v>66</v>
      </c>
      <c r="F272" s="51"/>
      <c r="G272" s="51"/>
      <c r="H272" s="53"/>
      <c r="I272" s="51"/>
      <c r="J272" s="53"/>
      <c r="K272" s="51"/>
      <c r="L272" s="51"/>
      <c r="M272" s="12"/>
      <c r="N272" s="2"/>
      <c r="O272" s="2"/>
      <c r="P272" s="2"/>
      <c r="Q272" s="2"/>
    </row>
    <row r="273" thickTop="1" thickBot="1" ht="25" customHeight="1">
      <c r="A273" s="9"/>
      <c r="B273" s="1"/>
      <c r="C273" s="59">
        <v>5</v>
      </c>
      <c r="D273" s="1"/>
      <c r="E273" s="59" t="s">
        <v>184</v>
      </c>
      <c r="F273" s="1"/>
      <c r="G273" s="60" t="s">
        <v>101</v>
      </c>
      <c r="H273" s="61">
        <f>J208+J213+J218+J223+J228+J233+J238+J243+J248+J253+J258+J263+J268</f>
        <v>0</v>
      </c>
      <c r="I273" s="60" t="s">
        <v>102</v>
      </c>
      <c r="J273" s="62">
        <f>(L273-H273)</f>
        <v>0</v>
      </c>
      <c r="K273" s="60" t="s">
        <v>103</v>
      </c>
      <c r="L273" s="63">
        <f>L208+L213+L218+L223+L228+L233+L238+L243+L248+L253+L258+L263+L268</f>
        <v>0</v>
      </c>
      <c r="M273" s="12"/>
      <c r="N273" s="2"/>
      <c r="O273" s="2"/>
      <c r="P273" s="2"/>
      <c r="Q273" s="33">
        <f>0+Q208+Q213+Q218+Q223+Q228+Q233+Q238+Q243+Q248+Q253+Q258+Q263+Q268</f>
        <v>0</v>
      </c>
      <c r="R273" s="27">
        <f>0+R208+R213+R218+R223+R228+R233+R238+R243+R248+R253+R258+R263+R268</f>
        <v>0</v>
      </c>
      <c r="S273" s="64">
        <f>Q273*(1+J273)+R273</f>
        <v>0</v>
      </c>
    </row>
    <row r="274" thickTop="1" thickBot="1" ht="25" customHeight="1">
      <c r="A274" s="9"/>
      <c r="B274" s="65"/>
      <c r="C274" s="65"/>
      <c r="D274" s="65"/>
      <c r="E274" s="65"/>
      <c r="F274" s="65"/>
      <c r="G274" s="66" t="s">
        <v>104</v>
      </c>
      <c r="H274" s="67">
        <f>J208+J213+J218+J223+J228+J233+J238+J243+J248+J253+J258+J263+J268</f>
        <v>0</v>
      </c>
      <c r="I274" s="66" t="s">
        <v>105</v>
      </c>
      <c r="J274" s="68">
        <f>0+J273</f>
        <v>0</v>
      </c>
      <c r="K274" s="66" t="s">
        <v>106</v>
      </c>
      <c r="L274" s="69">
        <f>L208+L213+L218+L223+L228+L233+L238+L243+L248+L253+L258+L263+L268</f>
        <v>0</v>
      </c>
      <c r="M274" s="12"/>
      <c r="N274" s="2"/>
      <c r="O274" s="2"/>
      <c r="P274" s="2"/>
      <c r="Q274" s="2"/>
    </row>
    <row r="275" ht="40" customHeight="1">
      <c r="A275" s="9"/>
      <c r="B275" s="73" t="s">
        <v>364</v>
      </c>
      <c r="C275" s="1"/>
      <c r="D275" s="1"/>
      <c r="E275" s="1"/>
      <c r="F275" s="1"/>
      <c r="G275" s="1"/>
      <c r="H275" s="40"/>
      <c r="I275" s="1"/>
      <c r="J275" s="40"/>
      <c r="K275" s="1"/>
      <c r="L275" s="1"/>
      <c r="M275" s="12"/>
      <c r="N275" s="2"/>
      <c r="O275" s="2"/>
      <c r="P275" s="2"/>
      <c r="Q275" s="2"/>
    </row>
    <row r="276">
      <c r="A276" s="9"/>
      <c r="B276" s="41">
        <v>46</v>
      </c>
      <c r="C276" s="42" t="s">
        <v>365</v>
      </c>
      <c r="D276" s="42" t="s">
        <v>3</v>
      </c>
      <c r="E276" s="42" t="s">
        <v>366</v>
      </c>
      <c r="F276" s="42" t="s">
        <v>3</v>
      </c>
      <c r="G276" s="43" t="s">
        <v>177</v>
      </c>
      <c r="H276" s="44">
        <v>46</v>
      </c>
      <c r="I276" s="25">
        <f>ROUND(0,2)</f>
        <v>0</v>
      </c>
      <c r="J276" s="45">
        <f>ROUND(I276*H276,2)</f>
        <v>0</v>
      </c>
      <c r="K276" s="46">
        <v>0.20999999999999999</v>
      </c>
      <c r="L276" s="47">
        <f>IF(ISNUMBER(K276),ROUND(J276*(K276+1),2),0)</f>
        <v>0</v>
      </c>
      <c r="M276" s="12"/>
      <c r="N276" s="2"/>
      <c r="O276" s="2"/>
      <c r="P276" s="2"/>
      <c r="Q276" s="33">
        <f>IF(ISNUMBER(K276),IF(H276&gt;0,IF(I276&gt;0,J276,0),0),0)</f>
        <v>0</v>
      </c>
      <c r="R276" s="27">
        <f>IF(ISNUMBER(K276)=FALSE,J276,0)</f>
        <v>0</v>
      </c>
    </row>
    <row r="277">
      <c r="A277" s="9"/>
      <c r="B277" s="48" t="s">
        <v>60</v>
      </c>
      <c r="C277" s="1"/>
      <c r="D277" s="1"/>
      <c r="E277" s="49" t="s">
        <v>490</v>
      </c>
      <c r="F277" s="1"/>
      <c r="G277" s="1"/>
      <c r="H277" s="40"/>
      <c r="I277" s="1"/>
      <c r="J277" s="40"/>
      <c r="K277" s="1"/>
      <c r="L277" s="1"/>
      <c r="M277" s="12"/>
      <c r="N277" s="2"/>
      <c r="O277" s="2"/>
      <c r="P277" s="2"/>
      <c r="Q277" s="2"/>
    </row>
    <row r="278">
      <c r="A278" s="9"/>
      <c r="B278" s="48" t="s">
        <v>62</v>
      </c>
      <c r="C278" s="1"/>
      <c r="D278" s="1"/>
      <c r="E278" s="49" t="s">
        <v>491</v>
      </c>
      <c r="F278" s="1"/>
      <c r="G278" s="1"/>
      <c r="H278" s="40"/>
      <c r="I278" s="1"/>
      <c r="J278" s="40"/>
      <c r="K278" s="1"/>
      <c r="L278" s="1"/>
      <c r="M278" s="12"/>
      <c r="N278" s="2"/>
      <c r="O278" s="2"/>
      <c r="P278" s="2"/>
      <c r="Q278" s="2"/>
    </row>
    <row r="279">
      <c r="A279" s="9"/>
      <c r="B279" s="48" t="s">
        <v>63</v>
      </c>
      <c r="C279" s="1"/>
      <c r="D279" s="1"/>
      <c r="E279" s="49" t="s">
        <v>369</v>
      </c>
      <c r="F279" s="1"/>
      <c r="G279" s="1"/>
      <c r="H279" s="40"/>
      <c r="I279" s="1"/>
      <c r="J279" s="40"/>
      <c r="K279" s="1"/>
      <c r="L279" s="1"/>
      <c r="M279" s="12"/>
      <c r="N279" s="2"/>
      <c r="O279" s="2"/>
      <c r="P279" s="2"/>
      <c r="Q279" s="2"/>
    </row>
    <row r="280" thickBot="1">
      <c r="A280" s="9"/>
      <c r="B280" s="50" t="s">
        <v>65</v>
      </c>
      <c r="C280" s="51"/>
      <c r="D280" s="51"/>
      <c r="E280" s="52" t="s">
        <v>66</v>
      </c>
      <c r="F280" s="51"/>
      <c r="G280" s="51"/>
      <c r="H280" s="53"/>
      <c r="I280" s="51"/>
      <c r="J280" s="53"/>
      <c r="K280" s="51"/>
      <c r="L280" s="51"/>
      <c r="M280" s="12"/>
      <c r="N280" s="2"/>
      <c r="O280" s="2"/>
      <c r="P280" s="2"/>
      <c r="Q280" s="2"/>
    </row>
    <row r="281" thickTop="1" thickBot="1" ht="25" customHeight="1">
      <c r="A281" s="9"/>
      <c r="B281" s="1"/>
      <c r="C281" s="59">
        <v>8</v>
      </c>
      <c r="D281" s="1"/>
      <c r="E281" s="59" t="s">
        <v>185</v>
      </c>
      <c r="F281" s="1"/>
      <c r="G281" s="60" t="s">
        <v>101</v>
      </c>
      <c r="H281" s="61">
        <f>0+J276</f>
        <v>0</v>
      </c>
      <c r="I281" s="60" t="s">
        <v>102</v>
      </c>
      <c r="J281" s="62">
        <f>(L281-H281)</f>
        <v>0</v>
      </c>
      <c r="K281" s="60" t="s">
        <v>103</v>
      </c>
      <c r="L281" s="63">
        <f>0+L276</f>
        <v>0</v>
      </c>
      <c r="M281" s="12"/>
      <c r="N281" s="2"/>
      <c r="O281" s="2"/>
      <c r="P281" s="2"/>
      <c r="Q281" s="33">
        <f>0+Q276</f>
        <v>0</v>
      </c>
      <c r="R281" s="27">
        <f>0+R276</f>
        <v>0</v>
      </c>
      <c r="S281" s="64">
        <f>Q281*(1+J281)+R281</f>
        <v>0</v>
      </c>
    </row>
    <row r="282" thickTop="1" thickBot="1" ht="25" customHeight="1">
      <c r="A282" s="9"/>
      <c r="B282" s="65"/>
      <c r="C282" s="65"/>
      <c r="D282" s="65"/>
      <c r="E282" s="65"/>
      <c r="F282" s="65"/>
      <c r="G282" s="66" t="s">
        <v>104</v>
      </c>
      <c r="H282" s="67">
        <f>0+J276</f>
        <v>0</v>
      </c>
      <c r="I282" s="66" t="s">
        <v>105</v>
      </c>
      <c r="J282" s="68">
        <f>0+J281</f>
        <v>0</v>
      </c>
      <c r="K282" s="66" t="s">
        <v>106</v>
      </c>
      <c r="L282" s="69">
        <f>0+L276</f>
        <v>0</v>
      </c>
      <c r="M282" s="12"/>
      <c r="N282" s="2"/>
      <c r="O282" s="2"/>
      <c r="P282" s="2"/>
      <c r="Q282" s="2"/>
    </row>
    <row r="283" ht="40" customHeight="1">
      <c r="A283" s="9"/>
      <c r="B283" s="73" t="s">
        <v>174</v>
      </c>
      <c r="C283" s="1"/>
      <c r="D283" s="1"/>
      <c r="E283" s="1"/>
      <c r="F283" s="1"/>
      <c r="G283" s="1"/>
      <c r="H283" s="40"/>
      <c r="I283" s="1"/>
      <c r="J283" s="40"/>
      <c r="K283" s="1"/>
      <c r="L283" s="1"/>
      <c r="M283" s="12"/>
      <c r="N283" s="2"/>
      <c r="O283" s="2"/>
      <c r="P283" s="2"/>
      <c r="Q283" s="2"/>
    </row>
    <row r="284">
      <c r="A284" s="9"/>
      <c r="B284" s="41">
        <v>47</v>
      </c>
      <c r="C284" s="42" t="s">
        <v>383</v>
      </c>
      <c r="D284" s="42" t="s">
        <v>3</v>
      </c>
      <c r="E284" s="42" t="s">
        <v>384</v>
      </c>
      <c r="F284" s="42" t="s">
        <v>3</v>
      </c>
      <c r="G284" s="43" t="s">
        <v>177</v>
      </c>
      <c r="H284" s="44">
        <v>51</v>
      </c>
      <c r="I284" s="25">
        <f>ROUND(0,2)</f>
        <v>0</v>
      </c>
      <c r="J284" s="45">
        <f>ROUND(I284*H284,2)</f>
        <v>0</v>
      </c>
      <c r="K284" s="46">
        <v>0.20999999999999999</v>
      </c>
      <c r="L284" s="47">
        <f>IF(ISNUMBER(K284),ROUND(J284*(K284+1),2),0)</f>
        <v>0</v>
      </c>
      <c r="M284" s="12"/>
      <c r="N284" s="2"/>
      <c r="O284" s="2"/>
      <c r="P284" s="2"/>
      <c r="Q284" s="33">
        <f>IF(ISNUMBER(K284),IF(H284&gt;0,IF(I284&gt;0,J284,0),0),0)</f>
        <v>0</v>
      </c>
      <c r="R284" s="27">
        <f>IF(ISNUMBER(K284)=FALSE,J284,0)</f>
        <v>0</v>
      </c>
    </row>
    <row r="285">
      <c r="A285" s="9"/>
      <c r="B285" s="48" t="s">
        <v>60</v>
      </c>
      <c r="C285" s="1"/>
      <c r="D285" s="1"/>
      <c r="E285" s="49" t="s">
        <v>385</v>
      </c>
      <c r="F285" s="1"/>
      <c r="G285" s="1"/>
      <c r="H285" s="40"/>
      <c r="I285" s="1"/>
      <c r="J285" s="40"/>
      <c r="K285" s="1"/>
      <c r="L285" s="1"/>
      <c r="M285" s="12"/>
      <c r="N285" s="2"/>
      <c r="O285" s="2"/>
      <c r="P285" s="2"/>
      <c r="Q285" s="2"/>
    </row>
    <row r="286">
      <c r="A286" s="9"/>
      <c r="B286" s="48" t="s">
        <v>62</v>
      </c>
      <c r="C286" s="1"/>
      <c r="D286" s="1"/>
      <c r="E286" s="49" t="s">
        <v>492</v>
      </c>
      <c r="F286" s="1"/>
      <c r="G286" s="1"/>
      <c r="H286" s="40"/>
      <c r="I286" s="1"/>
      <c r="J286" s="40"/>
      <c r="K286" s="1"/>
      <c r="L286" s="1"/>
      <c r="M286" s="12"/>
      <c r="N286" s="2"/>
      <c r="O286" s="2"/>
      <c r="P286" s="2"/>
      <c r="Q286" s="2"/>
    </row>
    <row r="287">
      <c r="A287" s="9"/>
      <c r="B287" s="48" t="s">
        <v>63</v>
      </c>
      <c r="C287" s="1"/>
      <c r="D287" s="1"/>
      <c r="E287" s="49" t="s">
        <v>387</v>
      </c>
      <c r="F287" s="1"/>
      <c r="G287" s="1"/>
      <c r="H287" s="40"/>
      <c r="I287" s="1"/>
      <c r="J287" s="40"/>
      <c r="K287" s="1"/>
      <c r="L287" s="1"/>
      <c r="M287" s="12"/>
      <c r="N287" s="2"/>
      <c r="O287" s="2"/>
      <c r="P287" s="2"/>
      <c r="Q287" s="2"/>
    </row>
    <row r="288" thickBot="1">
      <c r="A288" s="9"/>
      <c r="B288" s="50" t="s">
        <v>65</v>
      </c>
      <c r="C288" s="51"/>
      <c r="D288" s="51"/>
      <c r="E288" s="52" t="s">
        <v>66</v>
      </c>
      <c r="F288" s="51"/>
      <c r="G288" s="51"/>
      <c r="H288" s="53"/>
      <c r="I288" s="51"/>
      <c r="J288" s="53"/>
      <c r="K288" s="51"/>
      <c r="L288" s="51"/>
      <c r="M288" s="12"/>
      <c r="N288" s="2"/>
      <c r="O288" s="2"/>
      <c r="P288" s="2"/>
      <c r="Q288" s="2"/>
    </row>
    <row r="289" thickTop="1">
      <c r="A289" s="9"/>
      <c r="B289" s="41">
        <v>48</v>
      </c>
      <c r="C289" s="42" t="s">
        <v>388</v>
      </c>
      <c r="D289" s="42" t="s">
        <v>3</v>
      </c>
      <c r="E289" s="42" t="s">
        <v>389</v>
      </c>
      <c r="F289" s="42" t="s">
        <v>3</v>
      </c>
      <c r="G289" s="43" t="s">
        <v>177</v>
      </c>
      <c r="H289" s="54">
        <v>39.200000000000003</v>
      </c>
      <c r="I289" s="55">
        <f>ROUND(0,2)</f>
        <v>0</v>
      </c>
      <c r="J289" s="56">
        <f>ROUND(I289*H289,2)</f>
        <v>0</v>
      </c>
      <c r="K289" s="57">
        <v>0.20999999999999999</v>
      </c>
      <c r="L289" s="58">
        <f>IF(ISNUMBER(K289),ROUND(J289*(K289+1),2),0)</f>
        <v>0</v>
      </c>
      <c r="M289" s="12"/>
      <c r="N289" s="2"/>
      <c r="O289" s="2"/>
      <c r="P289" s="2"/>
      <c r="Q289" s="33">
        <f>IF(ISNUMBER(K289),IF(H289&gt;0,IF(I289&gt;0,J289,0),0),0)</f>
        <v>0</v>
      </c>
      <c r="R289" s="27">
        <f>IF(ISNUMBER(K289)=FALSE,J289,0)</f>
        <v>0</v>
      </c>
    </row>
    <row r="290">
      <c r="A290" s="9"/>
      <c r="B290" s="48" t="s">
        <v>60</v>
      </c>
      <c r="C290" s="1"/>
      <c r="D290" s="1"/>
      <c r="E290" s="49" t="s">
        <v>390</v>
      </c>
      <c r="F290" s="1"/>
      <c r="G290" s="1"/>
      <c r="H290" s="40"/>
      <c r="I290" s="1"/>
      <c r="J290" s="40"/>
      <c r="K290" s="1"/>
      <c r="L290" s="1"/>
      <c r="M290" s="12"/>
      <c r="N290" s="2"/>
      <c r="O290" s="2"/>
      <c r="P290" s="2"/>
      <c r="Q290" s="2"/>
    </row>
    <row r="291">
      <c r="A291" s="9"/>
      <c r="B291" s="48" t="s">
        <v>62</v>
      </c>
      <c r="C291" s="1"/>
      <c r="D291" s="1"/>
      <c r="E291" s="49" t="s">
        <v>493</v>
      </c>
      <c r="F291" s="1"/>
      <c r="G291" s="1"/>
      <c r="H291" s="40"/>
      <c r="I291" s="1"/>
      <c r="J291" s="40"/>
      <c r="K291" s="1"/>
      <c r="L291" s="1"/>
      <c r="M291" s="12"/>
      <c r="N291" s="2"/>
      <c r="O291" s="2"/>
      <c r="P291" s="2"/>
      <c r="Q291" s="2"/>
    </row>
    <row r="292">
      <c r="A292" s="9"/>
      <c r="B292" s="48" t="s">
        <v>63</v>
      </c>
      <c r="C292" s="1"/>
      <c r="D292" s="1"/>
      <c r="E292" s="49" t="s">
        <v>391</v>
      </c>
      <c r="F292" s="1"/>
      <c r="G292" s="1"/>
      <c r="H292" s="40"/>
      <c r="I292" s="1"/>
      <c r="J292" s="40"/>
      <c r="K292" s="1"/>
      <c r="L292" s="1"/>
      <c r="M292" s="12"/>
      <c r="N292" s="2"/>
      <c r="O292" s="2"/>
      <c r="P292" s="2"/>
      <c r="Q292" s="2"/>
    </row>
    <row r="293" thickBot="1">
      <c r="A293" s="9"/>
      <c r="B293" s="50" t="s">
        <v>65</v>
      </c>
      <c r="C293" s="51"/>
      <c r="D293" s="51"/>
      <c r="E293" s="52" t="s">
        <v>66</v>
      </c>
      <c r="F293" s="51"/>
      <c r="G293" s="51"/>
      <c r="H293" s="53"/>
      <c r="I293" s="51"/>
      <c r="J293" s="53"/>
      <c r="K293" s="51"/>
      <c r="L293" s="51"/>
      <c r="M293" s="12"/>
      <c r="N293" s="2"/>
      <c r="O293" s="2"/>
      <c r="P293" s="2"/>
      <c r="Q293" s="2"/>
    </row>
    <row r="294" thickTop="1">
      <c r="A294" s="9"/>
      <c r="B294" s="41">
        <v>49</v>
      </c>
      <c r="C294" s="42" t="s">
        <v>392</v>
      </c>
      <c r="D294" s="42" t="s">
        <v>3</v>
      </c>
      <c r="E294" s="42" t="s">
        <v>393</v>
      </c>
      <c r="F294" s="42" t="s">
        <v>3</v>
      </c>
      <c r="G294" s="43" t="s">
        <v>177</v>
      </c>
      <c r="H294" s="54">
        <v>27</v>
      </c>
      <c r="I294" s="55">
        <f>ROUND(0,2)</f>
        <v>0</v>
      </c>
      <c r="J294" s="56">
        <f>ROUND(I294*H294,2)</f>
        <v>0</v>
      </c>
      <c r="K294" s="57">
        <v>0.20999999999999999</v>
      </c>
      <c r="L294" s="58">
        <f>IF(ISNUMBER(K294),ROUND(J294*(K294+1),2),0)</f>
        <v>0</v>
      </c>
      <c r="M294" s="12"/>
      <c r="N294" s="2"/>
      <c r="O294" s="2"/>
      <c r="P294" s="2"/>
      <c r="Q294" s="33">
        <f>IF(ISNUMBER(K294),IF(H294&gt;0,IF(I294&gt;0,J294,0),0),0)</f>
        <v>0</v>
      </c>
      <c r="R294" s="27">
        <f>IF(ISNUMBER(K294)=FALSE,J294,0)</f>
        <v>0</v>
      </c>
    </row>
    <row r="295">
      <c r="A295" s="9"/>
      <c r="B295" s="48" t="s">
        <v>60</v>
      </c>
      <c r="C295" s="1"/>
      <c r="D295" s="1"/>
      <c r="E295" s="49" t="s">
        <v>494</v>
      </c>
      <c r="F295" s="1"/>
      <c r="G295" s="1"/>
      <c r="H295" s="40"/>
      <c r="I295" s="1"/>
      <c r="J295" s="40"/>
      <c r="K295" s="1"/>
      <c r="L295" s="1"/>
      <c r="M295" s="12"/>
      <c r="N295" s="2"/>
      <c r="O295" s="2"/>
      <c r="P295" s="2"/>
      <c r="Q295" s="2"/>
    </row>
    <row r="296">
      <c r="A296" s="9"/>
      <c r="B296" s="48" t="s">
        <v>62</v>
      </c>
      <c r="C296" s="1"/>
      <c r="D296" s="1"/>
      <c r="E296" s="49" t="s">
        <v>495</v>
      </c>
      <c r="F296" s="1"/>
      <c r="G296" s="1"/>
      <c r="H296" s="40"/>
      <c r="I296" s="1"/>
      <c r="J296" s="40"/>
      <c r="K296" s="1"/>
      <c r="L296" s="1"/>
      <c r="M296" s="12"/>
      <c r="N296" s="2"/>
      <c r="O296" s="2"/>
      <c r="P296" s="2"/>
      <c r="Q296" s="2"/>
    </row>
    <row r="297">
      <c r="A297" s="9"/>
      <c r="B297" s="48" t="s">
        <v>63</v>
      </c>
      <c r="C297" s="1"/>
      <c r="D297" s="1"/>
      <c r="E297" s="49" t="s">
        <v>396</v>
      </c>
      <c r="F297" s="1"/>
      <c r="G297" s="1"/>
      <c r="H297" s="40"/>
      <c r="I297" s="1"/>
      <c r="J297" s="40"/>
      <c r="K297" s="1"/>
      <c r="L297" s="1"/>
      <c r="M297" s="12"/>
      <c r="N297" s="2"/>
      <c r="O297" s="2"/>
      <c r="P297" s="2"/>
      <c r="Q297" s="2"/>
    </row>
    <row r="298" thickBot="1">
      <c r="A298" s="9"/>
      <c r="B298" s="50" t="s">
        <v>65</v>
      </c>
      <c r="C298" s="51"/>
      <c r="D298" s="51"/>
      <c r="E298" s="52" t="s">
        <v>66</v>
      </c>
      <c r="F298" s="51"/>
      <c r="G298" s="51"/>
      <c r="H298" s="53"/>
      <c r="I298" s="51"/>
      <c r="J298" s="53"/>
      <c r="K298" s="51"/>
      <c r="L298" s="51"/>
      <c r="M298" s="12"/>
      <c r="N298" s="2"/>
      <c r="O298" s="2"/>
      <c r="P298" s="2"/>
      <c r="Q298" s="2"/>
    </row>
    <row r="299" thickTop="1">
      <c r="A299" s="9"/>
      <c r="B299" s="41">
        <v>50</v>
      </c>
      <c r="C299" s="42" t="s">
        <v>496</v>
      </c>
      <c r="D299" s="42" t="s">
        <v>3</v>
      </c>
      <c r="E299" s="42" t="s">
        <v>497</v>
      </c>
      <c r="F299" s="42" t="s">
        <v>3</v>
      </c>
      <c r="G299" s="43" t="s">
        <v>147</v>
      </c>
      <c r="H299" s="54">
        <v>4</v>
      </c>
      <c r="I299" s="55">
        <f>ROUND(0,2)</f>
        <v>0</v>
      </c>
      <c r="J299" s="56">
        <f>ROUND(I299*H299,2)</f>
        <v>0</v>
      </c>
      <c r="K299" s="57">
        <v>0.20999999999999999</v>
      </c>
      <c r="L299" s="58">
        <f>IF(ISNUMBER(K299),ROUND(J299*(K299+1),2),0)</f>
        <v>0</v>
      </c>
      <c r="M299" s="12"/>
      <c r="N299" s="2"/>
      <c r="O299" s="2"/>
      <c r="P299" s="2"/>
      <c r="Q299" s="33">
        <f>IF(ISNUMBER(K299),IF(H299&gt;0,IF(I299&gt;0,J299,0),0),0)</f>
        <v>0</v>
      </c>
      <c r="R299" s="27">
        <f>IF(ISNUMBER(K299)=FALSE,J299,0)</f>
        <v>0</v>
      </c>
    </row>
    <row r="300">
      <c r="A300" s="9"/>
      <c r="B300" s="48" t="s">
        <v>60</v>
      </c>
      <c r="C300" s="1"/>
      <c r="D300" s="1"/>
      <c r="E300" s="49" t="s">
        <v>498</v>
      </c>
      <c r="F300" s="1"/>
      <c r="G300" s="1"/>
      <c r="H300" s="40"/>
      <c r="I300" s="1"/>
      <c r="J300" s="40"/>
      <c r="K300" s="1"/>
      <c r="L300" s="1"/>
      <c r="M300" s="12"/>
      <c r="N300" s="2"/>
      <c r="O300" s="2"/>
      <c r="P300" s="2"/>
      <c r="Q300" s="2"/>
    </row>
    <row r="301">
      <c r="A301" s="9"/>
      <c r="B301" s="48" t="s">
        <v>62</v>
      </c>
      <c r="C301" s="1"/>
      <c r="D301" s="1"/>
      <c r="E301" s="49" t="s">
        <v>3</v>
      </c>
      <c r="F301" s="1"/>
      <c r="G301" s="1"/>
      <c r="H301" s="40"/>
      <c r="I301" s="1"/>
      <c r="J301" s="40"/>
      <c r="K301" s="1"/>
      <c r="L301" s="1"/>
      <c r="M301" s="12"/>
      <c r="N301" s="2"/>
      <c r="O301" s="2"/>
      <c r="P301" s="2"/>
      <c r="Q301" s="2"/>
    </row>
    <row r="302">
      <c r="A302" s="9"/>
      <c r="B302" s="48" t="s">
        <v>63</v>
      </c>
      <c r="C302" s="1"/>
      <c r="D302" s="1"/>
      <c r="E302" s="49" t="s">
        <v>499</v>
      </c>
      <c r="F302" s="1"/>
      <c r="G302" s="1"/>
      <c r="H302" s="40"/>
      <c r="I302" s="1"/>
      <c r="J302" s="40"/>
      <c r="K302" s="1"/>
      <c r="L302" s="1"/>
      <c r="M302" s="12"/>
      <c r="N302" s="2"/>
      <c r="O302" s="2"/>
      <c r="P302" s="2"/>
      <c r="Q302" s="2"/>
    </row>
    <row r="303" thickBot="1">
      <c r="A303" s="9"/>
      <c r="B303" s="50" t="s">
        <v>65</v>
      </c>
      <c r="C303" s="51"/>
      <c r="D303" s="51"/>
      <c r="E303" s="52" t="s">
        <v>66</v>
      </c>
      <c r="F303" s="51"/>
      <c r="G303" s="51"/>
      <c r="H303" s="53"/>
      <c r="I303" s="51"/>
      <c r="J303" s="53"/>
      <c r="K303" s="51"/>
      <c r="L303" s="51"/>
      <c r="M303" s="12"/>
      <c r="N303" s="2"/>
      <c r="O303" s="2"/>
      <c r="P303" s="2"/>
      <c r="Q303" s="2"/>
    </row>
    <row r="304" thickTop="1">
      <c r="A304" s="9"/>
      <c r="B304" s="41">
        <v>51</v>
      </c>
      <c r="C304" s="42" t="s">
        <v>175</v>
      </c>
      <c r="D304" s="42" t="s">
        <v>3</v>
      </c>
      <c r="E304" s="42" t="s">
        <v>176</v>
      </c>
      <c r="F304" s="42" t="s">
        <v>3</v>
      </c>
      <c r="G304" s="43" t="s">
        <v>177</v>
      </c>
      <c r="H304" s="54">
        <v>2440</v>
      </c>
      <c r="I304" s="55">
        <f>ROUND(0,2)</f>
        <v>0</v>
      </c>
      <c r="J304" s="56">
        <f>ROUND(I304*H304,2)</f>
        <v>0</v>
      </c>
      <c r="K304" s="57">
        <v>0.20999999999999999</v>
      </c>
      <c r="L304" s="58">
        <f>IF(ISNUMBER(K304),ROUND(J304*(K304+1),2),0)</f>
        <v>0</v>
      </c>
      <c r="M304" s="12"/>
      <c r="N304" s="2"/>
      <c r="O304" s="2"/>
      <c r="P304" s="2"/>
      <c r="Q304" s="33">
        <f>IF(ISNUMBER(K304),IF(H304&gt;0,IF(I304&gt;0,J304,0),0),0)</f>
        <v>0</v>
      </c>
      <c r="R304" s="27">
        <f>IF(ISNUMBER(K304)=FALSE,J304,0)</f>
        <v>0</v>
      </c>
    </row>
    <row r="305">
      <c r="A305" s="9"/>
      <c r="B305" s="48" t="s">
        <v>60</v>
      </c>
      <c r="C305" s="1"/>
      <c r="D305" s="1"/>
      <c r="E305" s="49" t="s">
        <v>500</v>
      </c>
      <c r="F305" s="1"/>
      <c r="G305" s="1"/>
      <c r="H305" s="40"/>
      <c r="I305" s="1"/>
      <c r="J305" s="40"/>
      <c r="K305" s="1"/>
      <c r="L305" s="1"/>
      <c r="M305" s="12"/>
      <c r="N305" s="2"/>
      <c r="O305" s="2"/>
      <c r="P305" s="2"/>
      <c r="Q305" s="2"/>
    </row>
    <row r="306">
      <c r="A306" s="9"/>
      <c r="B306" s="48" t="s">
        <v>62</v>
      </c>
      <c r="C306" s="1"/>
      <c r="D306" s="1"/>
      <c r="E306" s="49" t="s">
        <v>501</v>
      </c>
      <c r="F306" s="1"/>
      <c r="G306" s="1"/>
      <c r="H306" s="40"/>
      <c r="I306" s="1"/>
      <c r="J306" s="40"/>
      <c r="K306" s="1"/>
      <c r="L306" s="1"/>
      <c r="M306" s="12"/>
      <c r="N306" s="2"/>
      <c r="O306" s="2"/>
      <c r="P306" s="2"/>
      <c r="Q306" s="2"/>
    </row>
    <row r="307">
      <c r="A307" s="9"/>
      <c r="B307" s="48" t="s">
        <v>63</v>
      </c>
      <c r="C307" s="1"/>
      <c r="D307" s="1"/>
      <c r="E307" s="49" t="s">
        <v>180</v>
      </c>
      <c r="F307" s="1"/>
      <c r="G307" s="1"/>
      <c r="H307" s="40"/>
      <c r="I307" s="1"/>
      <c r="J307" s="40"/>
      <c r="K307" s="1"/>
      <c r="L307" s="1"/>
      <c r="M307" s="12"/>
      <c r="N307" s="2"/>
      <c r="O307" s="2"/>
      <c r="P307" s="2"/>
      <c r="Q307" s="2"/>
    </row>
    <row r="308" thickBot="1">
      <c r="A308" s="9"/>
      <c r="B308" s="50" t="s">
        <v>65</v>
      </c>
      <c r="C308" s="51"/>
      <c r="D308" s="51"/>
      <c r="E308" s="52" t="s">
        <v>66</v>
      </c>
      <c r="F308" s="51"/>
      <c r="G308" s="51"/>
      <c r="H308" s="53"/>
      <c r="I308" s="51"/>
      <c r="J308" s="53"/>
      <c r="K308" s="51"/>
      <c r="L308" s="51"/>
      <c r="M308" s="12"/>
      <c r="N308" s="2"/>
      <c r="O308" s="2"/>
      <c r="P308" s="2"/>
      <c r="Q308" s="2"/>
    </row>
    <row r="309" thickTop="1" thickBot="1" ht="25" customHeight="1">
      <c r="A309" s="9"/>
      <c r="B309" s="1"/>
      <c r="C309" s="59">
        <v>9</v>
      </c>
      <c r="D309" s="1"/>
      <c r="E309" s="59" t="s">
        <v>109</v>
      </c>
      <c r="F309" s="1"/>
      <c r="G309" s="60" t="s">
        <v>101</v>
      </c>
      <c r="H309" s="61">
        <f>J284+J289+J294+J299+J304</f>
        <v>0</v>
      </c>
      <c r="I309" s="60" t="s">
        <v>102</v>
      </c>
      <c r="J309" s="62">
        <f>(L309-H309)</f>
        <v>0</v>
      </c>
      <c r="K309" s="60" t="s">
        <v>103</v>
      </c>
      <c r="L309" s="63">
        <f>L284+L289+L294+L299+L304</f>
        <v>0</v>
      </c>
      <c r="M309" s="12"/>
      <c r="N309" s="2"/>
      <c r="O309" s="2"/>
      <c r="P309" s="2"/>
      <c r="Q309" s="33">
        <f>0+Q284+Q289+Q294+Q299+Q304</f>
        <v>0</v>
      </c>
      <c r="R309" s="27">
        <f>0+R284+R289+R294+R299+R304</f>
        <v>0</v>
      </c>
      <c r="S309" s="64">
        <f>Q309*(1+J309)+R309</f>
        <v>0</v>
      </c>
    </row>
    <row r="310" thickTop="1" thickBot="1" ht="25" customHeight="1">
      <c r="A310" s="9"/>
      <c r="B310" s="65"/>
      <c r="C310" s="65"/>
      <c r="D310" s="65"/>
      <c r="E310" s="65"/>
      <c r="F310" s="65"/>
      <c r="G310" s="66" t="s">
        <v>104</v>
      </c>
      <c r="H310" s="67">
        <f>J284+J289+J294+J299+J304</f>
        <v>0</v>
      </c>
      <c r="I310" s="66" t="s">
        <v>105</v>
      </c>
      <c r="J310" s="68">
        <f>0+J309</f>
        <v>0</v>
      </c>
      <c r="K310" s="66" t="s">
        <v>106</v>
      </c>
      <c r="L310" s="69">
        <f>L284+L289+L294+L299+L304</f>
        <v>0</v>
      </c>
      <c r="M310" s="12"/>
      <c r="N310" s="2"/>
      <c r="O310" s="2"/>
      <c r="P310" s="2"/>
      <c r="Q310" s="2"/>
    </row>
    <row r="311">
      <c r="A311" s="13"/>
      <c r="B311" s="4"/>
      <c r="C311" s="4"/>
      <c r="D311" s="4"/>
      <c r="E311" s="4"/>
      <c r="F311" s="4"/>
      <c r="G311" s="4"/>
      <c r="H311" s="70"/>
      <c r="I311" s="4"/>
      <c r="J311" s="70"/>
      <c r="K311" s="4"/>
      <c r="L311" s="4"/>
      <c r="M311" s="14"/>
      <c r="N311" s="2"/>
      <c r="O311" s="2"/>
      <c r="P311" s="2"/>
      <c r="Q311" s="2"/>
    </row>
    <row r="312">
      <c r="A312" s="1"/>
      <c r="B312" s="1"/>
      <c r="C312" s="1"/>
      <c r="D312" s="1"/>
      <c r="E312" s="1"/>
      <c r="F312" s="1"/>
      <c r="G312" s="1"/>
      <c r="H312" s="1"/>
      <c r="I312" s="1"/>
      <c r="J312" s="1"/>
      <c r="K312" s="1"/>
      <c r="L312" s="1"/>
      <c r="M312" s="1"/>
      <c r="N312" s="2"/>
      <c r="O312" s="2"/>
      <c r="P312" s="2"/>
      <c r="Q312" s="2"/>
    </row>
  </sheetData>
  <mergeCells count="233">
    <mergeCell ref="A1:A2"/>
    <mergeCell ref="A3:F3"/>
    <mergeCell ref="B4:C5"/>
    <mergeCell ref="B6:I6"/>
    <mergeCell ref="B8:C9"/>
    <mergeCell ref="A10:D10"/>
    <mergeCell ref="A11:G11"/>
    <mergeCell ref="A12:G12"/>
    <mergeCell ref="A13:G13"/>
    <mergeCell ref="B17:C18"/>
    <mergeCell ref="B19:D19"/>
    <mergeCell ref="E19:F19"/>
    <mergeCell ref="B20:D20"/>
    <mergeCell ref="B29:C30"/>
    <mergeCell ref="B32:L32"/>
    <mergeCell ref="B34:D34"/>
    <mergeCell ref="B35:D35"/>
    <mergeCell ref="B36:D36"/>
    <mergeCell ref="B37:D37"/>
    <mergeCell ref="B39:D39"/>
    <mergeCell ref="B40:D40"/>
    <mergeCell ref="B41:D41"/>
    <mergeCell ref="B42:D42"/>
    <mergeCell ref="B21:D21"/>
    <mergeCell ref="B22:D22"/>
    <mergeCell ref="B23:D23"/>
    <mergeCell ref="B24:D24"/>
    <mergeCell ref="B25:D25"/>
    <mergeCell ref="B26:D26"/>
    <mergeCell ref="B27:D27"/>
    <mergeCell ref="B72:D72"/>
    <mergeCell ref="B73:D73"/>
    <mergeCell ref="B74:D74"/>
    <mergeCell ref="B75:D75"/>
    <mergeCell ref="B77:D77"/>
    <mergeCell ref="B78:D78"/>
    <mergeCell ref="B79:D79"/>
    <mergeCell ref="B80:D80"/>
    <mergeCell ref="B82:D82"/>
    <mergeCell ref="B83:D83"/>
    <mergeCell ref="B84:D84"/>
    <mergeCell ref="B85:D85"/>
    <mergeCell ref="B87:D87"/>
    <mergeCell ref="B88:D88"/>
    <mergeCell ref="B89:D89"/>
    <mergeCell ref="B90:D90"/>
    <mergeCell ref="B92:D92"/>
    <mergeCell ref="B93:D93"/>
    <mergeCell ref="B94:D94"/>
    <mergeCell ref="B95:D95"/>
    <mergeCell ref="B44:D44"/>
    <mergeCell ref="B45:D45"/>
    <mergeCell ref="B46:D46"/>
    <mergeCell ref="B47:D47"/>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50:L50"/>
    <mergeCell ref="B130:D130"/>
    <mergeCell ref="B131:D131"/>
    <mergeCell ref="B132:D132"/>
    <mergeCell ref="B133:D133"/>
    <mergeCell ref="B135:D135"/>
    <mergeCell ref="B136:D136"/>
    <mergeCell ref="B137:D137"/>
    <mergeCell ref="B138:D138"/>
    <mergeCell ref="B140:D140"/>
    <mergeCell ref="B141:D141"/>
    <mergeCell ref="B142:D142"/>
    <mergeCell ref="B143:D143"/>
    <mergeCell ref="B145:D145"/>
    <mergeCell ref="B146:D146"/>
    <mergeCell ref="B147:D147"/>
    <mergeCell ref="B148:D148"/>
    <mergeCell ref="B150:D150"/>
    <mergeCell ref="B151:D151"/>
    <mergeCell ref="B152:D152"/>
    <mergeCell ref="B153:D153"/>
    <mergeCell ref="B155:D155"/>
    <mergeCell ref="B156:D156"/>
    <mergeCell ref="B157:D157"/>
    <mergeCell ref="B158:D158"/>
    <mergeCell ref="B160:D160"/>
    <mergeCell ref="B161:D161"/>
    <mergeCell ref="B162:D162"/>
    <mergeCell ref="B163:D163"/>
    <mergeCell ref="B224:D224"/>
    <mergeCell ref="B225:D225"/>
    <mergeCell ref="B226:D226"/>
    <mergeCell ref="B227:D227"/>
    <mergeCell ref="B229:D229"/>
    <mergeCell ref="B230:D230"/>
    <mergeCell ref="B231:D231"/>
    <mergeCell ref="B232:D232"/>
    <mergeCell ref="B234:D234"/>
    <mergeCell ref="B235:D235"/>
    <mergeCell ref="B236:D236"/>
    <mergeCell ref="B237:D237"/>
    <mergeCell ref="B239:D239"/>
    <mergeCell ref="B240:D240"/>
    <mergeCell ref="B241:D241"/>
    <mergeCell ref="B242:D242"/>
    <mergeCell ref="B244:D244"/>
    <mergeCell ref="B245:D245"/>
    <mergeCell ref="B246:D246"/>
    <mergeCell ref="B247:D247"/>
    <mergeCell ref="B249:D249"/>
    <mergeCell ref="B250:D250"/>
    <mergeCell ref="B251:D251"/>
    <mergeCell ref="B252:D252"/>
    <mergeCell ref="B254:D254"/>
    <mergeCell ref="B255:D255"/>
    <mergeCell ref="B256:D256"/>
    <mergeCell ref="B257:D257"/>
    <mergeCell ref="B97:D97"/>
    <mergeCell ref="B98:D98"/>
    <mergeCell ref="B99:D99"/>
    <mergeCell ref="B100:D100"/>
    <mergeCell ref="B102:D102"/>
    <mergeCell ref="B103:D103"/>
    <mergeCell ref="B104:D104"/>
    <mergeCell ref="B105:D105"/>
    <mergeCell ref="B107:D107"/>
    <mergeCell ref="B108:D108"/>
    <mergeCell ref="B109:D109"/>
    <mergeCell ref="B110:D110"/>
    <mergeCell ref="B112:D112"/>
    <mergeCell ref="B113:D113"/>
    <mergeCell ref="B114:D114"/>
    <mergeCell ref="B115:D115"/>
    <mergeCell ref="B117:D117"/>
    <mergeCell ref="B118:D118"/>
    <mergeCell ref="B119:D119"/>
    <mergeCell ref="B120:D120"/>
    <mergeCell ref="B122:D122"/>
    <mergeCell ref="B123:D123"/>
    <mergeCell ref="B124:D124"/>
    <mergeCell ref="B125:D125"/>
    <mergeCell ref="B128:L128"/>
    <mergeCell ref="B165:D165"/>
    <mergeCell ref="B166:D166"/>
    <mergeCell ref="B167:D167"/>
    <mergeCell ref="B168:D168"/>
    <mergeCell ref="B170:D170"/>
    <mergeCell ref="B171:D171"/>
    <mergeCell ref="B172:D172"/>
    <mergeCell ref="B173:D173"/>
    <mergeCell ref="B176:L176"/>
    <mergeCell ref="B178:D178"/>
    <mergeCell ref="B179:D179"/>
    <mergeCell ref="B180:D180"/>
    <mergeCell ref="B181:D181"/>
    <mergeCell ref="B183:D183"/>
    <mergeCell ref="B184:D184"/>
    <mergeCell ref="B185:D185"/>
    <mergeCell ref="B186:D186"/>
    <mergeCell ref="B189:L189"/>
    <mergeCell ref="B191:D191"/>
    <mergeCell ref="B192:D192"/>
    <mergeCell ref="B193:D193"/>
    <mergeCell ref="B194:D194"/>
    <mergeCell ref="B196:D196"/>
    <mergeCell ref="B197:D197"/>
    <mergeCell ref="B198:D198"/>
    <mergeCell ref="B199:D199"/>
    <mergeCell ref="B201:D201"/>
    <mergeCell ref="B202:D202"/>
    <mergeCell ref="B203:D203"/>
    <mergeCell ref="B204:D204"/>
    <mergeCell ref="B209:D209"/>
    <mergeCell ref="B210:D210"/>
    <mergeCell ref="B211:D211"/>
    <mergeCell ref="B212:D212"/>
    <mergeCell ref="B214:D214"/>
    <mergeCell ref="B215:D215"/>
    <mergeCell ref="B216:D216"/>
    <mergeCell ref="B217:D217"/>
    <mergeCell ref="B219:D219"/>
    <mergeCell ref="B220:D220"/>
    <mergeCell ref="B221:D221"/>
    <mergeCell ref="B222:D222"/>
    <mergeCell ref="B207:L207"/>
    <mergeCell ref="B259:D259"/>
    <mergeCell ref="B260:D260"/>
    <mergeCell ref="B261:D261"/>
    <mergeCell ref="B262:D262"/>
    <mergeCell ref="B264:D264"/>
    <mergeCell ref="B265:D265"/>
    <mergeCell ref="B266:D266"/>
    <mergeCell ref="B267:D267"/>
    <mergeCell ref="B269:D269"/>
    <mergeCell ref="B270:D270"/>
    <mergeCell ref="B271:D271"/>
    <mergeCell ref="B272:D272"/>
    <mergeCell ref="B275:L275"/>
    <mergeCell ref="B277:D277"/>
    <mergeCell ref="B278:D278"/>
    <mergeCell ref="B279:D279"/>
    <mergeCell ref="B280:D280"/>
    <mergeCell ref="B285:D285"/>
    <mergeCell ref="B286:D286"/>
    <mergeCell ref="B287:D287"/>
    <mergeCell ref="B288:D288"/>
    <mergeCell ref="B290:D290"/>
    <mergeCell ref="B291:D291"/>
    <mergeCell ref="B292:D292"/>
    <mergeCell ref="B293:D293"/>
    <mergeCell ref="B295:D295"/>
    <mergeCell ref="B296:D296"/>
    <mergeCell ref="B297:D297"/>
    <mergeCell ref="B298:D298"/>
    <mergeCell ref="B300:D300"/>
    <mergeCell ref="B301:D301"/>
    <mergeCell ref="B302:D302"/>
    <mergeCell ref="B303:D303"/>
    <mergeCell ref="B305:D305"/>
    <mergeCell ref="B306:D306"/>
    <mergeCell ref="B307:D307"/>
    <mergeCell ref="B308:D308"/>
    <mergeCell ref="B283:L283"/>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6.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H44+H77+H85+H98+H126+H134+H147+H165</f>
        <v>0</v>
      </c>
      <c r="K10" s="1"/>
      <c r="L10" s="1"/>
      <c r="M10" s="12"/>
      <c r="N10" s="2"/>
      <c r="O10" s="2"/>
      <c r="P10" s="2"/>
      <c r="Q10" s="2"/>
    </row>
    <row r="11" ht="16" customHeight="1">
      <c r="A11" s="18" t="s">
        <v>502</v>
      </c>
      <c r="B11" s="1"/>
      <c r="C11" s="1"/>
      <c r="D11" s="1"/>
      <c r="E11" s="1"/>
      <c r="F11" s="1"/>
      <c r="G11" s="31"/>
      <c r="H11" s="1"/>
      <c r="I11" s="31" t="s">
        <v>42</v>
      </c>
      <c r="J11" s="32">
        <f>L44+L77+L85+L98+L126+L134+L147+L165</f>
        <v>0</v>
      </c>
      <c r="K11" s="1"/>
      <c r="L11" s="1"/>
      <c r="M11" s="12"/>
      <c r="N11" s="2"/>
      <c r="O11" s="2"/>
      <c r="P11" s="2"/>
      <c r="Q11" s="33">
        <f>IF(SUM(K20:K27)&gt;0,ROUND(SUM(S20:S27)/SUM(K20:K27)-1,8),0)</f>
        <v>0</v>
      </c>
      <c r="R11" s="27">
        <f>AVERAGE(J43,J76,J84,J97,J125,J133,J146,J164)</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H44</f>
        <v>0</v>
      </c>
      <c r="L20" s="38">
        <f>L44</f>
        <v>0</v>
      </c>
      <c r="M20" s="12"/>
      <c r="N20" s="2"/>
      <c r="O20" s="2"/>
      <c r="P20" s="2"/>
      <c r="Q20" s="2"/>
      <c r="S20" s="27">
        <f>S43</f>
        <v>0</v>
      </c>
    </row>
    <row r="21">
      <c r="A21" s="9"/>
      <c r="B21" s="36">
        <v>1</v>
      </c>
      <c r="C21" s="1"/>
      <c r="D21" s="1"/>
      <c r="E21" s="37" t="s">
        <v>108</v>
      </c>
      <c r="F21" s="1"/>
      <c r="G21" s="1"/>
      <c r="H21" s="1"/>
      <c r="I21" s="1"/>
      <c r="J21" s="1"/>
      <c r="K21" s="38">
        <f>H77</f>
        <v>0</v>
      </c>
      <c r="L21" s="38">
        <f>L77</f>
        <v>0</v>
      </c>
      <c r="M21" s="12"/>
      <c r="N21" s="2"/>
      <c r="O21" s="2"/>
      <c r="P21" s="2"/>
      <c r="Q21" s="2"/>
      <c r="S21" s="27">
        <f>S76</f>
        <v>0</v>
      </c>
    </row>
    <row r="22">
      <c r="A22" s="9"/>
      <c r="B22" s="36">
        <v>2</v>
      </c>
      <c r="C22" s="1"/>
      <c r="D22" s="1"/>
      <c r="E22" s="37" t="s">
        <v>182</v>
      </c>
      <c r="F22" s="1"/>
      <c r="G22" s="1"/>
      <c r="H22" s="1"/>
      <c r="I22" s="1"/>
      <c r="J22" s="1"/>
      <c r="K22" s="38">
        <f>H85</f>
        <v>0</v>
      </c>
      <c r="L22" s="38">
        <f>L85</f>
        <v>0</v>
      </c>
      <c r="M22" s="12"/>
      <c r="N22" s="2"/>
      <c r="O22" s="2"/>
      <c r="P22" s="2"/>
      <c r="Q22" s="2"/>
      <c r="S22" s="27">
        <f>S84</f>
        <v>0</v>
      </c>
    </row>
    <row r="23">
      <c r="A23" s="9"/>
      <c r="B23" s="36">
        <v>3</v>
      </c>
      <c r="C23" s="1"/>
      <c r="D23" s="1"/>
      <c r="E23" s="37" t="s">
        <v>398</v>
      </c>
      <c r="F23" s="1"/>
      <c r="G23" s="1"/>
      <c r="H23" s="1"/>
      <c r="I23" s="1"/>
      <c r="J23" s="1"/>
      <c r="K23" s="38">
        <f>H98</f>
        <v>0</v>
      </c>
      <c r="L23" s="38">
        <f>L98</f>
        <v>0</v>
      </c>
      <c r="M23" s="12"/>
      <c r="N23" s="2"/>
      <c r="O23" s="2"/>
      <c r="P23" s="2"/>
      <c r="Q23" s="2"/>
      <c r="S23" s="27">
        <f>S97</f>
        <v>0</v>
      </c>
    </row>
    <row r="24">
      <c r="A24" s="9"/>
      <c r="B24" s="36">
        <v>4</v>
      </c>
      <c r="C24" s="1"/>
      <c r="D24" s="1"/>
      <c r="E24" s="37" t="s">
        <v>183</v>
      </c>
      <c r="F24" s="1"/>
      <c r="G24" s="1"/>
      <c r="H24" s="1"/>
      <c r="I24" s="1"/>
      <c r="J24" s="1"/>
      <c r="K24" s="38">
        <f>H126</f>
        <v>0</v>
      </c>
      <c r="L24" s="38">
        <f>L126</f>
        <v>0</v>
      </c>
      <c r="M24" s="12"/>
      <c r="N24" s="2"/>
      <c r="O24" s="2"/>
      <c r="P24" s="2"/>
      <c r="Q24" s="2"/>
      <c r="S24" s="27">
        <f>S125</f>
        <v>0</v>
      </c>
    </row>
    <row r="25">
      <c r="A25" s="9"/>
      <c r="B25" s="36">
        <v>7</v>
      </c>
      <c r="C25" s="1"/>
      <c r="D25" s="1"/>
      <c r="E25" s="37" t="s">
        <v>503</v>
      </c>
      <c r="F25" s="1"/>
      <c r="G25" s="1"/>
      <c r="H25" s="1"/>
      <c r="I25" s="1"/>
      <c r="J25" s="1"/>
      <c r="K25" s="38">
        <f>H134</f>
        <v>0</v>
      </c>
      <c r="L25" s="38">
        <f>L134</f>
        <v>0</v>
      </c>
      <c r="M25" s="72"/>
      <c r="N25" s="2"/>
      <c r="O25" s="2"/>
      <c r="P25" s="2"/>
      <c r="Q25" s="2"/>
      <c r="S25" s="27">
        <f>S133</f>
        <v>0</v>
      </c>
    </row>
    <row r="26">
      <c r="A26" s="9"/>
      <c r="B26" s="36">
        <v>8</v>
      </c>
      <c r="C26" s="1"/>
      <c r="D26" s="1"/>
      <c r="E26" s="37" t="s">
        <v>185</v>
      </c>
      <c r="F26" s="1"/>
      <c r="G26" s="1"/>
      <c r="H26" s="1"/>
      <c r="I26" s="1"/>
      <c r="J26" s="1"/>
      <c r="K26" s="38">
        <f>H147</f>
        <v>0</v>
      </c>
      <c r="L26" s="38">
        <f>L147</f>
        <v>0</v>
      </c>
      <c r="M26" s="72"/>
      <c r="N26" s="2"/>
      <c r="O26" s="2"/>
      <c r="P26" s="2"/>
      <c r="Q26" s="2"/>
      <c r="S26" s="27">
        <f>S146</f>
        <v>0</v>
      </c>
    </row>
    <row r="27">
      <c r="A27" s="9"/>
      <c r="B27" s="36">
        <v>9</v>
      </c>
      <c r="C27" s="1"/>
      <c r="D27" s="1"/>
      <c r="E27" s="37" t="s">
        <v>109</v>
      </c>
      <c r="F27" s="1"/>
      <c r="G27" s="1"/>
      <c r="H27" s="1"/>
      <c r="I27" s="1"/>
      <c r="J27" s="1"/>
      <c r="K27" s="38">
        <f>H165</f>
        <v>0</v>
      </c>
      <c r="L27" s="38">
        <f>L165</f>
        <v>0</v>
      </c>
      <c r="M27" s="72"/>
      <c r="N27" s="2"/>
      <c r="O27" s="2"/>
      <c r="P27" s="2"/>
      <c r="Q27" s="2"/>
      <c r="S27" s="27">
        <f>S164</f>
        <v>0</v>
      </c>
    </row>
    <row r="28">
      <c r="A28" s="13"/>
      <c r="B28" s="4"/>
      <c r="C28" s="4"/>
      <c r="D28" s="4"/>
      <c r="E28" s="4"/>
      <c r="F28" s="4"/>
      <c r="G28" s="4"/>
      <c r="H28" s="4"/>
      <c r="I28" s="4"/>
      <c r="J28" s="4"/>
      <c r="K28" s="4"/>
      <c r="L28" s="4"/>
      <c r="M28" s="74"/>
      <c r="N28" s="2"/>
      <c r="O28" s="2"/>
      <c r="P28" s="2"/>
      <c r="Q28" s="2"/>
    </row>
    <row r="29" ht="14" customHeight="1">
      <c r="A29" s="4"/>
      <c r="B29" s="28" t="s">
        <v>47</v>
      </c>
      <c r="C29" s="4"/>
      <c r="D29" s="4"/>
      <c r="E29" s="4"/>
      <c r="F29" s="4"/>
      <c r="G29" s="4"/>
      <c r="H29" s="4"/>
      <c r="I29" s="4"/>
      <c r="J29" s="4"/>
      <c r="K29" s="4"/>
      <c r="L29" s="4"/>
      <c r="M29" s="2"/>
      <c r="N29" s="2"/>
      <c r="O29" s="2"/>
      <c r="P29" s="2"/>
      <c r="Q29" s="2"/>
    </row>
    <row r="30" ht="18" customHeight="1">
      <c r="A30" s="6"/>
      <c r="B30" s="7"/>
      <c r="C30" s="7"/>
      <c r="D30" s="7"/>
      <c r="E30" s="7"/>
      <c r="F30" s="7"/>
      <c r="G30" s="7"/>
      <c r="H30" s="7"/>
      <c r="I30" s="7"/>
      <c r="J30" s="7"/>
      <c r="K30" s="7"/>
      <c r="L30" s="7"/>
      <c r="M30" s="71"/>
      <c r="N30" s="2"/>
      <c r="O30" s="2"/>
      <c r="P30" s="2"/>
      <c r="Q30" s="2"/>
    </row>
    <row r="31" ht="18" customHeight="1">
      <c r="A31" s="9"/>
      <c r="B31" s="34" t="s">
        <v>48</v>
      </c>
      <c r="C31" s="34" t="s">
        <v>44</v>
      </c>
      <c r="D31" s="34" t="s">
        <v>49</v>
      </c>
      <c r="E31" s="34" t="s">
        <v>45</v>
      </c>
      <c r="F31" s="34" t="s">
        <v>50</v>
      </c>
      <c r="G31" s="35" t="s">
        <v>51</v>
      </c>
      <c r="H31" s="22" t="s">
        <v>52</v>
      </c>
      <c r="I31" s="22" t="s">
        <v>53</v>
      </c>
      <c r="J31" s="22" t="s">
        <v>16</v>
      </c>
      <c r="K31" s="35" t="s">
        <v>54</v>
      </c>
      <c r="L31" s="22" t="s">
        <v>17</v>
      </c>
      <c r="M31" s="72"/>
      <c r="N31" s="2"/>
      <c r="O31" s="2"/>
      <c r="P31" s="2"/>
      <c r="Q31" s="2"/>
    </row>
    <row r="32" ht="40" customHeight="1">
      <c r="A32" s="9"/>
      <c r="B32" s="39" t="s">
        <v>55</v>
      </c>
      <c r="C32" s="1"/>
      <c r="D32" s="1"/>
      <c r="E32" s="1"/>
      <c r="F32" s="1"/>
      <c r="G32" s="1"/>
      <c r="H32" s="40"/>
      <c r="I32" s="1"/>
      <c r="J32" s="40"/>
      <c r="K32" s="1"/>
      <c r="L32" s="1"/>
      <c r="M32" s="12"/>
      <c r="N32" s="2"/>
      <c r="O32" s="2"/>
      <c r="P32" s="2"/>
      <c r="Q32" s="2"/>
    </row>
    <row r="33">
      <c r="A33" s="9"/>
      <c r="B33" s="41">
        <v>1</v>
      </c>
      <c r="C33" s="42" t="s">
        <v>110</v>
      </c>
      <c r="D33" s="42" t="s">
        <v>57</v>
      </c>
      <c r="E33" s="42" t="s">
        <v>112</v>
      </c>
      <c r="F33" s="42" t="s">
        <v>3</v>
      </c>
      <c r="G33" s="43" t="s">
        <v>113</v>
      </c>
      <c r="H33" s="44">
        <v>368.31599999999997</v>
      </c>
      <c r="I33" s="25">
        <f>ROUND(0,2)</f>
        <v>0</v>
      </c>
      <c r="J33" s="45">
        <f>ROUND(I33*H33,2)</f>
        <v>0</v>
      </c>
      <c r="K33" s="46">
        <v>0.20999999999999999</v>
      </c>
      <c r="L33" s="47">
        <f>IF(ISNUMBER(K33),ROUND(J33*(K33+1),2),0)</f>
        <v>0</v>
      </c>
      <c r="M33" s="12"/>
      <c r="N33" s="2"/>
      <c r="O33" s="2"/>
      <c r="P33" s="2"/>
      <c r="Q33" s="33">
        <f>IF(ISNUMBER(K33),IF(H33&gt;0,IF(I33&gt;0,J33,0),0),0)</f>
        <v>0</v>
      </c>
      <c r="R33" s="27">
        <f>IF(ISNUMBER(K33)=FALSE,J33,0)</f>
        <v>0</v>
      </c>
    </row>
    <row r="34">
      <c r="A34" s="9"/>
      <c r="B34" s="48" t="s">
        <v>60</v>
      </c>
      <c r="C34" s="1"/>
      <c r="D34" s="1"/>
      <c r="E34" s="49" t="s">
        <v>504</v>
      </c>
      <c r="F34" s="1"/>
      <c r="G34" s="1"/>
      <c r="H34" s="40"/>
      <c r="I34" s="1"/>
      <c r="J34" s="40"/>
      <c r="K34" s="1"/>
      <c r="L34" s="1"/>
      <c r="M34" s="12"/>
      <c r="N34" s="2"/>
      <c r="O34" s="2"/>
      <c r="P34" s="2"/>
      <c r="Q34" s="2"/>
    </row>
    <row r="35">
      <c r="A35" s="9"/>
      <c r="B35" s="48" t="s">
        <v>62</v>
      </c>
      <c r="C35" s="1"/>
      <c r="D35" s="1"/>
      <c r="E35" s="49" t="s">
        <v>505</v>
      </c>
      <c r="F35" s="1"/>
      <c r="G35" s="1"/>
      <c r="H35" s="40"/>
      <c r="I35" s="1"/>
      <c r="J35" s="40"/>
      <c r="K35" s="1"/>
      <c r="L35" s="1"/>
      <c r="M35" s="12"/>
      <c r="N35" s="2"/>
      <c r="O35" s="2"/>
      <c r="P35" s="2"/>
      <c r="Q35" s="2"/>
    </row>
    <row r="36">
      <c r="A36" s="9"/>
      <c r="B36" s="48" t="s">
        <v>63</v>
      </c>
      <c r="C36" s="1"/>
      <c r="D36" s="1"/>
      <c r="E36" s="49" t="s">
        <v>116</v>
      </c>
      <c r="F36" s="1"/>
      <c r="G36" s="1"/>
      <c r="H36" s="40"/>
      <c r="I36" s="1"/>
      <c r="J36" s="40"/>
      <c r="K36" s="1"/>
      <c r="L36" s="1"/>
      <c r="M36" s="12"/>
      <c r="N36" s="2"/>
      <c r="O36" s="2"/>
      <c r="P36" s="2"/>
      <c r="Q36" s="2"/>
    </row>
    <row r="37" thickBot="1">
      <c r="A37" s="9"/>
      <c r="B37" s="50" t="s">
        <v>65</v>
      </c>
      <c r="C37" s="51"/>
      <c r="D37" s="51"/>
      <c r="E37" s="52" t="s">
        <v>66</v>
      </c>
      <c r="F37" s="51"/>
      <c r="G37" s="51"/>
      <c r="H37" s="53"/>
      <c r="I37" s="51"/>
      <c r="J37" s="53"/>
      <c r="K37" s="51"/>
      <c r="L37" s="51"/>
      <c r="M37" s="12"/>
      <c r="N37" s="2"/>
      <c r="O37" s="2"/>
      <c r="P37" s="2"/>
      <c r="Q37" s="2"/>
    </row>
    <row r="38" thickTop="1">
      <c r="A38" s="9"/>
      <c r="B38" s="41">
        <v>2</v>
      </c>
      <c r="C38" s="42" t="s">
        <v>110</v>
      </c>
      <c r="D38" s="42" t="s">
        <v>506</v>
      </c>
      <c r="E38" s="42" t="s">
        <v>112</v>
      </c>
      <c r="F38" s="42" t="s">
        <v>3</v>
      </c>
      <c r="G38" s="43" t="s">
        <v>113</v>
      </c>
      <c r="H38" s="54">
        <v>2.1190000000000002</v>
      </c>
      <c r="I38" s="55">
        <f>ROUND(0,2)</f>
        <v>0</v>
      </c>
      <c r="J38" s="56">
        <f>ROUND(I38*H38,2)</f>
        <v>0</v>
      </c>
      <c r="K38" s="57">
        <v>0.20999999999999999</v>
      </c>
      <c r="L38" s="58">
        <f>IF(ISNUMBER(K38),ROUND(J38*(K38+1),2),0)</f>
        <v>0</v>
      </c>
      <c r="M38" s="12"/>
      <c r="N38" s="2"/>
      <c r="O38" s="2"/>
      <c r="P38" s="2"/>
      <c r="Q38" s="33">
        <f>IF(ISNUMBER(K38),IF(H38&gt;0,IF(I38&gt;0,J38,0),0),0)</f>
        <v>0</v>
      </c>
      <c r="R38" s="27">
        <f>IF(ISNUMBER(K38)=FALSE,J38,0)</f>
        <v>0</v>
      </c>
    </row>
    <row r="39">
      <c r="A39" s="9"/>
      <c r="B39" s="48" t="s">
        <v>60</v>
      </c>
      <c r="C39" s="1"/>
      <c r="D39" s="1"/>
      <c r="E39" s="49" t="s">
        <v>507</v>
      </c>
      <c r="F39" s="1"/>
      <c r="G39" s="1"/>
      <c r="H39" s="40"/>
      <c r="I39" s="1"/>
      <c r="J39" s="40"/>
      <c r="K39" s="1"/>
      <c r="L39" s="1"/>
      <c r="M39" s="12"/>
      <c r="N39" s="2"/>
      <c r="O39" s="2"/>
      <c r="P39" s="2"/>
      <c r="Q39" s="2"/>
    </row>
    <row r="40">
      <c r="A40" s="9"/>
      <c r="B40" s="48" t="s">
        <v>62</v>
      </c>
      <c r="C40" s="1"/>
      <c r="D40" s="1"/>
      <c r="E40" s="49" t="s">
        <v>508</v>
      </c>
      <c r="F40" s="1"/>
      <c r="G40" s="1"/>
      <c r="H40" s="40"/>
      <c r="I40" s="1"/>
      <c r="J40" s="40"/>
      <c r="K40" s="1"/>
      <c r="L40" s="1"/>
      <c r="M40" s="12"/>
      <c r="N40" s="2"/>
      <c r="O40" s="2"/>
      <c r="P40" s="2"/>
      <c r="Q40" s="2"/>
    </row>
    <row r="41">
      <c r="A41" s="9"/>
      <c r="B41" s="48" t="s">
        <v>63</v>
      </c>
      <c r="C41" s="1"/>
      <c r="D41" s="1"/>
      <c r="E41" s="49" t="s">
        <v>116</v>
      </c>
      <c r="F41" s="1"/>
      <c r="G41" s="1"/>
      <c r="H41" s="40"/>
      <c r="I41" s="1"/>
      <c r="J41" s="40"/>
      <c r="K41" s="1"/>
      <c r="L41" s="1"/>
      <c r="M41" s="12"/>
      <c r="N41" s="2"/>
      <c r="O41" s="2"/>
      <c r="P41" s="2"/>
      <c r="Q41" s="2"/>
    </row>
    <row r="42" thickBot="1">
      <c r="A42" s="9"/>
      <c r="B42" s="50" t="s">
        <v>65</v>
      </c>
      <c r="C42" s="51"/>
      <c r="D42" s="51"/>
      <c r="E42" s="52" t="s">
        <v>66</v>
      </c>
      <c r="F42" s="51"/>
      <c r="G42" s="51"/>
      <c r="H42" s="53"/>
      <c r="I42" s="51"/>
      <c r="J42" s="53"/>
      <c r="K42" s="51"/>
      <c r="L42" s="51"/>
      <c r="M42" s="12"/>
      <c r="N42" s="2"/>
      <c r="O42" s="2"/>
      <c r="P42" s="2"/>
      <c r="Q42" s="2"/>
    </row>
    <row r="43" thickTop="1" thickBot="1" ht="25" customHeight="1">
      <c r="A43" s="9"/>
      <c r="B43" s="1"/>
      <c r="C43" s="59">
        <v>0</v>
      </c>
      <c r="D43" s="1"/>
      <c r="E43" s="59" t="s">
        <v>46</v>
      </c>
      <c r="F43" s="1"/>
      <c r="G43" s="60" t="s">
        <v>101</v>
      </c>
      <c r="H43" s="61">
        <f>J33+J38</f>
        <v>0</v>
      </c>
      <c r="I43" s="60" t="s">
        <v>102</v>
      </c>
      <c r="J43" s="62">
        <f>(L43-H43)</f>
        <v>0</v>
      </c>
      <c r="K43" s="60" t="s">
        <v>103</v>
      </c>
      <c r="L43" s="63">
        <f>L33+L38</f>
        <v>0</v>
      </c>
      <c r="M43" s="12"/>
      <c r="N43" s="2"/>
      <c r="O43" s="2"/>
      <c r="P43" s="2"/>
      <c r="Q43" s="33">
        <f>0+Q33+Q38</f>
        <v>0</v>
      </c>
      <c r="R43" s="27">
        <f>0+R33+R38</f>
        <v>0</v>
      </c>
      <c r="S43" s="64">
        <f>Q43*(1+J43)+R43</f>
        <v>0</v>
      </c>
    </row>
    <row r="44" thickTop="1" thickBot="1" ht="25" customHeight="1">
      <c r="A44" s="9"/>
      <c r="B44" s="65"/>
      <c r="C44" s="65"/>
      <c r="D44" s="65"/>
      <c r="E44" s="65"/>
      <c r="F44" s="65"/>
      <c r="G44" s="66" t="s">
        <v>104</v>
      </c>
      <c r="H44" s="67">
        <f>J33+J38</f>
        <v>0</v>
      </c>
      <c r="I44" s="66" t="s">
        <v>105</v>
      </c>
      <c r="J44" s="68">
        <f>0+J43</f>
        <v>0</v>
      </c>
      <c r="K44" s="66" t="s">
        <v>106</v>
      </c>
      <c r="L44" s="69">
        <f>L33+L38</f>
        <v>0</v>
      </c>
      <c r="M44" s="12"/>
      <c r="N44" s="2"/>
      <c r="O44" s="2"/>
      <c r="P44" s="2"/>
      <c r="Q44" s="2"/>
    </row>
    <row r="45" ht="40" customHeight="1">
      <c r="A45" s="9"/>
      <c r="B45" s="73" t="s">
        <v>120</v>
      </c>
      <c r="C45" s="1"/>
      <c r="D45" s="1"/>
      <c r="E45" s="1"/>
      <c r="F45" s="1"/>
      <c r="G45" s="1"/>
      <c r="H45" s="40"/>
      <c r="I45" s="1"/>
      <c r="J45" s="40"/>
      <c r="K45" s="1"/>
      <c r="L45" s="1"/>
      <c r="M45" s="12"/>
      <c r="N45" s="2"/>
      <c r="O45" s="2"/>
      <c r="P45" s="2"/>
      <c r="Q45" s="2"/>
    </row>
    <row r="46">
      <c r="A46" s="9"/>
      <c r="B46" s="41">
        <v>3</v>
      </c>
      <c r="C46" s="42" t="s">
        <v>509</v>
      </c>
      <c r="D46" s="42" t="s">
        <v>3</v>
      </c>
      <c r="E46" s="42" t="s">
        <v>510</v>
      </c>
      <c r="F46" s="42" t="s">
        <v>3</v>
      </c>
      <c r="G46" s="43" t="s">
        <v>196</v>
      </c>
      <c r="H46" s="44">
        <v>240</v>
      </c>
      <c r="I46" s="25">
        <f>ROUND(0,2)</f>
        <v>0</v>
      </c>
      <c r="J46" s="45">
        <f>ROUND(I46*H46,2)</f>
        <v>0</v>
      </c>
      <c r="K46" s="46">
        <v>0.20999999999999999</v>
      </c>
      <c r="L46" s="47">
        <f>IF(ISNUMBER(K46),ROUND(J46*(K46+1),2),0)</f>
        <v>0</v>
      </c>
      <c r="M46" s="12"/>
      <c r="N46" s="2"/>
      <c r="O46" s="2"/>
      <c r="P46" s="2"/>
      <c r="Q46" s="33">
        <f>IF(ISNUMBER(K46),IF(H46&gt;0,IF(I46&gt;0,J46,0),0),0)</f>
        <v>0</v>
      </c>
      <c r="R46" s="27">
        <f>IF(ISNUMBER(K46)=FALSE,J46,0)</f>
        <v>0</v>
      </c>
    </row>
    <row r="47">
      <c r="A47" s="9"/>
      <c r="B47" s="48" t="s">
        <v>60</v>
      </c>
      <c r="C47" s="1"/>
      <c r="D47" s="1"/>
      <c r="E47" s="49" t="s">
        <v>446</v>
      </c>
      <c r="F47" s="1"/>
      <c r="G47" s="1"/>
      <c r="H47" s="40"/>
      <c r="I47" s="1"/>
      <c r="J47" s="40"/>
      <c r="K47" s="1"/>
      <c r="L47" s="1"/>
      <c r="M47" s="12"/>
      <c r="N47" s="2"/>
      <c r="O47" s="2"/>
      <c r="P47" s="2"/>
      <c r="Q47" s="2"/>
    </row>
    <row r="48">
      <c r="A48" s="9"/>
      <c r="B48" s="48" t="s">
        <v>62</v>
      </c>
      <c r="C48" s="1"/>
      <c r="D48" s="1"/>
      <c r="E48" s="49" t="s">
        <v>511</v>
      </c>
      <c r="F48" s="1"/>
      <c r="G48" s="1"/>
      <c r="H48" s="40"/>
      <c r="I48" s="1"/>
      <c r="J48" s="40"/>
      <c r="K48" s="1"/>
      <c r="L48" s="1"/>
      <c r="M48" s="12"/>
      <c r="N48" s="2"/>
      <c r="O48" s="2"/>
      <c r="P48" s="2"/>
      <c r="Q48" s="2"/>
    </row>
    <row r="49">
      <c r="A49" s="9"/>
      <c r="B49" s="48" t="s">
        <v>63</v>
      </c>
      <c r="C49" s="1"/>
      <c r="D49" s="1"/>
      <c r="E49" s="49" t="s">
        <v>199</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v>4</v>
      </c>
      <c r="C51" s="42" t="s">
        <v>512</v>
      </c>
      <c r="D51" s="42" t="s">
        <v>3</v>
      </c>
      <c r="E51" s="42" t="s">
        <v>513</v>
      </c>
      <c r="F51" s="42" t="s">
        <v>3</v>
      </c>
      <c r="G51" s="43" t="s">
        <v>177</v>
      </c>
      <c r="H51" s="54">
        <v>25</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514</v>
      </c>
      <c r="F52" s="1"/>
      <c r="G52" s="1"/>
      <c r="H52" s="40"/>
      <c r="I52" s="1"/>
      <c r="J52" s="40"/>
      <c r="K52" s="1"/>
      <c r="L52" s="1"/>
      <c r="M52" s="12"/>
      <c r="N52" s="2"/>
      <c r="O52" s="2"/>
      <c r="P52" s="2"/>
      <c r="Q52" s="2"/>
    </row>
    <row r="53">
      <c r="A53" s="9"/>
      <c r="B53" s="48" t="s">
        <v>62</v>
      </c>
      <c r="C53" s="1"/>
      <c r="D53" s="1"/>
      <c r="E53" s="49" t="s">
        <v>515</v>
      </c>
      <c r="F53" s="1"/>
      <c r="G53" s="1"/>
      <c r="H53" s="40"/>
      <c r="I53" s="1"/>
      <c r="J53" s="40"/>
      <c r="K53" s="1"/>
      <c r="L53" s="1"/>
      <c r="M53" s="12"/>
      <c r="N53" s="2"/>
      <c r="O53" s="2"/>
      <c r="P53" s="2"/>
      <c r="Q53" s="2"/>
    </row>
    <row r="54">
      <c r="A54" s="9"/>
      <c r="B54" s="48" t="s">
        <v>63</v>
      </c>
      <c r="C54" s="1"/>
      <c r="D54" s="1"/>
      <c r="E54" s="49" t="s">
        <v>516</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5</v>
      </c>
      <c r="C56" s="42" t="s">
        <v>517</v>
      </c>
      <c r="D56" s="42" t="s">
        <v>3</v>
      </c>
      <c r="E56" s="42" t="s">
        <v>518</v>
      </c>
      <c r="F56" s="42" t="s">
        <v>3</v>
      </c>
      <c r="G56" s="43" t="s">
        <v>147</v>
      </c>
      <c r="H56" s="54">
        <v>204.62</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519</v>
      </c>
      <c r="F57" s="1"/>
      <c r="G57" s="1"/>
      <c r="H57" s="40"/>
      <c r="I57" s="1"/>
      <c r="J57" s="40"/>
      <c r="K57" s="1"/>
      <c r="L57" s="1"/>
      <c r="M57" s="12"/>
      <c r="N57" s="2"/>
      <c r="O57" s="2"/>
      <c r="P57" s="2"/>
      <c r="Q57" s="2"/>
    </row>
    <row r="58">
      <c r="A58" s="9"/>
      <c r="B58" s="48" t="s">
        <v>62</v>
      </c>
      <c r="C58" s="1"/>
      <c r="D58" s="1"/>
      <c r="E58" s="49" t="s">
        <v>520</v>
      </c>
      <c r="F58" s="1"/>
      <c r="G58" s="1"/>
      <c r="H58" s="40"/>
      <c r="I58" s="1"/>
      <c r="J58" s="40"/>
      <c r="K58" s="1"/>
      <c r="L58" s="1"/>
      <c r="M58" s="12"/>
      <c r="N58" s="2"/>
      <c r="O58" s="2"/>
      <c r="P58" s="2"/>
      <c r="Q58" s="2"/>
    </row>
    <row r="59">
      <c r="A59" s="9"/>
      <c r="B59" s="48" t="s">
        <v>63</v>
      </c>
      <c r="C59" s="1"/>
      <c r="D59" s="1"/>
      <c r="E59" s="49" t="s">
        <v>521</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6</v>
      </c>
      <c r="C61" s="42" t="s">
        <v>169</v>
      </c>
      <c r="D61" s="42" t="s">
        <v>3</v>
      </c>
      <c r="E61" s="42" t="s">
        <v>170</v>
      </c>
      <c r="F61" s="42" t="s">
        <v>3</v>
      </c>
      <c r="G61" s="43" t="s">
        <v>147</v>
      </c>
      <c r="H61" s="54">
        <v>204.62</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446</v>
      </c>
      <c r="F62" s="1"/>
      <c r="G62" s="1"/>
      <c r="H62" s="40"/>
      <c r="I62" s="1"/>
      <c r="J62" s="40"/>
      <c r="K62" s="1"/>
      <c r="L62" s="1"/>
      <c r="M62" s="12"/>
      <c r="N62" s="2"/>
      <c r="O62" s="2"/>
      <c r="P62" s="2"/>
      <c r="Q62" s="2"/>
    </row>
    <row r="63">
      <c r="A63" s="9"/>
      <c r="B63" s="48" t="s">
        <v>62</v>
      </c>
      <c r="C63" s="1"/>
      <c r="D63" s="1"/>
      <c r="E63" s="49" t="s">
        <v>522</v>
      </c>
      <c r="F63" s="1"/>
      <c r="G63" s="1"/>
      <c r="H63" s="40"/>
      <c r="I63" s="1"/>
      <c r="J63" s="40"/>
      <c r="K63" s="1"/>
      <c r="L63" s="1"/>
      <c r="M63" s="12"/>
      <c r="N63" s="2"/>
      <c r="O63" s="2"/>
      <c r="P63" s="2"/>
      <c r="Q63" s="2"/>
    </row>
    <row r="64">
      <c r="A64" s="9"/>
      <c r="B64" s="48" t="s">
        <v>63</v>
      </c>
      <c r="C64" s="1"/>
      <c r="D64" s="1"/>
      <c r="E64" s="49" t="s">
        <v>523</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7</v>
      </c>
      <c r="C66" s="42" t="s">
        <v>524</v>
      </c>
      <c r="D66" s="42" t="s">
        <v>3</v>
      </c>
      <c r="E66" s="42" t="s">
        <v>525</v>
      </c>
      <c r="F66" s="42" t="s">
        <v>3</v>
      </c>
      <c r="G66" s="43" t="s">
        <v>147</v>
      </c>
      <c r="H66" s="54">
        <v>33.520000000000003</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526</v>
      </c>
      <c r="F67" s="1"/>
      <c r="G67" s="1"/>
      <c r="H67" s="40"/>
      <c r="I67" s="1"/>
      <c r="J67" s="40"/>
      <c r="K67" s="1"/>
      <c r="L67" s="1"/>
      <c r="M67" s="12"/>
      <c r="N67" s="2"/>
      <c r="O67" s="2"/>
      <c r="P67" s="2"/>
      <c r="Q67" s="2"/>
    </row>
    <row r="68">
      <c r="A68" s="9"/>
      <c r="B68" s="48" t="s">
        <v>62</v>
      </c>
      <c r="C68" s="1"/>
      <c r="D68" s="1"/>
      <c r="E68" s="49" t="s">
        <v>527</v>
      </c>
      <c r="F68" s="1"/>
      <c r="G68" s="1"/>
      <c r="H68" s="40"/>
      <c r="I68" s="1"/>
      <c r="J68" s="40"/>
      <c r="K68" s="1"/>
      <c r="L68" s="1"/>
      <c r="M68" s="12"/>
      <c r="N68" s="2"/>
      <c r="O68" s="2"/>
      <c r="P68" s="2"/>
      <c r="Q68" s="2"/>
    </row>
    <row r="69">
      <c r="A69" s="9"/>
      <c r="B69" s="48" t="s">
        <v>63</v>
      </c>
      <c r="C69" s="1"/>
      <c r="D69" s="1"/>
      <c r="E69" s="49" t="s">
        <v>528</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8</v>
      </c>
      <c r="C71" s="42" t="s">
        <v>244</v>
      </c>
      <c r="D71" s="42" t="s">
        <v>3</v>
      </c>
      <c r="E71" s="42" t="s">
        <v>245</v>
      </c>
      <c r="F71" s="42" t="s">
        <v>3</v>
      </c>
      <c r="G71" s="43" t="s">
        <v>147</v>
      </c>
      <c r="H71" s="54">
        <v>155.55000000000001</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529</v>
      </c>
      <c r="F72" s="1"/>
      <c r="G72" s="1"/>
      <c r="H72" s="40"/>
      <c r="I72" s="1"/>
      <c r="J72" s="40"/>
      <c r="K72" s="1"/>
      <c r="L72" s="1"/>
      <c r="M72" s="12"/>
      <c r="N72" s="2"/>
      <c r="O72" s="2"/>
      <c r="P72" s="2"/>
      <c r="Q72" s="2"/>
    </row>
    <row r="73">
      <c r="A73" s="9"/>
      <c r="B73" s="48" t="s">
        <v>62</v>
      </c>
      <c r="C73" s="1"/>
      <c r="D73" s="1"/>
      <c r="E73" s="49" t="s">
        <v>530</v>
      </c>
      <c r="F73" s="1"/>
      <c r="G73" s="1"/>
      <c r="H73" s="40"/>
      <c r="I73" s="1"/>
      <c r="J73" s="40"/>
      <c r="K73" s="1"/>
      <c r="L73" s="1"/>
      <c r="M73" s="12"/>
      <c r="N73" s="2"/>
      <c r="O73" s="2"/>
      <c r="P73" s="2"/>
      <c r="Q73" s="2"/>
    </row>
    <row r="74">
      <c r="A74" s="9"/>
      <c r="B74" s="48" t="s">
        <v>63</v>
      </c>
      <c r="C74" s="1"/>
      <c r="D74" s="1"/>
      <c r="E74" s="49" t="s">
        <v>248</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thickBot="1" ht="25" customHeight="1">
      <c r="A76" s="9"/>
      <c r="B76" s="1"/>
      <c r="C76" s="59">
        <v>1</v>
      </c>
      <c r="D76" s="1"/>
      <c r="E76" s="59" t="s">
        <v>108</v>
      </c>
      <c r="F76" s="1"/>
      <c r="G76" s="60" t="s">
        <v>101</v>
      </c>
      <c r="H76" s="61">
        <f>J46+J51+J56+J61+J66+J71</f>
        <v>0</v>
      </c>
      <c r="I76" s="60" t="s">
        <v>102</v>
      </c>
      <c r="J76" s="62">
        <f>(L76-H76)</f>
        <v>0</v>
      </c>
      <c r="K76" s="60" t="s">
        <v>103</v>
      </c>
      <c r="L76" s="63">
        <f>L46+L51+L56+L61+L66+L71</f>
        <v>0</v>
      </c>
      <c r="M76" s="12"/>
      <c r="N76" s="2"/>
      <c r="O76" s="2"/>
      <c r="P76" s="2"/>
      <c r="Q76" s="33">
        <f>0+Q46+Q51+Q56+Q61+Q66+Q71</f>
        <v>0</v>
      </c>
      <c r="R76" s="27">
        <f>0+R46+R51+R56+R61+R66+R71</f>
        <v>0</v>
      </c>
      <c r="S76" s="64">
        <f>Q76*(1+J76)+R76</f>
        <v>0</v>
      </c>
    </row>
    <row r="77" thickTop="1" thickBot="1" ht="25" customHeight="1">
      <c r="A77" s="9"/>
      <c r="B77" s="65"/>
      <c r="C77" s="65"/>
      <c r="D77" s="65"/>
      <c r="E77" s="65"/>
      <c r="F77" s="65"/>
      <c r="G77" s="66" t="s">
        <v>104</v>
      </c>
      <c r="H77" s="67">
        <f>J46+J51+J56+J61+J66+J71</f>
        <v>0</v>
      </c>
      <c r="I77" s="66" t="s">
        <v>105</v>
      </c>
      <c r="J77" s="68">
        <f>0+J76</f>
        <v>0</v>
      </c>
      <c r="K77" s="66" t="s">
        <v>106</v>
      </c>
      <c r="L77" s="69">
        <f>L46+L51+L56+L61+L66+L71</f>
        <v>0</v>
      </c>
      <c r="M77" s="12"/>
      <c r="N77" s="2"/>
      <c r="O77" s="2"/>
      <c r="P77" s="2"/>
      <c r="Q77" s="2"/>
    </row>
    <row r="78" ht="40" customHeight="1">
      <c r="A78" s="9"/>
      <c r="B78" s="73" t="s">
        <v>254</v>
      </c>
      <c r="C78" s="1"/>
      <c r="D78" s="1"/>
      <c r="E78" s="1"/>
      <c r="F78" s="1"/>
      <c r="G78" s="1"/>
      <c r="H78" s="40"/>
      <c r="I78" s="1"/>
      <c r="J78" s="40"/>
      <c r="K78" s="1"/>
      <c r="L78" s="1"/>
      <c r="M78" s="12"/>
      <c r="N78" s="2"/>
      <c r="O78" s="2"/>
      <c r="P78" s="2"/>
      <c r="Q78" s="2"/>
    </row>
    <row r="79">
      <c r="A79" s="9"/>
      <c r="B79" s="41">
        <v>9</v>
      </c>
      <c r="C79" s="42" t="s">
        <v>531</v>
      </c>
      <c r="D79" s="42" t="s">
        <v>3</v>
      </c>
      <c r="E79" s="42" t="s">
        <v>532</v>
      </c>
      <c r="F79" s="42" t="s">
        <v>3</v>
      </c>
      <c r="G79" s="43" t="s">
        <v>123</v>
      </c>
      <c r="H79" s="44">
        <v>164.69999999999999</v>
      </c>
      <c r="I79" s="25">
        <f>ROUND(0,2)</f>
        <v>0</v>
      </c>
      <c r="J79" s="45">
        <f>ROUND(I79*H79,2)</f>
        <v>0</v>
      </c>
      <c r="K79" s="46">
        <v>0.20999999999999999</v>
      </c>
      <c r="L79" s="47">
        <f>IF(ISNUMBER(K79),ROUND(J79*(K79+1),2),0)</f>
        <v>0</v>
      </c>
      <c r="M79" s="12"/>
      <c r="N79" s="2"/>
      <c r="O79" s="2"/>
      <c r="P79" s="2"/>
      <c r="Q79" s="33">
        <f>IF(ISNUMBER(K79),IF(H79&gt;0,IF(I79&gt;0,J79,0),0),0)</f>
        <v>0</v>
      </c>
      <c r="R79" s="27">
        <f>IF(ISNUMBER(K79)=FALSE,J79,0)</f>
        <v>0</v>
      </c>
    </row>
    <row r="80">
      <c r="A80" s="9"/>
      <c r="B80" s="48" t="s">
        <v>60</v>
      </c>
      <c r="C80" s="1"/>
      <c r="D80" s="1"/>
      <c r="E80" s="49" t="s">
        <v>533</v>
      </c>
      <c r="F80" s="1"/>
      <c r="G80" s="1"/>
      <c r="H80" s="40"/>
      <c r="I80" s="1"/>
      <c r="J80" s="40"/>
      <c r="K80" s="1"/>
      <c r="L80" s="1"/>
      <c r="M80" s="12"/>
      <c r="N80" s="2"/>
      <c r="O80" s="2"/>
      <c r="P80" s="2"/>
      <c r="Q80" s="2"/>
    </row>
    <row r="81">
      <c r="A81" s="9"/>
      <c r="B81" s="48" t="s">
        <v>62</v>
      </c>
      <c r="C81" s="1"/>
      <c r="D81" s="1"/>
      <c r="E81" s="49" t="s">
        <v>534</v>
      </c>
      <c r="F81" s="1"/>
      <c r="G81" s="1"/>
      <c r="H81" s="40"/>
      <c r="I81" s="1"/>
      <c r="J81" s="40"/>
      <c r="K81" s="1"/>
      <c r="L81" s="1"/>
      <c r="M81" s="12"/>
      <c r="N81" s="2"/>
      <c r="O81" s="2"/>
      <c r="P81" s="2"/>
      <c r="Q81" s="2"/>
    </row>
    <row r="82">
      <c r="A82" s="9"/>
      <c r="B82" s="48" t="s">
        <v>63</v>
      </c>
      <c r="C82" s="1"/>
      <c r="D82" s="1"/>
      <c r="E82" s="49" t="s">
        <v>535</v>
      </c>
      <c r="F82" s="1"/>
      <c r="G82" s="1"/>
      <c r="H82" s="40"/>
      <c r="I82" s="1"/>
      <c r="J82" s="40"/>
      <c r="K82" s="1"/>
      <c r="L82" s="1"/>
      <c r="M82" s="12"/>
      <c r="N82" s="2"/>
      <c r="O82" s="2"/>
      <c r="P82" s="2"/>
      <c r="Q82" s="2"/>
    </row>
    <row r="83" thickBot="1">
      <c r="A83" s="9"/>
      <c r="B83" s="50" t="s">
        <v>65</v>
      </c>
      <c r="C83" s="51"/>
      <c r="D83" s="51"/>
      <c r="E83" s="52" t="s">
        <v>66</v>
      </c>
      <c r="F83" s="51"/>
      <c r="G83" s="51"/>
      <c r="H83" s="53"/>
      <c r="I83" s="51"/>
      <c r="J83" s="53"/>
      <c r="K83" s="51"/>
      <c r="L83" s="51"/>
      <c r="M83" s="12"/>
      <c r="N83" s="2"/>
      <c r="O83" s="2"/>
      <c r="P83" s="2"/>
      <c r="Q83" s="2"/>
    </row>
    <row r="84" thickTop="1" thickBot="1" ht="25" customHeight="1">
      <c r="A84" s="9"/>
      <c r="B84" s="1"/>
      <c r="C84" s="59">
        <v>2</v>
      </c>
      <c r="D84" s="1"/>
      <c r="E84" s="59" t="s">
        <v>182</v>
      </c>
      <c r="F84" s="1"/>
      <c r="G84" s="60" t="s">
        <v>101</v>
      </c>
      <c r="H84" s="61">
        <f>0+J79</f>
        <v>0</v>
      </c>
      <c r="I84" s="60" t="s">
        <v>102</v>
      </c>
      <c r="J84" s="62">
        <f>(L84-H84)</f>
        <v>0</v>
      </c>
      <c r="K84" s="60" t="s">
        <v>103</v>
      </c>
      <c r="L84" s="63">
        <f>0+L79</f>
        <v>0</v>
      </c>
      <c r="M84" s="12"/>
      <c r="N84" s="2"/>
      <c r="O84" s="2"/>
      <c r="P84" s="2"/>
      <c r="Q84" s="33">
        <f>0+Q79</f>
        <v>0</v>
      </c>
      <c r="R84" s="27">
        <f>0+R79</f>
        <v>0</v>
      </c>
      <c r="S84" s="64">
        <f>Q84*(1+J84)+R84</f>
        <v>0</v>
      </c>
    </row>
    <row r="85" thickTop="1" thickBot="1" ht="25" customHeight="1">
      <c r="A85" s="9"/>
      <c r="B85" s="65"/>
      <c r="C85" s="65"/>
      <c r="D85" s="65"/>
      <c r="E85" s="65"/>
      <c r="F85" s="65"/>
      <c r="G85" s="66" t="s">
        <v>104</v>
      </c>
      <c r="H85" s="67">
        <f>0+J79</f>
        <v>0</v>
      </c>
      <c r="I85" s="66" t="s">
        <v>105</v>
      </c>
      <c r="J85" s="68">
        <f>0+J84</f>
        <v>0</v>
      </c>
      <c r="K85" s="66" t="s">
        <v>106</v>
      </c>
      <c r="L85" s="69">
        <f>0+L79</f>
        <v>0</v>
      </c>
      <c r="M85" s="12"/>
      <c r="N85" s="2"/>
      <c r="O85" s="2"/>
      <c r="P85" s="2"/>
      <c r="Q85" s="2"/>
    </row>
    <row r="86" ht="40" customHeight="1">
      <c r="A86" s="9"/>
      <c r="B86" s="73" t="s">
        <v>449</v>
      </c>
      <c r="C86" s="1"/>
      <c r="D86" s="1"/>
      <c r="E86" s="1"/>
      <c r="F86" s="1"/>
      <c r="G86" s="1"/>
      <c r="H86" s="40"/>
      <c r="I86" s="1"/>
      <c r="J86" s="40"/>
      <c r="K86" s="1"/>
      <c r="L86" s="1"/>
      <c r="M86" s="12"/>
      <c r="N86" s="2"/>
      <c r="O86" s="2"/>
      <c r="P86" s="2"/>
      <c r="Q86" s="2"/>
    </row>
    <row r="87">
      <c r="A87" s="9"/>
      <c r="B87" s="41">
        <v>10</v>
      </c>
      <c r="C87" s="42" t="s">
        <v>536</v>
      </c>
      <c r="D87" s="42" t="s">
        <v>3</v>
      </c>
      <c r="E87" s="42" t="s">
        <v>537</v>
      </c>
      <c r="F87" s="42" t="s">
        <v>3</v>
      </c>
      <c r="G87" s="43" t="s">
        <v>147</v>
      </c>
      <c r="H87" s="44">
        <v>7.851</v>
      </c>
      <c r="I87" s="25">
        <f>ROUND(0,2)</f>
        <v>0</v>
      </c>
      <c r="J87" s="45">
        <f>ROUND(I87*H87,2)</f>
        <v>0</v>
      </c>
      <c r="K87" s="46">
        <v>0.20999999999999999</v>
      </c>
      <c r="L87" s="47">
        <f>IF(ISNUMBER(K87),ROUND(J87*(K87+1),2),0)</f>
        <v>0</v>
      </c>
      <c r="M87" s="12"/>
      <c r="N87" s="2"/>
      <c r="O87" s="2"/>
      <c r="P87" s="2"/>
      <c r="Q87" s="33">
        <f>IF(ISNUMBER(K87),IF(H87&gt;0,IF(I87&gt;0,J87,0),0),0)</f>
        <v>0</v>
      </c>
      <c r="R87" s="27">
        <f>IF(ISNUMBER(K87)=FALSE,J87,0)</f>
        <v>0</v>
      </c>
    </row>
    <row r="88">
      <c r="A88" s="9"/>
      <c r="B88" s="48" t="s">
        <v>60</v>
      </c>
      <c r="C88" s="1"/>
      <c r="D88" s="1"/>
      <c r="E88" s="49" t="s">
        <v>538</v>
      </c>
      <c r="F88" s="1"/>
      <c r="G88" s="1"/>
      <c r="H88" s="40"/>
      <c r="I88" s="1"/>
      <c r="J88" s="40"/>
      <c r="K88" s="1"/>
      <c r="L88" s="1"/>
      <c r="M88" s="12"/>
      <c r="N88" s="2"/>
      <c r="O88" s="2"/>
      <c r="P88" s="2"/>
      <c r="Q88" s="2"/>
    </row>
    <row r="89">
      <c r="A89" s="9"/>
      <c r="B89" s="48" t="s">
        <v>62</v>
      </c>
      <c r="C89" s="1"/>
      <c r="D89" s="1"/>
      <c r="E89" s="49" t="s">
        <v>539</v>
      </c>
      <c r="F89" s="1"/>
      <c r="G89" s="1"/>
      <c r="H89" s="40"/>
      <c r="I89" s="1"/>
      <c r="J89" s="40"/>
      <c r="K89" s="1"/>
      <c r="L89" s="1"/>
      <c r="M89" s="12"/>
      <c r="N89" s="2"/>
      <c r="O89" s="2"/>
      <c r="P89" s="2"/>
      <c r="Q89" s="2"/>
    </row>
    <row r="90">
      <c r="A90" s="9"/>
      <c r="B90" s="48" t="s">
        <v>63</v>
      </c>
      <c r="C90" s="1"/>
      <c r="D90" s="1"/>
      <c r="E90" s="49" t="s">
        <v>540</v>
      </c>
      <c r="F90" s="1"/>
      <c r="G90" s="1"/>
      <c r="H90" s="40"/>
      <c r="I90" s="1"/>
      <c r="J90" s="40"/>
      <c r="K90" s="1"/>
      <c r="L90" s="1"/>
      <c r="M90" s="12"/>
      <c r="N90" s="2"/>
      <c r="O90" s="2"/>
      <c r="P90" s="2"/>
      <c r="Q90" s="2"/>
    </row>
    <row r="91" thickBot="1">
      <c r="A91" s="9"/>
      <c r="B91" s="50" t="s">
        <v>65</v>
      </c>
      <c r="C91" s="51"/>
      <c r="D91" s="51"/>
      <c r="E91" s="52" t="s">
        <v>66</v>
      </c>
      <c r="F91" s="51"/>
      <c r="G91" s="51"/>
      <c r="H91" s="53"/>
      <c r="I91" s="51"/>
      <c r="J91" s="53"/>
      <c r="K91" s="51"/>
      <c r="L91" s="51"/>
      <c r="M91" s="12"/>
      <c r="N91" s="2"/>
      <c r="O91" s="2"/>
      <c r="P91" s="2"/>
      <c r="Q91" s="2"/>
    </row>
    <row r="92" thickTop="1">
      <c r="A92" s="9"/>
      <c r="B92" s="41">
        <v>11</v>
      </c>
      <c r="C92" s="42" t="s">
        <v>541</v>
      </c>
      <c r="D92" s="42" t="s">
        <v>3</v>
      </c>
      <c r="E92" s="42" t="s">
        <v>542</v>
      </c>
      <c r="F92" s="42" t="s">
        <v>3</v>
      </c>
      <c r="G92" s="43" t="s">
        <v>113</v>
      </c>
      <c r="H92" s="54">
        <v>1.849</v>
      </c>
      <c r="I92" s="55">
        <f>ROUND(0,2)</f>
        <v>0</v>
      </c>
      <c r="J92" s="56">
        <f>ROUND(I92*H92,2)</f>
        <v>0</v>
      </c>
      <c r="K92" s="57">
        <v>0.20999999999999999</v>
      </c>
      <c r="L92" s="58">
        <f>IF(ISNUMBER(K92),ROUND(J92*(K92+1),2),0)</f>
        <v>0</v>
      </c>
      <c r="M92" s="12"/>
      <c r="N92" s="2"/>
      <c r="O92" s="2"/>
      <c r="P92" s="2"/>
      <c r="Q92" s="33">
        <f>IF(ISNUMBER(K92),IF(H92&gt;0,IF(I92&gt;0,J92,0),0),0)</f>
        <v>0</v>
      </c>
      <c r="R92" s="27">
        <f>IF(ISNUMBER(K92)=FALSE,J92,0)</f>
        <v>0</v>
      </c>
    </row>
    <row r="93">
      <c r="A93" s="9"/>
      <c r="B93" s="48" t="s">
        <v>60</v>
      </c>
      <c r="C93" s="1"/>
      <c r="D93" s="1"/>
      <c r="E93" s="49" t="s">
        <v>543</v>
      </c>
      <c r="F93" s="1"/>
      <c r="G93" s="1"/>
      <c r="H93" s="40"/>
      <c r="I93" s="1"/>
      <c r="J93" s="40"/>
      <c r="K93" s="1"/>
      <c r="L93" s="1"/>
      <c r="M93" s="12"/>
      <c r="N93" s="2"/>
      <c r="O93" s="2"/>
      <c r="P93" s="2"/>
      <c r="Q93" s="2"/>
    </row>
    <row r="94">
      <c r="A94" s="9"/>
      <c r="B94" s="48" t="s">
        <v>62</v>
      </c>
      <c r="C94" s="1"/>
      <c r="D94" s="1"/>
      <c r="E94" s="49" t="s">
        <v>544</v>
      </c>
      <c r="F94" s="1"/>
      <c r="G94" s="1"/>
      <c r="H94" s="40"/>
      <c r="I94" s="1"/>
      <c r="J94" s="40"/>
      <c r="K94" s="1"/>
      <c r="L94" s="1"/>
      <c r="M94" s="12"/>
      <c r="N94" s="2"/>
      <c r="O94" s="2"/>
      <c r="P94" s="2"/>
      <c r="Q94" s="2"/>
    </row>
    <row r="95">
      <c r="A95" s="9"/>
      <c r="B95" s="48" t="s">
        <v>63</v>
      </c>
      <c r="C95" s="1"/>
      <c r="D95" s="1"/>
      <c r="E95" s="49" t="s">
        <v>545</v>
      </c>
      <c r="F95" s="1"/>
      <c r="G95" s="1"/>
      <c r="H95" s="40"/>
      <c r="I95" s="1"/>
      <c r="J95" s="40"/>
      <c r="K95" s="1"/>
      <c r="L95" s="1"/>
      <c r="M95" s="12"/>
      <c r="N95" s="2"/>
      <c r="O95" s="2"/>
      <c r="P95" s="2"/>
      <c r="Q95" s="2"/>
    </row>
    <row r="96" thickBot="1">
      <c r="A96" s="9"/>
      <c r="B96" s="50" t="s">
        <v>65</v>
      </c>
      <c r="C96" s="51"/>
      <c r="D96" s="51"/>
      <c r="E96" s="52" t="s">
        <v>66</v>
      </c>
      <c r="F96" s="51"/>
      <c r="G96" s="51"/>
      <c r="H96" s="53"/>
      <c r="I96" s="51"/>
      <c r="J96" s="53"/>
      <c r="K96" s="51"/>
      <c r="L96" s="51"/>
      <c r="M96" s="12"/>
      <c r="N96" s="2"/>
      <c r="O96" s="2"/>
      <c r="P96" s="2"/>
      <c r="Q96" s="2"/>
    </row>
    <row r="97" thickTop="1" thickBot="1" ht="25" customHeight="1">
      <c r="A97" s="9"/>
      <c r="B97" s="1"/>
      <c r="C97" s="59">
        <v>3</v>
      </c>
      <c r="D97" s="1"/>
      <c r="E97" s="59" t="s">
        <v>398</v>
      </c>
      <c r="F97" s="1"/>
      <c r="G97" s="60" t="s">
        <v>101</v>
      </c>
      <c r="H97" s="61">
        <f>J87+J92</f>
        <v>0</v>
      </c>
      <c r="I97" s="60" t="s">
        <v>102</v>
      </c>
      <c r="J97" s="62">
        <f>(L97-H97)</f>
        <v>0</v>
      </c>
      <c r="K97" s="60" t="s">
        <v>103</v>
      </c>
      <c r="L97" s="63">
        <f>L87+L92</f>
        <v>0</v>
      </c>
      <c r="M97" s="12"/>
      <c r="N97" s="2"/>
      <c r="O97" s="2"/>
      <c r="P97" s="2"/>
      <c r="Q97" s="33">
        <f>0+Q87+Q92</f>
        <v>0</v>
      </c>
      <c r="R97" s="27">
        <f>0+R87+R92</f>
        <v>0</v>
      </c>
      <c r="S97" s="64">
        <f>Q97*(1+J97)+R97</f>
        <v>0</v>
      </c>
    </row>
    <row r="98" thickTop="1" thickBot="1" ht="25" customHeight="1">
      <c r="A98" s="9"/>
      <c r="B98" s="65"/>
      <c r="C98" s="65"/>
      <c r="D98" s="65"/>
      <c r="E98" s="65"/>
      <c r="F98" s="65"/>
      <c r="G98" s="66" t="s">
        <v>104</v>
      </c>
      <c r="H98" s="67">
        <f>J87+J92</f>
        <v>0</v>
      </c>
      <c r="I98" s="66" t="s">
        <v>105</v>
      </c>
      <c r="J98" s="68">
        <f>0+J97</f>
        <v>0</v>
      </c>
      <c r="K98" s="66" t="s">
        <v>106</v>
      </c>
      <c r="L98" s="69">
        <f>L87+L92</f>
        <v>0</v>
      </c>
      <c r="M98" s="12"/>
      <c r="N98" s="2"/>
      <c r="O98" s="2"/>
      <c r="P98" s="2"/>
      <c r="Q98" s="2"/>
    </row>
    <row r="99" ht="40" customHeight="1">
      <c r="A99" s="9"/>
      <c r="B99" s="73" t="s">
        <v>282</v>
      </c>
      <c r="C99" s="1"/>
      <c r="D99" s="1"/>
      <c r="E99" s="1"/>
      <c r="F99" s="1"/>
      <c r="G99" s="1"/>
      <c r="H99" s="40"/>
      <c r="I99" s="1"/>
      <c r="J99" s="40"/>
      <c r="K99" s="1"/>
      <c r="L99" s="1"/>
      <c r="M99" s="12"/>
      <c r="N99" s="2"/>
      <c r="O99" s="2"/>
      <c r="P99" s="2"/>
      <c r="Q99" s="2"/>
    </row>
    <row r="100">
      <c r="A100" s="9"/>
      <c r="B100" s="41">
        <v>12</v>
      </c>
      <c r="C100" s="42" t="s">
        <v>546</v>
      </c>
      <c r="D100" s="42" t="s">
        <v>3</v>
      </c>
      <c r="E100" s="42" t="s">
        <v>547</v>
      </c>
      <c r="F100" s="42" t="s">
        <v>3</v>
      </c>
      <c r="G100" s="43" t="s">
        <v>147</v>
      </c>
      <c r="H100" s="44">
        <v>0.72199999999999998</v>
      </c>
      <c r="I100" s="25">
        <f>ROUND(0,2)</f>
        <v>0</v>
      </c>
      <c r="J100" s="45">
        <f>ROUND(I100*H100,2)</f>
        <v>0</v>
      </c>
      <c r="K100" s="46">
        <v>0.20999999999999999</v>
      </c>
      <c r="L100" s="47">
        <f>IF(ISNUMBER(K100),ROUND(J100*(K100+1),2),0)</f>
        <v>0</v>
      </c>
      <c r="M100" s="12"/>
      <c r="N100" s="2"/>
      <c r="O100" s="2"/>
      <c r="P100" s="2"/>
      <c r="Q100" s="33">
        <f>IF(ISNUMBER(K100),IF(H100&gt;0,IF(I100&gt;0,J100,0),0),0)</f>
        <v>0</v>
      </c>
      <c r="R100" s="27">
        <f>IF(ISNUMBER(K100)=FALSE,J100,0)</f>
        <v>0</v>
      </c>
    </row>
    <row r="101">
      <c r="A101" s="9"/>
      <c r="B101" s="48" t="s">
        <v>60</v>
      </c>
      <c r="C101" s="1"/>
      <c r="D101" s="1"/>
      <c r="E101" s="49" t="s">
        <v>548</v>
      </c>
      <c r="F101" s="1"/>
      <c r="G101" s="1"/>
      <c r="H101" s="40"/>
      <c r="I101" s="1"/>
      <c r="J101" s="40"/>
      <c r="K101" s="1"/>
      <c r="L101" s="1"/>
      <c r="M101" s="12"/>
      <c r="N101" s="2"/>
      <c r="O101" s="2"/>
      <c r="P101" s="2"/>
      <c r="Q101" s="2"/>
    </row>
    <row r="102">
      <c r="A102" s="9"/>
      <c r="B102" s="48" t="s">
        <v>62</v>
      </c>
      <c r="C102" s="1"/>
      <c r="D102" s="1"/>
      <c r="E102" s="49" t="s">
        <v>549</v>
      </c>
      <c r="F102" s="1"/>
      <c r="G102" s="1"/>
      <c r="H102" s="40"/>
      <c r="I102" s="1"/>
      <c r="J102" s="40"/>
      <c r="K102" s="1"/>
      <c r="L102" s="1"/>
      <c r="M102" s="12"/>
      <c r="N102" s="2"/>
      <c r="O102" s="2"/>
      <c r="P102" s="2"/>
      <c r="Q102" s="2"/>
    </row>
    <row r="103">
      <c r="A103" s="9"/>
      <c r="B103" s="48" t="s">
        <v>63</v>
      </c>
      <c r="C103" s="1"/>
      <c r="D103" s="1"/>
      <c r="E103" s="49" t="s">
        <v>540</v>
      </c>
      <c r="F103" s="1"/>
      <c r="G103" s="1"/>
      <c r="H103" s="40"/>
      <c r="I103" s="1"/>
      <c r="J103" s="40"/>
      <c r="K103" s="1"/>
      <c r="L103" s="1"/>
      <c r="M103" s="12"/>
      <c r="N103" s="2"/>
      <c r="O103" s="2"/>
      <c r="P103" s="2"/>
      <c r="Q103" s="2"/>
    </row>
    <row r="104" thickBot="1">
      <c r="A104" s="9"/>
      <c r="B104" s="50" t="s">
        <v>65</v>
      </c>
      <c r="C104" s="51"/>
      <c r="D104" s="51"/>
      <c r="E104" s="52" t="s">
        <v>66</v>
      </c>
      <c r="F104" s="51"/>
      <c r="G104" s="51"/>
      <c r="H104" s="53"/>
      <c r="I104" s="51"/>
      <c r="J104" s="53"/>
      <c r="K104" s="51"/>
      <c r="L104" s="51"/>
      <c r="M104" s="12"/>
      <c r="N104" s="2"/>
      <c r="O104" s="2"/>
      <c r="P104" s="2"/>
      <c r="Q104" s="2"/>
    </row>
    <row r="105" thickTop="1">
      <c r="A105" s="9"/>
      <c r="B105" s="41">
        <v>13</v>
      </c>
      <c r="C105" s="42" t="s">
        <v>550</v>
      </c>
      <c r="D105" s="42" t="s">
        <v>3</v>
      </c>
      <c r="E105" s="42" t="s">
        <v>551</v>
      </c>
      <c r="F105" s="42" t="s">
        <v>3</v>
      </c>
      <c r="G105" s="43" t="s">
        <v>147</v>
      </c>
      <c r="H105" s="54">
        <v>0.73999999999999999</v>
      </c>
      <c r="I105" s="55">
        <f>ROUND(0,2)</f>
        <v>0</v>
      </c>
      <c r="J105" s="56">
        <f>ROUND(I105*H105,2)</f>
        <v>0</v>
      </c>
      <c r="K105" s="57">
        <v>0.20999999999999999</v>
      </c>
      <c r="L105" s="58">
        <f>IF(ISNUMBER(K105),ROUND(J105*(K105+1),2),0)</f>
        <v>0</v>
      </c>
      <c r="M105" s="12"/>
      <c r="N105" s="2"/>
      <c r="O105" s="2"/>
      <c r="P105" s="2"/>
      <c r="Q105" s="33">
        <f>IF(ISNUMBER(K105),IF(H105&gt;0,IF(I105&gt;0,J105,0),0),0)</f>
        <v>0</v>
      </c>
      <c r="R105" s="27">
        <f>IF(ISNUMBER(K105)=FALSE,J105,0)</f>
        <v>0</v>
      </c>
    </row>
    <row r="106">
      <c r="A106" s="9"/>
      <c r="B106" s="48" t="s">
        <v>60</v>
      </c>
      <c r="C106" s="1"/>
      <c r="D106" s="1"/>
      <c r="E106" s="49" t="s">
        <v>552</v>
      </c>
      <c r="F106" s="1"/>
      <c r="G106" s="1"/>
      <c r="H106" s="40"/>
      <c r="I106" s="1"/>
      <c r="J106" s="40"/>
      <c r="K106" s="1"/>
      <c r="L106" s="1"/>
      <c r="M106" s="12"/>
      <c r="N106" s="2"/>
      <c r="O106" s="2"/>
      <c r="P106" s="2"/>
      <c r="Q106" s="2"/>
    </row>
    <row r="107">
      <c r="A107" s="9"/>
      <c r="B107" s="48" t="s">
        <v>62</v>
      </c>
      <c r="C107" s="1"/>
      <c r="D107" s="1"/>
      <c r="E107" s="49" t="s">
        <v>553</v>
      </c>
      <c r="F107" s="1"/>
      <c r="G107" s="1"/>
      <c r="H107" s="40"/>
      <c r="I107" s="1"/>
      <c r="J107" s="40"/>
      <c r="K107" s="1"/>
      <c r="L107" s="1"/>
      <c r="M107" s="12"/>
      <c r="N107" s="2"/>
      <c r="O107" s="2"/>
      <c r="P107" s="2"/>
      <c r="Q107" s="2"/>
    </row>
    <row r="108">
      <c r="A108" s="9"/>
      <c r="B108" s="48" t="s">
        <v>63</v>
      </c>
      <c r="C108" s="1"/>
      <c r="D108" s="1"/>
      <c r="E108" s="49" t="s">
        <v>540</v>
      </c>
      <c r="F108" s="1"/>
      <c r="G108" s="1"/>
      <c r="H108" s="40"/>
      <c r="I108" s="1"/>
      <c r="J108" s="40"/>
      <c r="K108" s="1"/>
      <c r="L108" s="1"/>
      <c r="M108" s="12"/>
      <c r="N108" s="2"/>
      <c r="O108" s="2"/>
      <c r="P108" s="2"/>
      <c r="Q108" s="2"/>
    </row>
    <row r="109" thickBot="1">
      <c r="A109" s="9"/>
      <c r="B109" s="50" t="s">
        <v>65</v>
      </c>
      <c r="C109" s="51"/>
      <c r="D109" s="51"/>
      <c r="E109" s="52" t="s">
        <v>66</v>
      </c>
      <c r="F109" s="51"/>
      <c r="G109" s="51"/>
      <c r="H109" s="53"/>
      <c r="I109" s="51"/>
      <c r="J109" s="53"/>
      <c r="K109" s="51"/>
      <c r="L109" s="51"/>
      <c r="M109" s="12"/>
      <c r="N109" s="2"/>
      <c r="O109" s="2"/>
      <c r="P109" s="2"/>
      <c r="Q109" s="2"/>
    </row>
    <row r="110" thickTop="1">
      <c r="A110" s="9"/>
      <c r="B110" s="41">
        <v>14</v>
      </c>
      <c r="C110" s="42" t="s">
        <v>283</v>
      </c>
      <c r="D110" s="42" t="s">
        <v>57</v>
      </c>
      <c r="E110" s="42" t="s">
        <v>284</v>
      </c>
      <c r="F110" s="42" t="s">
        <v>3</v>
      </c>
      <c r="G110" s="43" t="s">
        <v>147</v>
      </c>
      <c r="H110" s="54">
        <v>8.7840000000000007</v>
      </c>
      <c r="I110" s="55">
        <f>ROUND(0,2)</f>
        <v>0</v>
      </c>
      <c r="J110" s="56">
        <f>ROUND(I110*H110,2)</f>
        <v>0</v>
      </c>
      <c r="K110" s="57">
        <v>0.20999999999999999</v>
      </c>
      <c r="L110" s="58">
        <f>IF(ISNUMBER(K110),ROUND(J110*(K110+1),2),0)</f>
        <v>0</v>
      </c>
      <c r="M110" s="12"/>
      <c r="N110" s="2"/>
      <c r="O110" s="2"/>
      <c r="P110" s="2"/>
      <c r="Q110" s="33">
        <f>IF(ISNUMBER(K110),IF(H110&gt;0,IF(I110&gt;0,J110,0),0),0)</f>
        <v>0</v>
      </c>
      <c r="R110" s="27">
        <f>IF(ISNUMBER(K110)=FALSE,J110,0)</f>
        <v>0</v>
      </c>
    </row>
    <row r="111">
      <c r="A111" s="9"/>
      <c r="B111" s="48" t="s">
        <v>60</v>
      </c>
      <c r="C111" s="1"/>
      <c r="D111" s="1"/>
      <c r="E111" s="49" t="s">
        <v>554</v>
      </c>
      <c r="F111" s="1"/>
      <c r="G111" s="1"/>
      <c r="H111" s="40"/>
      <c r="I111" s="1"/>
      <c r="J111" s="40"/>
      <c r="K111" s="1"/>
      <c r="L111" s="1"/>
      <c r="M111" s="12"/>
      <c r="N111" s="2"/>
      <c r="O111" s="2"/>
      <c r="P111" s="2"/>
      <c r="Q111" s="2"/>
    </row>
    <row r="112">
      <c r="A112" s="9"/>
      <c r="B112" s="48" t="s">
        <v>62</v>
      </c>
      <c r="C112" s="1"/>
      <c r="D112" s="1"/>
      <c r="E112" s="49" t="s">
        <v>555</v>
      </c>
      <c r="F112" s="1"/>
      <c r="G112" s="1"/>
      <c r="H112" s="40"/>
      <c r="I112" s="1"/>
      <c r="J112" s="40"/>
      <c r="K112" s="1"/>
      <c r="L112" s="1"/>
      <c r="M112" s="12"/>
      <c r="N112" s="2"/>
      <c r="O112" s="2"/>
      <c r="P112" s="2"/>
      <c r="Q112" s="2"/>
    </row>
    <row r="113">
      <c r="A113" s="9"/>
      <c r="B113" s="48" t="s">
        <v>63</v>
      </c>
      <c r="C113" s="1"/>
      <c r="D113" s="1"/>
      <c r="E113" s="49" t="s">
        <v>259</v>
      </c>
      <c r="F113" s="1"/>
      <c r="G113" s="1"/>
      <c r="H113" s="40"/>
      <c r="I113" s="1"/>
      <c r="J113" s="40"/>
      <c r="K113" s="1"/>
      <c r="L113" s="1"/>
      <c r="M113" s="12"/>
      <c r="N113" s="2"/>
      <c r="O113" s="2"/>
      <c r="P113" s="2"/>
      <c r="Q113" s="2"/>
    </row>
    <row r="114" thickBot="1">
      <c r="A114" s="9"/>
      <c r="B114" s="50" t="s">
        <v>65</v>
      </c>
      <c r="C114" s="51"/>
      <c r="D114" s="51"/>
      <c r="E114" s="52" t="s">
        <v>66</v>
      </c>
      <c r="F114" s="51"/>
      <c r="G114" s="51"/>
      <c r="H114" s="53"/>
      <c r="I114" s="51"/>
      <c r="J114" s="53"/>
      <c r="K114" s="51"/>
      <c r="L114" s="51"/>
      <c r="M114" s="12"/>
      <c r="N114" s="2"/>
      <c r="O114" s="2"/>
      <c r="P114" s="2"/>
      <c r="Q114" s="2"/>
    </row>
    <row r="115" thickTop="1">
      <c r="A115" s="9"/>
      <c r="B115" s="41">
        <v>15</v>
      </c>
      <c r="C115" s="42" t="s">
        <v>283</v>
      </c>
      <c r="D115" s="42" t="s">
        <v>67</v>
      </c>
      <c r="E115" s="42" t="s">
        <v>284</v>
      </c>
      <c r="F115" s="42" t="s">
        <v>3</v>
      </c>
      <c r="G115" s="43" t="s">
        <v>147</v>
      </c>
      <c r="H115" s="54">
        <v>3.6600000000000001</v>
      </c>
      <c r="I115" s="55">
        <f>ROUND(0,2)</f>
        <v>0</v>
      </c>
      <c r="J115" s="56">
        <f>ROUND(I115*H115,2)</f>
        <v>0</v>
      </c>
      <c r="K115" s="57">
        <v>0.20999999999999999</v>
      </c>
      <c r="L115" s="58">
        <f>IF(ISNUMBER(K115),ROUND(J115*(K115+1),2),0)</f>
        <v>0</v>
      </c>
      <c r="M115" s="12"/>
      <c r="N115" s="2"/>
      <c r="O115" s="2"/>
      <c r="P115" s="2"/>
      <c r="Q115" s="33">
        <f>IF(ISNUMBER(K115),IF(H115&gt;0,IF(I115&gt;0,J115,0),0),0)</f>
        <v>0</v>
      </c>
      <c r="R115" s="27">
        <f>IF(ISNUMBER(K115)=FALSE,J115,0)</f>
        <v>0</v>
      </c>
    </row>
    <row r="116">
      <c r="A116" s="9"/>
      <c r="B116" s="48" t="s">
        <v>60</v>
      </c>
      <c r="C116" s="1"/>
      <c r="D116" s="1"/>
      <c r="E116" s="49" t="s">
        <v>556</v>
      </c>
      <c r="F116" s="1"/>
      <c r="G116" s="1"/>
      <c r="H116" s="40"/>
      <c r="I116" s="1"/>
      <c r="J116" s="40"/>
      <c r="K116" s="1"/>
      <c r="L116" s="1"/>
      <c r="M116" s="12"/>
      <c r="N116" s="2"/>
      <c r="O116" s="2"/>
      <c r="P116" s="2"/>
      <c r="Q116" s="2"/>
    </row>
    <row r="117">
      <c r="A117" s="9"/>
      <c r="B117" s="48" t="s">
        <v>62</v>
      </c>
      <c r="C117" s="1"/>
      <c r="D117" s="1"/>
      <c r="E117" s="49" t="s">
        <v>557</v>
      </c>
      <c r="F117" s="1"/>
      <c r="G117" s="1"/>
      <c r="H117" s="40"/>
      <c r="I117" s="1"/>
      <c r="J117" s="40"/>
      <c r="K117" s="1"/>
      <c r="L117" s="1"/>
      <c r="M117" s="12"/>
      <c r="N117" s="2"/>
      <c r="O117" s="2"/>
      <c r="P117" s="2"/>
      <c r="Q117" s="2"/>
    </row>
    <row r="118">
      <c r="A118" s="9"/>
      <c r="B118" s="48" t="s">
        <v>63</v>
      </c>
      <c r="C118" s="1"/>
      <c r="D118" s="1"/>
      <c r="E118" s="49" t="s">
        <v>259</v>
      </c>
      <c r="F118" s="1"/>
      <c r="G118" s="1"/>
      <c r="H118" s="40"/>
      <c r="I118" s="1"/>
      <c r="J118" s="40"/>
      <c r="K118" s="1"/>
      <c r="L118" s="1"/>
      <c r="M118" s="12"/>
      <c r="N118" s="2"/>
      <c r="O118" s="2"/>
      <c r="P118" s="2"/>
      <c r="Q118" s="2"/>
    </row>
    <row r="119" thickBot="1">
      <c r="A119" s="9"/>
      <c r="B119" s="50" t="s">
        <v>65</v>
      </c>
      <c r="C119" s="51"/>
      <c r="D119" s="51"/>
      <c r="E119" s="52" t="s">
        <v>66</v>
      </c>
      <c r="F119" s="51"/>
      <c r="G119" s="51"/>
      <c r="H119" s="53"/>
      <c r="I119" s="51"/>
      <c r="J119" s="53"/>
      <c r="K119" s="51"/>
      <c r="L119" s="51"/>
      <c r="M119" s="12"/>
      <c r="N119" s="2"/>
      <c r="O119" s="2"/>
      <c r="P119" s="2"/>
      <c r="Q119" s="2"/>
    </row>
    <row r="120" thickTop="1">
      <c r="A120" s="9"/>
      <c r="B120" s="41">
        <v>16</v>
      </c>
      <c r="C120" s="42" t="s">
        <v>292</v>
      </c>
      <c r="D120" s="42" t="s">
        <v>3</v>
      </c>
      <c r="E120" s="42" t="s">
        <v>293</v>
      </c>
      <c r="F120" s="42" t="s">
        <v>3</v>
      </c>
      <c r="G120" s="43" t="s">
        <v>147</v>
      </c>
      <c r="H120" s="54">
        <v>1.1200000000000001</v>
      </c>
      <c r="I120" s="55">
        <f>ROUND(0,2)</f>
        <v>0</v>
      </c>
      <c r="J120" s="56">
        <f>ROUND(I120*H120,2)</f>
        <v>0</v>
      </c>
      <c r="K120" s="57">
        <v>0.20999999999999999</v>
      </c>
      <c r="L120" s="58">
        <f>IF(ISNUMBER(K120),ROUND(J120*(K120+1),2),0)</f>
        <v>0</v>
      </c>
      <c r="M120" s="12"/>
      <c r="N120" s="2"/>
      <c r="O120" s="2"/>
      <c r="P120" s="2"/>
      <c r="Q120" s="33">
        <f>IF(ISNUMBER(K120),IF(H120&gt;0,IF(I120&gt;0,J120,0),0),0)</f>
        <v>0</v>
      </c>
      <c r="R120" s="27">
        <f>IF(ISNUMBER(K120)=FALSE,J120,0)</f>
        <v>0</v>
      </c>
    </row>
    <row r="121">
      <c r="A121" s="9"/>
      <c r="B121" s="48" t="s">
        <v>60</v>
      </c>
      <c r="C121" s="1"/>
      <c r="D121" s="1"/>
      <c r="E121" s="49" t="s">
        <v>558</v>
      </c>
      <c r="F121" s="1"/>
      <c r="G121" s="1"/>
      <c r="H121" s="40"/>
      <c r="I121" s="1"/>
      <c r="J121" s="40"/>
      <c r="K121" s="1"/>
      <c r="L121" s="1"/>
      <c r="M121" s="12"/>
      <c r="N121" s="2"/>
      <c r="O121" s="2"/>
      <c r="P121" s="2"/>
      <c r="Q121" s="2"/>
    </row>
    <row r="122">
      <c r="A122" s="9"/>
      <c r="B122" s="48" t="s">
        <v>62</v>
      </c>
      <c r="C122" s="1"/>
      <c r="D122" s="1"/>
      <c r="E122" s="49" t="s">
        <v>559</v>
      </c>
      <c r="F122" s="1"/>
      <c r="G122" s="1"/>
      <c r="H122" s="40"/>
      <c r="I122" s="1"/>
      <c r="J122" s="40"/>
      <c r="K122" s="1"/>
      <c r="L122" s="1"/>
      <c r="M122" s="12"/>
      <c r="N122" s="2"/>
      <c r="O122" s="2"/>
      <c r="P122" s="2"/>
      <c r="Q122" s="2"/>
    </row>
    <row r="123">
      <c r="A123" s="9"/>
      <c r="B123" s="48" t="s">
        <v>63</v>
      </c>
      <c r="C123" s="1"/>
      <c r="D123" s="1"/>
      <c r="E123" s="49" t="s">
        <v>295</v>
      </c>
      <c r="F123" s="1"/>
      <c r="G123" s="1"/>
      <c r="H123" s="40"/>
      <c r="I123" s="1"/>
      <c r="J123" s="40"/>
      <c r="K123" s="1"/>
      <c r="L123" s="1"/>
      <c r="M123" s="12"/>
      <c r="N123" s="2"/>
      <c r="O123" s="2"/>
      <c r="P123" s="2"/>
      <c r="Q123" s="2"/>
    </row>
    <row r="124" thickBot="1">
      <c r="A124" s="9"/>
      <c r="B124" s="50" t="s">
        <v>65</v>
      </c>
      <c r="C124" s="51"/>
      <c r="D124" s="51"/>
      <c r="E124" s="52" t="s">
        <v>66</v>
      </c>
      <c r="F124" s="51"/>
      <c r="G124" s="51"/>
      <c r="H124" s="53"/>
      <c r="I124" s="51"/>
      <c r="J124" s="53"/>
      <c r="K124" s="51"/>
      <c r="L124" s="51"/>
      <c r="M124" s="12"/>
      <c r="N124" s="2"/>
      <c r="O124" s="2"/>
      <c r="P124" s="2"/>
      <c r="Q124" s="2"/>
    </row>
    <row r="125" thickTop="1" thickBot="1" ht="25" customHeight="1">
      <c r="A125" s="9"/>
      <c r="B125" s="1"/>
      <c r="C125" s="59">
        <v>4</v>
      </c>
      <c r="D125" s="1"/>
      <c r="E125" s="59" t="s">
        <v>183</v>
      </c>
      <c r="F125" s="1"/>
      <c r="G125" s="60" t="s">
        <v>101</v>
      </c>
      <c r="H125" s="61">
        <f>J100+J105+J110+J115+J120</f>
        <v>0</v>
      </c>
      <c r="I125" s="60" t="s">
        <v>102</v>
      </c>
      <c r="J125" s="62">
        <f>(L125-H125)</f>
        <v>0</v>
      </c>
      <c r="K125" s="60" t="s">
        <v>103</v>
      </c>
      <c r="L125" s="63">
        <f>L100+L105+L110+L115+L120</f>
        <v>0</v>
      </c>
      <c r="M125" s="12"/>
      <c r="N125" s="2"/>
      <c r="O125" s="2"/>
      <c r="P125" s="2"/>
      <c r="Q125" s="33">
        <f>0+Q100+Q105+Q110+Q115+Q120</f>
        <v>0</v>
      </c>
      <c r="R125" s="27">
        <f>0+R100+R105+R110+R115+R120</f>
        <v>0</v>
      </c>
      <c r="S125" s="64">
        <f>Q125*(1+J125)+R125</f>
        <v>0</v>
      </c>
    </row>
    <row r="126" thickTop="1" thickBot="1" ht="25" customHeight="1">
      <c r="A126" s="9"/>
      <c r="B126" s="65"/>
      <c r="C126" s="65"/>
      <c r="D126" s="65"/>
      <c r="E126" s="65"/>
      <c r="F126" s="65"/>
      <c r="G126" s="66" t="s">
        <v>104</v>
      </c>
      <c r="H126" s="67">
        <f>J100+J105+J110+J115+J120</f>
        <v>0</v>
      </c>
      <c r="I126" s="66" t="s">
        <v>105</v>
      </c>
      <c r="J126" s="68">
        <f>0+J125</f>
        <v>0</v>
      </c>
      <c r="K126" s="66" t="s">
        <v>106</v>
      </c>
      <c r="L126" s="69">
        <f>L100+L105+L110+L115+L120</f>
        <v>0</v>
      </c>
      <c r="M126" s="12"/>
      <c r="N126" s="2"/>
      <c r="O126" s="2"/>
      <c r="P126" s="2"/>
      <c r="Q126" s="2"/>
    </row>
    <row r="127" ht="40" customHeight="1">
      <c r="A127" s="9"/>
      <c r="B127" s="73" t="s">
        <v>560</v>
      </c>
      <c r="C127" s="1"/>
      <c r="D127" s="1"/>
      <c r="E127" s="1"/>
      <c r="F127" s="1"/>
      <c r="G127" s="1"/>
      <c r="H127" s="40"/>
      <c r="I127" s="1"/>
      <c r="J127" s="40"/>
      <c r="K127" s="1"/>
      <c r="L127" s="1"/>
      <c r="M127" s="12"/>
      <c r="N127" s="2"/>
      <c r="O127" s="2"/>
      <c r="P127" s="2"/>
      <c r="Q127" s="2"/>
    </row>
    <row r="128">
      <c r="A128" s="9"/>
      <c r="B128" s="41">
        <v>17</v>
      </c>
      <c r="C128" s="42" t="s">
        <v>561</v>
      </c>
      <c r="D128" s="42" t="s">
        <v>3</v>
      </c>
      <c r="E128" s="42" t="s">
        <v>562</v>
      </c>
      <c r="F128" s="42" t="s">
        <v>3</v>
      </c>
      <c r="G128" s="43" t="s">
        <v>123</v>
      </c>
      <c r="H128" s="44">
        <v>26.623999999999999</v>
      </c>
      <c r="I128" s="25">
        <f>ROUND(0,2)</f>
        <v>0</v>
      </c>
      <c r="J128" s="45">
        <f>ROUND(I128*H128,2)</f>
        <v>0</v>
      </c>
      <c r="K128" s="46">
        <v>0.20999999999999999</v>
      </c>
      <c r="L128" s="47">
        <f>IF(ISNUMBER(K128),ROUND(J128*(K128+1),2),0)</f>
        <v>0</v>
      </c>
      <c r="M128" s="12"/>
      <c r="N128" s="2"/>
      <c r="O128" s="2"/>
      <c r="P128" s="2"/>
      <c r="Q128" s="33">
        <f>IF(ISNUMBER(K128),IF(H128&gt;0,IF(I128&gt;0,J128,0),0),0)</f>
        <v>0</v>
      </c>
      <c r="R128" s="27">
        <f>IF(ISNUMBER(K128)=FALSE,J128,0)</f>
        <v>0</v>
      </c>
    </row>
    <row r="129">
      <c r="A129" s="9"/>
      <c r="B129" s="48" t="s">
        <v>60</v>
      </c>
      <c r="C129" s="1"/>
      <c r="D129" s="1"/>
      <c r="E129" s="49" t="s">
        <v>563</v>
      </c>
      <c r="F129" s="1"/>
      <c r="G129" s="1"/>
      <c r="H129" s="40"/>
      <c r="I129" s="1"/>
      <c r="J129" s="40"/>
      <c r="K129" s="1"/>
      <c r="L129" s="1"/>
      <c r="M129" s="12"/>
      <c r="N129" s="2"/>
      <c r="O129" s="2"/>
      <c r="P129" s="2"/>
      <c r="Q129" s="2"/>
    </row>
    <row r="130">
      <c r="A130" s="9"/>
      <c r="B130" s="48" t="s">
        <v>62</v>
      </c>
      <c r="C130" s="1"/>
      <c r="D130" s="1"/>
      <c r="E130" s="49" t="s">
        <v>564</v>
      </c>
      <c r="F130" s="1"/>
      <c r="G130" s="1"/>
      <c r="H130" s="40"/>
      <c r="I130" s="1"/>
      <c r="J130" s="40"/>
      <c r="K130" s="1"/>
      <c r="L130" s="1"/>
      <c r="M130" s="12"/>
      <c r="N130" s="2"/>
      <c r="O130" s="2"/>
      <c r="P130" s="2"/>
      <c r="Q130" s="2"/>
    </row>
    <row r="131">
      <c r="A131" s="9"/>
      <c r="B131" s="48" t="s">
        <v>63</v>
      </c>
      <c r="C131" s="1"/>
      <c r="D131" s="1"/>
      <c r="E131" s="49" t="s">
        <v>565</v>
      </c>
      <c r="F131" s="1"/>
      <c r="G131" s="1"/>
      <c r="H131" s="40"/>
      <c r="I131" s="1"/>
      <c r="J131" s="40"/>
      <c r="K131" s="1"/>
      <c r="L131" s="1"/>
      <c r="M131" s="12"/>
      <c r="N131" s="2"/>
      <c r="O131" s="2"/>
      <c r="P131" s="2"/>
      <c r="Q131" s="2"/>
    </row>
    <row r="132" thickBot="1">
      <c r="A132" s="9"/>
      <c r="B132" s="50" t="s">
        <v>65</v>
      </c>
      <c r="C132" s="51"/>
      <c r="D132" s="51"/>
      <c r="E132" s="52" t="s">
        <v>66</v>
      </c>
      <c r="F132" s="51"/>
      <c r="G132" s="51"/>
      <c r="H132" s="53"/>
      <c r="I132" s="51"/>
      <c r="J132" s="53"/>
      <c r="K132" s="51"/>
      <c r="L132" s="51"/>
      <c r="M132" s="12"/>
      <c r="N132" s="2"/>
      <c r="O132" s="2"/>
      <c r="P132" s="2"/>
      <c r="Q132" s="2"/>
    </row>
    <row r="133" thickTop="1" thickBot="1" ht="25" customHeight="1">
      <c r="A133" s="9"/>
      <c r="B133" s="1"/>
      <c r="C133" s="59">
        <v>7</v>
      </c>
      <c r="D133" s="1"/>
      <c r="E133" s="59" t="s">
        <v>503</v>
      </c>
      <c r="F133" s="1"/>
      <c r="G133" s="60" t="s">
        <v>101</v>
      </c>
      <c r="H133" s="61">
        <f>0+J128</f>
        <v>0</v>
      </c>
      <c r="I133" s="60" t="s">
        <v>102</v>
      </c>
      <c r="J133" s="62">
        <f>(L133-H133)</f>
        <v>0</v>
      </c>
      <c r="K133" s="60" t="s">
        <v>103</v>
      </c>
      <c r="L133" s="63">
        <f>0+L128</f>
        <v>0</v>
      </c>
      <c r="M133" s="12"/>
      <c r="N133" s="2"/>
      <c r="O133" s="2"/>
      <c r="P133" s="2"/>
      <c r="Q133" s="33">
        <f>0+Q128</f>
        <v>0</v>
      </c>
      <c r="R133" s="27">
        <f>0+R128</f>
        <v>0</v>
      </c>
      <c r="S133" s="64">
        <f>Q133*(1+J133)+R133</f>
        <v>0</v>
      </c>
    </row>
    <row r="134" thickTop="1" thickBot="1" ht="25" customHeight="1">
      <c r="A134" s="9"/>
      <c r="B134" s="65"/>
      <c r="C134" s="65"/>
      <c r="D134" s="65"/>
      <c r="E134" s="65"/>
      <c r="F134" s="65"/>
      <c r="G134" s="66" t="s">
        <v>104</v>
      </c>
      <c r="H134" s="67">
        <f>0+J128</f>
        <v>0</v>
      </c>
      <c r="I134" s="66" t="s">
        <v>105</v>
      </c>
      <c r="J134" s="68">
        <f>0+J133</f>
        <v>0</v>
      </c>
      <c r="K134" s="66" t="s">
        <v>106</v>
      </c>
      <c r="L134" s="69">
        <f>0+L128</f>
        <v>0</v>
      </c>
      <c r="M134" s="12"/>
      <c r="N134" s="2"/>
      <c r="O134" s="2"/>
      <c r="P134" s="2"/>
      <c r="Q134" s="2"/>
    </row>
    <row r="135" ht="40" customHeight="1">
      <c r="A135" s="9"/>
      <c r="B135" s="73" t="s">
        <v>364</v>
      </c>
      <c r="C135" s="1"/>
      <c r="D135" s="1"/>
      <c r="E135" s="1"/>
      <c r="F135" s="1"/>
      <c r="G135" s="1"/>
      <c r="H135" s="40"/>
      <c r="I135" s="1"/>
      <c r="J135" s="40"/>
      <c r="K135" s="1"/>
      <c r="L135" s="1"/>
      <c r="M135" s="12"/>
      <c r="N135" s="2"/>
      <c r="O135" s="2"/>
      <c r="P135" s="2"/>
      <c r="Q135" s="2"/>
    </row>
    <row r="136">
      <c r="A136" s="9"/>
      <c r="B136" s="41">
        <v>18</v>
      </c>
      <c r="C136" s="42" t="s">
        <v>566</v>
      </c>
      <c r="D136" s="42" t="s">
        <v>3</v>
      </c>
      <c r="E136" s="42" t="s">
        <v>567</v>
      </c>
      <c r="F136" s="42" t="s">
        <v>3</v>
      </c>
      <c r="G136" s="43" t="s">
        <v>79</v>
      </c>
      <c r="H136" s="44">
        <v>2</v>
      </c>
      <c r="I136" s="25">
        <f>ROUND(0,2)</f>
        <v>0</v>
      </c>
      <c r="J136" s="45">
        <f>ROUND(I136*H136,2)</f>
        <v>0</v>
      </c>
      <c r="K136" s="46">
        <v>0.20999999999999999</v>
      </c>
      <c r="L136" s="47">
        <f>IF(ISNUMBER(K136),ROUND(J136*(K136+1),2),0)</f>
        <v>0</v>
      </c>
      <c r="M136" s="12"/>
      <c r="N136" s="2"/>
      <c r="O136" s="2"/>
      <c r="P136" s="2"/>
      <c r="Q136" s="33">
        <f>IF(ISNUMBER(K136),IF(H136&gt;0,IF(I136&gt;0,J136,0),0),0)</f>
        <v>0</v>
      </c>
      <c r="R136" s="27">
        <f>IF(ISNUMBER(K136)=FALSE,J136,0)</f>
        <v>0</v>
      </c>
    </row>
    <row r="137">
      <c r="A137" s="9"/>
      <c r="B137" s="48" t="s">
        <v>60</v>
      </c>
      <c r="C137" s="1"/>
      <c r="D137" s="1"/>
      <c r="E137" s="49" t="s">
        <v>568</v>
      </c>
      <c r="F137" s="1"/>
      <c r="G137" s="1"/>
      <c r="H137" s="40"/>
      <c r="I137" s="1"/>
      <c r="J137" s="40"/>
      <c r="K137" s="1"/>
      <c r="L137" s="1"/>
      <c r="M137" s="12"/>
      <c r="N137" s="2"/>
      <c r="O137" s="2"/>
      <c r="P137" s="2"/>
      <c r="Q137" s="2"/>
    </row>
    <row r="138">
      <c r="A138" s="9"/>
      <c r="B138" s="48" t="s">
        <v>62</v>
      </c>
      <c r="C138" s="1"/>
      <c r="D138" s="1"/>
      <c r="E138" s="49" t="s">
        <v>569</v>
      </c>
      <c r="F138" s="1"/>
      <c r="G138" s="1"/>
      <c r="H138" s="40"/>
      <c r="I138" s="1"/>
      <c r="J138" s="40"/>
      <c r="K138" s="1"/>
      <c r="L138" s="1"/>
      <c r="M138" s="12"/>
      <c r="N138" s="2"/>
      <c r="O138" s="2"/>
      <c r="P138" s="2"/>
      <c r="Q138" s="2"/>
    </row>
    <row r="139">
      <c r="A139" s="9"/>
      <c r="B139" s="48" t="s">
        <v>63</v>
      </c>
      <c r="C139" s="1"/>
      <c r="D139" s="1"/>
      <c r="E139" s="49" t="s">
        <v>570</v>
      </c>
      <c r="F139" s="1"/>
      <c r="G139" s="1"/>
      <c r="H139" s="40"/>
      <c r="I139" s="1"/>
      <c r="J139" s="40"/>
      <c r="K139" s="1"/>
      <c r="L139" s="1"/>
      <c r="M139" s="12"/>
      <c r="N139" s="2"/>
      <c r="O139" s="2"/>
      <c r="P139" s="2"/>
      <c r="Q139" s="2"/>
    </row>
    <row r="140" thickBot="1">
      <c r="A140" s="9"/>
      <c r="B140" s="50" t="s">
        <v>65</v>
      </c>
      <c r="C140" s="51"/>
      <c r="D140" s="51"/>
      <c r="E140" s="52" t="s">
        <v>66</v>
      </c>
      <c r="F140" s="51"/>
      <c r="G140" s="51"/>
      <c r="H140" s="53"/>
      <c r="I140" s="51"/>
      <c r="J140" s="53"/>
      <c r="K140" s="51"/>
      <c r="L140" s="51"/>
      <c r="M140" s="12"/>
      <c r="N140" s="2"/>
      <c r="O140" s="2"/>
      <c r="P140" s="2"/>
      <c r="Q140" s="2"/>
    </row>
    <row r="141" thickTop="1">
      <c r="A141" s="9"/>
      <c r="B141" s="41">
        <v>19</v>
      </c>
      <c r="C141" s="42" t="s">
        <v>571</v>
      </c>
      <c r="D141" s="42" t="s">
        <v>3</v>
      </c>
      <c r="E141" s="42" t="s">
        <v>572</v>
      </c>
      <c r="F141" s="42" t="s">
        <v>3</v>
      </c>
      <c r="G141" s="43" t="s">
        <v>79</v>
      </c>
      <c r="H141" s="54">
        <v>6</v>
      </c>
      <c r="I141" s="55">
        <f>ROUND(0,2)</f>
        <v>0</v>
      </c>
      <c r="J141" s="56">
        <f>ROUND(I141*H141,2)</f>
        <v>0</v>
      </c>
      <c r="K141" s="57">
        <v>0.20999999999999999</v>
      </c>
      <c r="L141" s="58">
        <f>IF(ISNUMBER(K141),ROUND(J141*(K141+1),2),0)</f>
        <v>0</v>
      </c>
      <c r="M141" s="12"/>
      <c r="N141" s="2"/>
      <c r="O141" s="2"/>
      <c r="P141" s="2"/>
      <c r="Q141" s="33">
        <f>IF(ISNUMBER(K141),IF(H141&gt;0,IF(I141&gt;0,J141,0),0),0)</f>
        <v>0</v>
      </c>
      <c r="R141" s="27">
        <f>IF(ISNUMBER(K141)=FALSE,J141,0)</f>
        <v>0</v>
      </c>
    </row>
    <row r="142">
      <c r="A142" s="9"/>
      <c r="B142" s="48" t="s">
        <v>60</v>
      </c>
      <c r="C142" s="1"/>
      <c r="D142" s="1"/>
      <c r="E142" s="49" t="s">
        <v>573</v>
      </c>
      <c r="F142" s="1"/>
      <c r="G142" s="1"/>
      <c r="H142" s="40"/>
      <c r="I142" s="1"/>
      <c r="J142" s="40"/>
      <c r="K142" s="1"/>
      <c r="L142" s="1"/>
      <c r="M142" s="12"/>
      <c r="N142" s="2"/>
      <c r="O142" s="2"/>
      <c r="P142" s="2"/>
      <c r="Q142" s="2"/>
    </row>
    <row r="143">
      <c r="A143" s="9"/>
      <c r="B143" s="48" t="s">
        <v>62</v>
      </c>
      <c r="C143" s="1"/>
      <c r="D143" s="1"/>
      <c r="E143" s="49" t="s">
        <v>574</v>
      </c>
      <c r="F143" s="1"/>
      <c r="G143" s="1"/>
      <c r="H143" s="40"/>
      <c r="I143" s="1"/>
      <c r="J143" s="40"/>
      <c r="K143" s="1"/>
      <c r="L143" s="1"/>
      <c r="M143" s="12"/>
      <c r="N143" s="2"/>
      <c r="O143" s="2"/>
      <c r="P143" s="2"/>
      <c r="Q143" s="2"/>
    </row>
    <row r="144">
      <c r="A144" s="9"/>
      <c r="B144" s="48" t="s">
        <v>63</v>
      </c>
      <c r="C144" s="1"/>
      <c r="D144" s="1"/>
      <c r="E144" s="49" t="s">
        <v>575</v>
      </c>
      <c r="F144" s="1"/>
      <c r="G144" s="1"/>
      <c r="H144" s="40"/>
      <c r="I144" s="1"/>
      <c r="J144" s="40"/>
      <c r="K144" s="1"/>
      <c r="L144" s="1"/>
      <c r="M144" s="12"/>
      <c r="N144" s="2"/>
      <c r="O144" s="2"/>
      <c r="P144" s="2"/>
      <c r="Q144" s="2"/>
    </row>
    <row r="145" thickBot="1">
      <c r="A145" s="9"/>
      <c r="B145" s="50" t="s">
        <v>65</v>
      </c>
      <c r="C145" s="51"/>
      <c r="D145" s="51"/>
      <c r="E145" s="52" t="s">
        <v>66</v>
      </c>
      <c r="F145" s="51"/>
      <c r="G145" s="51"/>
      <c r="H145" s="53"/>
      <c r="I145" s="51"/>
      <c r="J145" s="53"/>
      <c r="K145" s="51"/>
      <c r="L145" s="51"/>
      <c r="M145" s="12"/>
      <c r="N145" s="2"/>
      <c r="O145" s="2"/>
      <c r="P145" s="2"/>
      <c r="Q145" s="2"/>
    </row>
    <row r="146" thickTop="1" thickBot="1" ht="25" customHeight="1">
      <c r="A146" s="9"/>
      <c r="B146" s="1"/>
      <c r="C146" s="59">
        <v>8</v>
      </c>
      <c r="D146" s="1"/>
      <c r="E146" s="59" t="s">
        <v>185</v>
      </c>
      <c r="F146" s="1"/>
      <c r="G146" s="60" t="s">
        <v>101</v>
      </c>
      <c r="H146" s="61">
        <f>J136+J141</f>
        <v>0</v>
      </c>
      <c r="I146" s="60" t="s">
        <v>102</v>
      </c>
      <c r="J146" s="62">
        <f>(L146-H146)</f>
        <v>0</v>
      </c>
      <c r="K146" s="60" t="s">
        <v>103</v>
      </c>
      <c r="L146" s="63">
        <f>L136+L141</f>
        <v>0</v>
      </c>
      <c r="M146" s="12"/>
      <c r="N146" s="2"/>
      <c r="O146" s="2"/>
      <c r="P146" s="2"/>
      <c r="Q146" s="33">
        <f>0+Q136+Q141</f>
        <v>0</v>
      </c>
      <c r="R146" s="27">
        <f>0+R136+R141</f>
        <v>0</v>
      </c>
      <c r="S146" s="64">
        <f>Q146*(1+J146)+R146</f>
        <v>0</v>
      </c>
    </row>
    <row r="147" thickTop="1" thickBot="1" ht="25" customHeight="1">
      <c r="A147" s="9"/>
      <c r="B147" s="65"/>
      <c r="C147" s="65"/>
      <c r="D147" s="65"/>
      <c r="E147" s="65"/>
      <c r="F147" s="65"/>
      <c r="G147" s="66" t="s">
        <v>104</v>
      </c>
      <c r="H147" s="67">
        <f>J136+J141</f>
        <v>0</v>
      </c>
      <c r="I147" s="66" t="s">
        <v>105</v>
      </c>
      <c r="J147" s="68">
        <f>0+J146</f>
        <v>0</v>
      </c>
      <c r="K147" s="66" t="s">
        <v>106</v>
      </c>
      <c r="L147" s="69">
        <f>L136+L141</f>
        <v>0</v>
      </c>
      <c r="M147" s="12"/>
      <c r="N147" s="2"/>
      <c r="O147" s="2"/>
      <c r="P147" s="2"/>
      <c r="Q147" s="2"/>
    </row>
    <row r="148" ht="40" customHeight="1">
      <c r="A148" s="9"/>
      <c r="B148" s="73" t="s">
        <v>174</v>
      </c>
      <c r="C148" s="1"/>
      <c r="D148" s="1"/>
      <c r="E148" s="1"/>
      <c r="F148" s="1"/>
      <c r="G148" s="1"/>
      <c r="H148" s="40"/>
      <c r="I148" s="1"/>
      <c r="J148" s="40"/>
      <c r="K148" s="1"/>
      <c r="L148" s="1"/>
      <c r="M148" s="12"/>
      <c r="N148" s="2"/>
      <c r="O148" s="2"/>
      <c r="P148" s="2"/>
      <c r="Q148" s="2"/>
    </row>
    <row r="149">
      <c r="A149" s="9"/>
      <c r="B149" s="41">
        <v>20</v>
      </c>
      <c r="C149" s="42" t="s">
        <v>383</v>
      </c>
      <c r="D149" s="42" t="s">
        <v>3</v>
      </c>
      <c r="E149" s="42" t="s">
        <v>384</v>
      </c>
      <c r="F149" s="42" t="s">
        <v>3</v>
      </c>
      <c r="G149" s="43" t="s">
        <v>177</v>
      </c>
      <c r="H149" s="44">
        <v>18.899999999999999</v>
      </c>
      <c r="I149" s="25">
        <f>ROUND(0,2)</f>
        <v>0</v>
      </c>
      <c r="J149" s="45">
        <f>ROUND(I149*H149,2)</f>
        <v>0</v>
      </c>
      <c r="K149" s="46">
        <v>0.20999999999999999</v>
      </c>
      <c r="L149" s="47">
        <f>IF(ISNUMBER(K149),ROUND(J149*(K149+1),2),0)</f>
        <v>0</v>
      </c>
      <c r="M149" s="12"/>
      <c r="N149" s="2"/>
      <c r="O149" s="2"/>
      <c r="P149" s="2"/>
      <c r="Q149" s="33">
        <f>IF(ISNUMBER(K149),IF(H149&gt;0,IF(I149&gt;0,J149,0),0),0)</f>
        <v>0</v>
      </c>
      <c r="R149" s="27">
        <f>IF(ISNUMBER(K149)=FALSE,J149,0)</f>
        <v>0</v>
      </c>
    </row>
    <row r="150">
      <c r="A150" s="9"/>
      <c r="B150" s="48" t="s">
        <v>60</v>
      </c>
      <c r="C150" s="1"/>
      <c r="D150" s="1"/>
      <c r="E150" s="49" t="s">
        <v>576</v>
      </c>
      <c r="F150" s="1"/>
      <c r="G150" s="1"/>
      <c r="H150" s="40"/>
      <c r="I150" s="1"/>
      <c r="J150" s="40"/>
      <c r="K150" s="1"/>
      <c r="L150" s="1"/>
      <c r="M150" s="12"/>
      <c r="N150" s="2"/>
      <c r="O150" s="2"/>
      <c r="P150" s="2"/>
      <c r="Q150" s="2"/>
    </row>
    <row r="151">
      <c r="A151" s="9"/>
      <c r="B151" s="48" t="s">
        <v>62</v>
      </c>
      <c r="C151" s="1"/>
      <c r="D151" s="1"/>
      <c r="E151" s="49" t="s">
        <v>577</v>
      </c>
      <c r="F151" s="1"/>
      <c r="G151" s="1"/>
      <c r="H151" s="40"/>
      <c r="I151" s="1"/>
      <c r="J151" s="40"/>
      <c r="K151" s="1"/>
      <c r="L151" s="1"/>
      <c r="M151" s="12"/>
      <c r="N151" s="2"/>
      <c r="O151" s="2"/>
      <c r="P151" s="2"/>
      <c r="Q151" s="2"/>
    </row>
    <row r="152">
      <c r="A152" s="9"/>
      <c r="B152" s="48" t="s">
        <v>63</v>
      </c>
      <c r="C152" s="1"/>
      <c r="D152" s="1"/>
      <c r="E152" s="49" t="s">
        <v>387</v>
      </c>
      <c r="F152" s="1"/>
      <c r="G152" s="1"/>
      <c r="H152" s="40"/>
      <c r="I152" s="1"/>
      <c r="J152" s="40"/>
      <c r="K152" s="1"/>
      <c r="L152" s="1"/>
      <c r="M152" s="12"/>
      <c r="N152" s="2"/>
      <c r="O152" s="2"/>
      <c r="P152" s="2"/>
      <c r="Q152" s="2"/>
    </row>
    <row r="153" thickBot="1">
      <c r="A153" s="9"/>
      <c r="B153" s="50" t="s">
        <v>65</v>
      </c>
      <c r="C153" s="51"/>
      <c r="D153" s="51"/>
      <c r="E153" s="52" t="s">
        <v>66</v>
      </c>
      <c r="F153" s="51"/>
      <c r="G153" s="51"/>
      <c r="H153" s="53"/>
      <c r="I153" s="51"/>
      <c r="J153" s="53"/>
      <c r="K153" s="51"/>
      <c r="L153" s="51"/>
      <c r="M153" s="12"/>
      <c r="N153" s="2"/>
      <c r="O153" s="2"/>
      <c r="P153" s="2"/>
      <c r="Q153" s="2"/>
    </row>
    <row r="154" thickTop="1">
      <c r="A154" s="9"/>
      <c r="B154" s="41">
        <v>21</v>
      </c>
      <c r="C154" s="42" t="s">
        <v>578</v>
      </c>
      <c r="D154" s="42" t="s">
        <v>3</v>
      </c>
      <c r="E154" s="42" t="s">
        <v>579</v>
      </c>
      <c r="F154" s="42" t="s">
        <v>3</v>
      </c>
      <c r="G154" s="43" t="s">
        <v>123</v>
      </c>
      <c r="H154" s="54">
        <v>0.71999999999999997</v>
      </c>
      <c r="I154" s="55">
        <f>ROUND(0,2)</f>
        <v>0</v>
      </c>
      <c r="J154" s="56">
        <f>ROUND(I154*H154,2)</f>
        <v>0</v>
      </c>
      <c r="K154" s="57">
        <v>0.20999999999999999</v>
      </c>
      <c r="L154" s="58">
        <f>IF(ISNUMBER(K154),ROUND(J154*(K154+1),2),0)</f>
        <v>0</v>
      </c>
      <c r="M154" s="12"/>
      <c r="N154" s="2"/>
      <c r="O154" s="2"/>
      <c r="P154" s="2"/>
      <c r="Q154" s="33">
        <f>IF(ISNUMBER(K154),IF(H154&gt;0,IF(I154&gt;0,J154,0),0),0)</f>
        <v>0</v>
      </c>
      <c r="R154" s="27">
        <f>IF(ISNUMBER(K154)=FALSE,J154,0)</f>
        <v>0</v>
      </c>
    </row>
    <row r="155">
      <c r="A155" s="9"/>
      <c r="B155" s="48" t="s">
        <v>60</v>
      </c>
      <c r="C155" s="1"/>
      <c r="D155" s="1"/>
      <c r="E155" s="49" t="s">
        <v>446</v>
      </c>
      <c r="F155" s="1"/>
      <c r="G155" s="1"/>
      <c r="H155" s="40"/>
      <c r="I155" s="1"/>
      <c r="J155" s="40"/>
      <c r="K155" s="1"/>
      <c r="L155" s="1"/>
      <c r="M155" s="12"/>
      <c r="N155" s="2"/>
      <c r="O155" s="2"/>
      <c r="P155" s="2"/>
      <c r="Q155" s="2"/>
    </row>
    <row r="156">
      <c r="A156" s="9"/>
      <c r="B156" s="48" t="s">
        <v>62</v>
      </c>
      <c r="C156" s="1"/>
      <c r="D156" s="1"/>
      <c r="E156" s="49" t="s">
        <v>580</v>
      </c>
      <c r="F156" s="1"/>
      <c r="G156" s="1"/>
      <c r="H156" s="40"/>
      <c r="I156" s="1"/>
      <c r="J156" s="40"/>
      <c r="K156" s="1"/>
      <c r="L156" s="1"/>
      <c r="M156" s="12"/>
      <c r="N156" s="2"/>
      <c r="O156" s="2"/>
      <c r="P156" s="2"/>
      <c r="Q156" s="2"/>
    </row>
    <row r="157">
      <c r="A157" s="9"/>
      <c r="B157" s="48" t="s">
        <v>63</v>
      </c>
      <c r="C157" s="1"/>
      <c r="D157" s="1"/>
      <c r="E157" s="49" t="s">
        <v>581</v>
      </c>
      <c r="F157" s="1"/>
      <c r="G157" s="1"/>
      <c r="H157" s="40"/>
      <c r="I157" s="1"/>
      <c r="J157" s="40"/>
      <c r="K157" s="1"/>
      <c r="L157" s="1"/>
      <c r="M157" s="12"/>
      <c r="N157" s="2"/>
      <c r="O157" s="2"/>
      <c r="P157" s="2"/>
      <c r="Q157" s="2"/>
    </row>
    <row r="158" thickBot="1">
      <c r="A158" s="9"/>
      <c r="B158" s="50" t="s">
        <v>65</v>
      </c>
      <c r="C158" s="51"/>
      <c r="D158" s="51"/>
      <c r="E158" s="52" t="s">
        <v>66</v>
      </c>
      <c r="F158" s="51"/>
      <c r="G158" s="51"/>
      <c r="H158" s="53"/>
      <c r="I158" s="51"/>
      <c r="J158" s="53"/>
      <c r="K158" s="51"/>
      <c r="L158" s="51"/>
      <c r="M158" s="12"/>
      <c r="N158" s="2"/>
      <c r="O158" s="2"/>
      <c r="P158" s="2"/>
      <c r="Q158" s="2"/>
    </row>
    <row r="159" thickTop="1">
      <c r="A159" s="9"/>
      <c r="B159" s="41">
        <v>22</v>
      </c>
      <c r="C159" s="42" t="s">
        <v>582</v>
      </c>
      <c r="D159" s="42" t="s">
        <v>3</v>
      </c>
      <c r="E159" s="42" t="s">
        <v>583</v>
      </c>
      <c r="F159" s="42" t="s">
        <v>3</v>
      </c>
      <c r="G159" s="43" t="s">
        <v>177</v>
      </c>
      <c r="H159" s="54">
        <v>10.699999999999999</v>
      </c>
      <c r="I159" s="55">
        <f>ROUND(0,2)</f>
        <v>0</v>
      </c>
      <c r="J159" s="56">
        <f>ROUND(I159*H159,2)</f>
        <v>0</v>
      </c>
      <c r="K159" s="57">
        <v>0.20999999999999999</v>
      </c>
      <c r="L159" s="58">
        <f>IF(ISNUMBER(K159),ROUND(J159*(K159+1),2),0)</f>
        <v>0</v>
      </c>
      <c r="M159" s="12"/>
      <c r="N159" s="2"/>
      <c r="O159" s="2"/>
      <c r="P159" s="2"/>
      <c r="Q159" s="33">
        <f>IF(ISNUMBER(K159),IF(H159&gt;0,IF(I159&gt;0,J159,0),0),0)</f>
        <v>0</v>
      </c>
      <c r="R159" s="27">
        <f>IF(ISNUMBER(K159)=FALSE,J159,0)</f>
        <v>0</v>
      </c>
    </row>
    <row r="160">
      <c r="A160" s="9"/>
      <c r="B160" s="48" t="s">
        <v>60</v>
      </c>
      <c r="C160" s="1"/>
      <c r="D160" s="1"/>
      <c r="E160" s="49" t="s">
        <v>584</v>
      </c>
      <c r="F160" s="1"/>
      <c r="G160" s="1"/>
      <c r="H160" s="40"/>
      <c r="I160" s="1"/>
      <c r="J160" s="40"/>
      <c r="K160" s="1"/>
      <c r="L160" s="1"/>
      <c r="M160" s="12"/>
      <c r="N160" s="2"/>
      <c r="O160" s="2"/>
      <c r="P160" s="2"/>
      <c r="Q160" s="2"/>
    </row>
    <row r="161">
      <c r="A161" s="9"/>
      <c r="B161" s="48" t="s">
        <v>62</v>
      </c>
      <c r="C161" s="1"/>
      <c r="D161" s="1"/>
      <c r="E161" s="49" t="s">
        <v>585</v>
      </c>
      <c r="F161" s="1"/>
      <c r="G161" s="1"/>
      <c r="H161" s="40"/>
      <c r="I161" s="1"/>
      <c r="J161" s="40"/>
      <c r="K161" s="1"/>
      <c r="L161" s="1"/>
      <c r="M161" s="12"/>
      <c r="N161" s="2"/>
      <c r="O161" s="2"/>
      <c r="P161" s="2"/>
      <c r="Q161" s="2"/>
    </row>
    <row r="162">
      <c r="A162" s="9"/>
      <c r="B162" s="48" t="s">
        <v>63</v>
      </c>
      <c r="C162" s="1"/>
      <c r="D162" s="1"/>
      <c r="E162" s="49" t="s">
        <v>586</v>
      </c>
      <c r="F162" s="1"/>
      <c r="G162" s="1"/>
      <c r="H162" s="40"/>
      <c r="I162" s="1"/>
      <c r="J162" s="40"/>
      <c r="K162" s="1"/>
      <c r="L162" s="1"/>
      <c r="M162" s="12"/>
      <c r="N162" s="2"/>
      <c r="O162" s="2"/>
      <c r="P162" s="2"/>
      <c r="Q162" s="2"/>
    </row>
    <row r="163" thickBot="1">
      <c r="A163" s="9"/>
      <c r="B163" s="50" t="s">
        <v>65</v>
      </c>
      <c r="C163" s="51"/>
      <c r="D163" s="51"/>
      <c r="E163" s="52" t="s">
        <v>66</v>
      </c>
      <c r="F163" s="51"/>
      <c r="G163" s="51"/>
      <c r="H163" s="53"/>
      <c r="I163" s="51"/>
      <c r="J163" s="53"/>
      <c r="K163" s="51"/>
      <c r="L163" s="51"/>
      <c r="M163" s="12"/>
      <c r="N163" s="2"/>
      <c r="O163" s="2"/>
      <c r="P163" s="2"/>
      <c r="Q163" s="2"/>
    </row>
    <row r="164" thickTop="1" thickBot="1" ht="25" customHeight="1">
      <c r="A164" s="9"/>
      <c r="B164" s="1"/>
      <c r="C164" s="59">
        <v>9</v>
      </c>
      <c r="D164" s="1"/>
      <c r="E164" s="59" t="s">
        <v>109</v>
      </c>
      <c r="F164" s="1"/>
      <c r="G164" s="60" t="s">
        <v>101</v>
      </c>
      <c r="H164" s="61">
        <f>J149+J154+J159</f>
        <v>0</v>
      </c>
      <c r="I164" s="60" t="s">
        <v>102</v>
      </c>
      <c r="J164" s="62">
        <f>(L164-H164)</f>
        <v>0</v>
      </c>
      <c r="K164" s="60" t="s">
        <v>103</v>
      </c>
      <c r="L164" s="63">
        <f>L149+L154+L159</f>
        <v>0</v>
      </c>
      <c r="M164" s="12"/>
      <c r="N164" s="2"/>
      <c r="O164" s="2"/>
      <c r="P164" s="2"/>
      <c r="Q164" s="33">
        <f>0+Q149+Q154+Q159</f>
        <v>0</v>
      </c>
      <c r="R164" s="27">
        <f>0+R149+R154+R159</f>
        <v>0</v>
      </c>
      <c r="S164" s="64">
        <f>Q164*(1+J164)+R164</f>
        <v>0</v>
      </c>
    </row>
    <row r="165" thickTop="1" thickBot="1" ht="25" customHeight="1">
      <c r="A165" s="9"/>
      <c r="B165" s="65"/>
      <c r="C165" s="65"/>
      <c r="D165" s="65"/>
      <c r="E165" s="65"/>
      <c r="F165" s="65"/>
      <c r="G165" s="66" t="s">
        <v>104</v>
      </c>
      <c r="H165" s="67">
        <f>J149+J154+J159</f>
        <v>0</v>
      </c>
      <c r="I165" s="66" t="s">
        <v>105</v>
      </c>
      <c r="J165" s="68">
        <f>0+J164</f>
        <v>0</v>
      </c>
      <c r="K165" s="66" t="s">
        <v>106</v>
      </c>
      <c r="L165" s="69">
        <f>L149+L154+L159</f>
        <v>0</v>
      </c>
      <c r="M165" s="12"/>
      <c r="N165" s="2"/>
      <c r="O165" s="2"/>
      <c r="P165" s="2"/>
      <c r="Q165" s="2"/>
    </row>
    <row r="166">
      <c r="A166" s="13"/>
      <c r="B166" s="4"/>
      <c r="C166" s="4"/>
      <c r="D166" s="4"/>
      <c r="E166" s="4"/>
      <c r="F166" s="4"/>
      <c r="G166" s="4"/>
      <c r="H166" s="70"/>
      <c r="I166" s="4"/>
      <c r="J166" s="70"/>
      <c r="K166" s="4"/>
      <c r="L166" s="4"/>
      <c r="M166" s="14"/>
      <c r="N166" s="2"/>
      <c r="O166" s="2"/>
      <c r="P166" s="2"/>
      <c r="Q166" s="2"/>
    </row>
    <row r="167">
      <c r="A167" s="1"/>
      <c r="B167" s="1"/>
      <c r="C167" s="1"/>
      <c r="D167" s="1"/>
      <c r="E167" s="1"/>
      <c r="F167" s="1"/>
      <c r="G167" s="1"/>
      <c r="H167" s="1"/>
      <c r="I167" s="1"/>
      <c r="J167" s="1"/>
      <c r="K167" s="1"/>
      <c r="L167" s="1"/>
      <c r="M167" s="1"/>
      <c r="N167" s="2"/>
      <c r="O167" s="2"/>
      <c r="P167" s="2"/>
      <c r="Q167" s="2"/>
    </row>
  </sheetData>
  <mergeCells count="117">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72:D72"/>
    <mergeCell ref="B73:D73"/>
    <mergeCell ref="B74:D74"/>
    <mergeCell ref="B75:D75"/>
    <mergeCell ref="A1:A2"/>
    <mergeCell ref="A3:F3"/>
    <mergeCell ref="B4:C5"/>
    <mergeCell ref="B6:I6"/>
    <mergeCell ref="B8:C9"/>
    <mergeCell ref="A10:D10"/>
    <mergeCell ref="A11:G11"/>
    <mergeCell ref="A12:G12"/>
    <mergeCell ref="A13:G13"/>
    <mergeCell ref="B17:C18"/>
    <mergeCell ref="B19:D19"/>
    <mergeCell ref="E19:F19"/>
    <mergeCell ref="B20:D20"/>
    <mergeCell ref="B21:D21"/>
    <mergeCell ref="B29:C30"/>
    <mergeCell ref="B32:L32"/>
    <mergeCell ref="B34:D34"/>
    <mergeCell ref="B35:D35"/>
    <mergeCell ref="B36:D36"/>
    <mergeCell ref="B37:D37"/>
    <mergeCell ref="B39:D39"/>
    <mergeCell ref="B40:D40"/>
    <mergeCell ref="B41:D41"/>
    <mergeCell ref="B42:D42"/>
    <mergeCell ref="B45:L45"/>
    <mergeCell ref="B22:D22"/>
    <mergeCell ref="B23:D23"/>
    <mergeCell ref="B24:D24"/>
    <mergeCell ref="B25:D25"/>
    <mergeCell ref="B26:D26"/>
    <mergeCell ref="B27:D27"/>
    <mergeCell ref="B78:L78"/>
    <mergeCell ref="B80:D80"/>
    <mergeCell ref="B81:D81"/>
    <mergeCell ref="B82:D82"/>
    <mergeCell ref="B83:D83"/>
    <mergeCell ref="B86:L86"/>
    <mergeCell ref="B88:D88"/>
    <mergeCell ref="B89:D89"/>
    <mergeCell ref="B90:D90"/>
    <mergeCell ref="B91:D91"/>
    <mergeCell ref="B93:D93"/>
    <mergeCell ref="B94:D94"/>
    <mergeCell ref="B95:D95"/>
    <mergeCell ref="B96:D96"/>
    <mergeCell ref="B99:L99"/>
    <mergeCell ref="B101:D101"/>
    <mergeCell ref="B102:D102"/>
    <mergeCell ref="B103:D103"/>
    <mergeCell ref="B104:D104"/>
    <mergeCell ref="B106:D106"/>
    <mergeCell ref="B107:D107"/>
    <mergeCell ref="B108:D108"/>
    <mergeCell ref="B109:D109"/>
    <mergeCell ref="B111:D111"/>
    <mergeCell ref="B112:D112"/>
    <mergeCell ref="B113:D113"/>
    <mergeCell ref="B114:D114"/>
    <mergeCell ref="B116:D116"/>
    <mergeCell ref="B117:D117"/>
    <mergeCell ref="B118:D118"/>
    <mergeCell ref="B119:D119"/>
    <mergeCell ref="B121:D121"/>
    <mergeCell ref="B122:D122"/>
    <mergeCell ref="B123:D123"/>
    <mergeCell ref="B124:D124"/>
    <mergeCell ref="B127:L127"/>
    <mergeCell ref="B129:D129"/>
    <mergeCell ref="B130:D130"/>
    <mergeCell ref="B131:D131"/>
    <mergeCell ref="B132:D132"/>
    <mergeCell ref="B135:L135"/>
    <mergeCell ref="B137:D137"/>
    <mergeCell ref="B138:D138"/>
    <mergeCell ref="B139:D139"/>
    <mergeCell ref="B140:D140"/>
    <mergeCell ref="B142:D142"/>
    <mergeCell ref="B143:D143"/>
    <mergeCell ref="B144:D144"/>
    <mergeCell ref="B145:D145"/>
    <mergeCell ref="B150:D150"/>
    <mergeCell ref="B151:D151"/>
    <mergeCell ref="B152:D152"/>
    <mergeCell ref="B153:D153"/>
    <mergeCell ref="B155:D155"/>
    <mergeCell ref="B156:D156"/>
    <mergeCell ref="B157:D157"/>
    <mergeCell ref="B158:D158"/>
    <mergeCell ref="B160:D160"/>
    <mergeCell ref="B161:D161"/>
    <mergeCell ref="B162:D162"/>
    <mergeCell ref="B163:D163"/>
    <mergeCell ref="B148:L148"/>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7.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H36+H64+H72+H95+H103</f>
        <v>0</v>
      </c>
      <c r="K10" s="1"/>
      <c r="L10" s="1"/>
      <c r="M10" s="12"/>
      <c r="N10" s="2"/>
      <c r="O10" s="2"/>
      <c r="P10" s="2"/>
      <c r="Q10" s="2"/>
    </row>
    <row r="11" ht="16" customHeight="1">
      <c r="A11" s="18" t="s">
        <v>587</v>
      </c>
      <c r="B11" s="1"/>
      <c r="C11" s="1"/>
      <c r="D11" s="1"/>
      <c r="E11" s="1"/>
      <c r="F11" s="1"/>
      <c r="G11" s="31"/>
      <c r="H11" s="1"/>
      <c r="I11" s="31" t="s">
        <v>42</v>
      </c>
      <c r="J11" s="32">
        <f>L36+L64+L72+L95+L103</f>
        <v>0</v>
      </c>
      <c r="K11" s="1"/>
      <c r="L11" s="1"/>
      <c r="M11" s="12"/>
      <c r="N11" s="2"/>
      <c r="O11" s="2"/>
      <c r="P11" s="2"/>
      <c r="Q11" s="33">
        <f>IF(SUM(K20:K24)&gt;0,ROUND(SUM(S20:S24)/SUM(K20:K24)-1,8),0)</f>
        <v>0</v>
      </c>
      <c r="R11" s="27">
        <f>AVERAGE(J35,J63,J71,J94,J102)</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H36</f>
        <v>0</v>
      </c>
      <c r="L20" s="38">
        <f>L36</f>
        <v>0</v>
      </c>
      <c r="M20" s="12"/>
      <c r="N20" s="2"/>
      <c r="O20" s="2"/>
      <c r="P20" s="2"/>
      <c r="Q20" s="2"/>
      <c r="S20" s="27">
        <f>S35</f>
        <v>0</v>
      </c>
    </row>
    <row r="21">
      <c r="A21" s="9"/>
      <c r="B21" s="36">
        <v>1</v>
      </c>
      <c r="C21" s="1"/>
      <c r="D21" s="1"/>
      <c r="E21" s="37" t="s">
        <v>108</v>
      </c>
      <c r="F21" s="1"/>
      <c r="G21" s="1"/>
      <c r="H21" s="1"/>
      <c r="I21" s="1"/>
      <c r="J21" s="1"/>
      <c r="K21" s="38">
        <f>H64</f>
        <v>0</v>
      </c>
      <c r="L21" s="38">
        <f>L64</f>
        <v>0</v>
      </c>
      <c r="M21" s="12"/>
      <c r="N21" s="2"/>
      <c r="O21" s="2"/>
      <c r="P21" s="2"/>
      <c r="Q21" s="2"/>
      <c r="S21" s="27">
        <f>S63</f>
        <v>0</v>
      </c>
    </row>
    <row r="22">
      <c r="A22" s="9"/>
      <c r="B22" s="36">
        <v>2</v>
      </c>
      <c r="C22" s="1"/>
      <c r="D22" s="1"/>
      <c r="E22" s="37" t="s">
        <v>182</v>
      </c>
      <c r="F22" s="1"/>
      <c r="G22" s="1"/>
      <c r="H22" s="1"/>
      <c r="I22" s="1"/>
      <c r="J22" s="1"/>
      <c r="K22" s="38">
        <f>H72</f>
        <v>0</v>
      </c>
      <c r="L22" s="38">
        <f>L72</f>
        <v>0</v>
      </c>
      <c r="M22" s="12"/>
      <c r="N22" s="2"/>
      <c r="O22" s="2"/>
      <c r="P22" s="2"/>
      <c r="Q22" s="2"/>
      <c r="S22" s="27">
        <f>S71</f>
        <v>0</v>
      </c>
    </row>
    <row r="23">
      <c r="A23" s="9"/>
      <c r="B23" s="36">
        <v>4</v>
      </c>
      <c r="C23" s="1"/>
      <c r="D23" s="1"/>
      <c r="E23" s="37" t="s">
        <v>183</v>
      </c>
      <c r="F23" s="1"/>
      <c r="G23" s="1"/>
      <c r="H23" s="1"/>
      <c r="I23" s="1"/>
      <c r="J23" s="1"/>
      <c r="K23" s="38">
        <f>H95</f>
        <v>0</v>
      </c>
      <c r="L23" s="38">
        <f>L95</f>
        <v>0</v>
      </c>
      <c r="M23" s="12"/>
      <c r="N23" s="2"/>
      <c r="O23" s="2"/>
      <c r="P23" s="2"/>
      <c r="Q23" s="2"/>
      <c r="S23" s="27">
        <f>S94</f>
        <v>0</v>
      </c>
    </row>
    <row r="24">
      <c r="A24" s="9"/>
      <c r="B24" s="36">
        <v>9</v>
      </c>
      <c r="C24" s="1"/>
      <c r="D24" s="1"/>
      <c r="E24" s="37" t="s">
        <v>109</v>
      </c>
      <c r="F24" s="1"/>
      <c r="G24" s="1"/>
      <c r="H24" s="1"/>
      <c r="I24" s="1"/>
      <c r="J24" s="1"/>
      <c r="K24" s="38">
        <f>H103</f>
        <v>0</v>
      </c>
      <c r="L24" s="38">
        <f>L103</f>
        <v>0</v>
      </c>
      <c r="M24" s="12"/>
      <c r="N24" s="2"/>
      <c r="O24" s="2"/>
      <c r="P24" s="2"/>
      <c r="Q24" s="2"/>
      <c r="S24" s="27">
        <f>S102</f>
        <v>0</v>
      </c>
    </row>
    <row r="25">
      <c r="A25" s="13"/>
      <c r="B25" s="4"/>
      <c r="C25" s="4"/>
      <c r="D25" s="4"/>
      <c r="E25" s="4"/>
      <c r="F25" s="4"/>
      <c r="G25" s="4"/>
      <c r="H25" s="4"/>
      <c r="I25" s="4"/>
      <c r="J25" s="4"/>
      <c r="K25" s="4"/>
      <c r="L25" s="4"/>
      <c r="M25" s="74"/>
      <c r="N25" s="2"/>
      <c r="O25" s="2"/>
      <c r="P25" s="2"/>
      <c r="Q25" s="2"/>
    </row>
    <row r="26" ht="14" customHeight="1">
      <c r="A26" s="4"/>
      <c r="B26" s="28" t="s">
        <v>47</v>
      </c>
      <c r="C26" s="4"/>
      <c r="D26" s="4"/>
      <c r="E26" s="4"/>
      <c r="F26" s="4"/>
      <c r="G26" s="4"/>
      <c r="H26" s="4"/>
      <c r="I26" s="4"/>
      <c r="J26" s="4"/>
      <c r="K26" s="4"/>
      <c r="L26" s="4"/>
      <c r="M26" s="2"/>
      <c r="N26" s="2"/>
      <c r="O26" s="2"/>
      <c r="P26" s="2"/>
      <c r="Q26" s="2"/>
    </row>
    <row r="27" ht="18" customHeight="1">
      <c r="A27" s="6"/>
      <c r="B27" s="7"/>
      <c r="C27" s="7"/>
      <c r="D27" s="7"/>
      <c r="E27" s="7"/>
      <c r="F27" s="7"/>
      <c r="G27" s="7"/>
      <c r="H27" s="7"/>
      <c r="I27" s="7"/>
      <c r="J27" s="7"/>
      <c r="K27" s="7"/>
      <c r="L27" s="7"/>
      <c r="M27" s="71"/>
      <c r="N27" s="2"/>
      <c r="O27" s="2"/>
      <c r="P27" s="2"/>
      <c r="Q27" s="2"/>
    </row>
    <row r="28" ht="18" customHeight="1">
      <c r="A28" s="9"/>
      <c r="B28" s="34" t="s">
        <v>48</v>
      </c>
      <c r="C28" s="34" t="s">
        <v>44</v>
      </c>
      <c r="D28" s="34" t="s">
        <v>49</v>
      </c>
      <c r="E28" s="34" t="s">
        <v>45</v>
      </c>
      <c r="F28" s="34" t="s">
        <v>50</v>
      </c>
      <c r="G28" s="35" t="s">
        <v>51</v>
      </c>
      <c r="H28" s="22" t="s">
        <v>52</v>
      </c>
      <c r="I28" s="22" t="s">
        <v>53</v>
      </c>
      <c r="J28" s="22" t="s">
        <v>16</v>
      </c>
      <c r="K28" s="35" t="s">
        <v>54</v>
      </c>
      <c r="L28" s="22" t="s">
        <v>17</v>
      </c>
      <c r="M28" s="72"/>
      <c r="N28" s="2"/>
      <c r="O28" s="2"/>
      <c r="P28" s="2"/>
      <c r="Q28" s="2"/>
    </row>
    <row r="29" ht="40" customHeight="1">
      <c r="A29" s="9"/>
      <c r="B29" s="39" t="s">
        <v>55</v>
      </c>
      <c r="C29" s="1"/>
      <c r="D29" s="1"/>
      <c r="E29" s="1"/>
      <c r="F29" s="1"/>
      <c r="G29" s="1"/>
      <c r="H29" s="40"/>
      <c r="I29" s="1"/>
      <c r="J29" s="40"/>
      <c r="K29" s="1"/>
      <c r="L29" s="1"/>
      <c r="M29" s="12"/>
      <c r="N29" s="2"/>
      <c r="O29" s="2"/>
      <c r="P29" s="2"/>
      <c r="Q29" s="2"/>
    </row>
    <row r="30">
      <c r="A30" s="9"/>
      <c r="B30" s="41">
        <v>1</v>
      </c>
      <c r="C30" s="42" t="s">
        <v>110</v>
      </c>
      <c r="D30" s="42" t="s">
        <v>57</v>
      </c>
      <c r="E30" s="42" t="s">
        <v>112</v>
      </c>
      <c r="F30" s="42" t="s">
        <v>3</v>
      </c>
      <c r="G30" s="43" t="s">
        <v>113</v>
      </c>
      <c r="H30" s="44">
        <v>264.36399999999998</v>
      </c>
      <c r="I30" s="25">
        <f>ROUND(0,2)</f>
        <v>0</v>
      </c>
      <c r="J30" s="45">
        <f>ROUND(I30*H30,2)</f>
        <v>0</v>
      </c>
      <c r="K30" s="46">
        <v>0.20999999999999999</v>
      </c>
      <c r="L30" s="47">
        <f>IF(ISNUMBER(K30),ROUND(J30*(K30+1),2),0)</f>
        <v>0</v>
      </c>
      <c r="M30" s="12"/>
      <c r="N30" s="2"/>
      <c r="O30" s="2"/>
      <c r="P30" s="2"/>
      <c r="Q30" s="33">
        <f>IF(ISNUMBER(K30),IF(H30&gt;0,IF(I30&gt;0,J30,0),0),0)</f>
        <v>0</v>
      </c>
      <c r="R30" s="27">
        <f>IF(ISNUMBER(K30)=FALSE,J30,0)</f>
        <v>0</v>
      </c>
    </row>
    <row r="31">
      <c r="A31" s="9"/>
      <c r="B31" s="48" t="s">
        <v>60</v>
      </c>
      <c r="C31" s="1"/>
      <c r="D31" s="1"/>
      <c r="E31" s="49" t="s">
        <v>504</v>
      </c>
      <c r="F31" s="1"/>
      <c r="G31" s="1"/>
      <c r="H31" s="40"/>
      <c r="I31" s="1"/>
      <c r="J31" s="40"/>
      <c r="K31" s="1"/>
      <c r="L31" s="1"/>
      <c r="M31" s="12"/>
      <c r="N31" s="2"/>
      <c r="O31" s="2"/>
      <c r="P31" s="2"/>
      <c r="Q31" s="2"/>
    </row>
    <row r="32">
      <c r="A32" s="9"/>
      <c r="B32" s="48" t="s">
        <v>62</v>
      </c>
      <c r="C32" s="1"/>
      <c r="D32" s="1"/>
      <c r="E32" s="49" t="s">
        <v>588</v>
      </c>
      <c r="F32" s="1"/>
      <c r="G32" s="1"/>
      <c r="H32" s="40"/>
      <c r="I32" s="1"/>
      <c r="J32" s="40"/>
      <c r="K32" s="1"/>
      <c r="L32" s="1"/>
      <c r="M32" s="12"/>
      <c r="N32" s="2"/>
      <c r="O32" s="2"/>
      <c r="P32" s="2"/>
      <c r="Q32" s="2"/>
    </row>
    <row r="33">
      <c r="A33" s="9"/>
      <c r="B33" s="48" t="s">
        <v>63</v>
      </c>
      <c r="C33" s="1"/>
      <c r="D33" s="1"/>
      <c r="E33" s="49" t="s">
        <v>116</v>
      </c>
      <c r="F33" s="1"/>
      <c r="G33" s="1"/>
      <c r="H33" s="40"/>
      <c r="I33" s="1"/>
      <c r="J33" s="40"/>
      <c r="K33" s="1"/>
      <c r="L33" s="1"/>
      <c r="M33" s="12"/>
      <c r="N33" s="2"/>
      <c r="O33" s="2"/>
      <c r="P33" s="2"/>
      <c r="Q33" s="2"/>
    </row>
    <row r="34" thickBot="1">
      <c r="A34" s="9"/>
      <c r="B34" s="50" t="s">
        <v>65</v>
      </c>
      <c r="C34" s="51"/>
      <c r="D34" s="51"/>
      <c r="E34" s="52" t="s">
        <v>66</v>
      </c>
      <c r="F34" s="51"/>
      <c r="G34" s="51"/>
      <c r="H34" s="53"/>
      <c r="I34" s="51"/>
      <c r="J34" s="53"/>
      <c r="K34" s="51"/>
      <c r="L34" s="51"/>
      <c r="M34" s="12"/>
      <c r="N34" s="2"/>
      <c r="O34" s="2"/>
      <c r="P34" s="2"/>
      <c r="Q34" s="2"/>
    </row>
    <row r="35" thickTop="1" thickBot="1" ht="25" customHeight="1">
      <c r="A35" s="9"/>
      <c r="B35" s="1"/>
      <c r="C35" s="59">
        <v>0</v>
      </c>
      <c r="D35" s="1"/>
      <c r="E35" s="59" t="s">
        <v>46</v>
      </c>
      <c r="F35" s="1"/>
      <c r="G35" s="60" t="s">
        <v>101</v>
      </c>
      <c r="H35" s="61">
        <f>0+J30</f>
        <v>0</v>
      </c>
      <c r="I35" s="60" t="s">
        <v>102</v>
      </c>
      <c r="J35" s="62">
        <f>(L35-H35)</f>
        <v>0</v>
      </c>
      <c r="K35" s="60" t="s">
        <v>103</v>
      </c>
      <c r="L35" s="63">
        <f>0+L30</f>
        <v>0</v>
      </c>
      <c r="M35" s="12"/>
      <c r="N35" s="2"/>
      <c r="O35" s="2"/>
      <c r="P35" s="2"/>
      <c r="Q35" s="33">
        <f>0+Q30</f>
        <v>0</v>
      </c>
      <c r="R35" s="27">
        <f>0+R30</f>
        <v>0</v>
      </c>
      <c r="S35" s="64">
        <f>Q35*(1+J35)+R35</f>
        <v>0</v>
      </c>
    </row>
    <row r="36" thickTop="1" thickBot="1" ht="25" customHeight="1">
      <c r="A36" s="9"/>
      <c r="B36" s="65"/>
      <c r="C36" s="65"/>
      <c r="D36" s="65"/>
      <c r="E36" s="65"/>
      <c r="F36" s="65"/>
      <c r="G36" s="66" t="s">
        <v>104</v>
      </c>
      <c r="H36" s="67">
        <f>0+J30</f>
        <v>0</v>
      </c>
      <c r="I36" s="66" t="s">
        <v>105</v>
      </c>
      <c r="J36" s="68">
        <f>0+J35</f>
        <v>0</v>
      </c>
      <c r="K36" s="66" t="s">
        <v>106</v>
      </c>
      <c r="L36" s="69">
        <f>0+L30</f>
        <v>0</v>
      </c>
      <c r="M36" s="12"/>
      <c r="N36" s="2"/>
      <c r="O36" s="2"/>
      <c r="P36" s="2"/>
      <c r="Q36" s="2"/>
    </row>
    <row r="37" ht="40" customHeight="1">
      <c r="A37" s="9"/>
      <c r="B37" s="73" t="s">
        <v>120</v>
      </c>
      <c r="C37" s="1"/>
      <c r="D37" s="1"/>
      <c r="E37" s="1"/>
      <c r="F37" s="1"/>
      <c r="G37" s="1"/>
      <c r="H37" s="40"/>
      <c r="I37" s="1"/>
      <c r="J37" s="40"/>
      <c r="K37" s="1"/>
      <c r="L37" s="1"/>
      <c r="M37" s="12"/>
      <c r="N37" s="2"/>
      <c r="O37" s="2"/>
      <c r="P37" s="2"/>
      <c r="Q37" s="2"/>
    </row>
    <row r="38">
      <c r="A38" s="9"/>
      <c r="B38" s="41">
        <v>2</v>
      </c>
      <c r="C38" s="42" t="s">
        <v>509</v>
      </c>
      <c r="D38" s="42" t="s">
        <v>3</v>
      </c>
      <c r="E38" s="42" t="s">
        <v>510</v>
      </c>
      <c r="F38" s="42" t="s">
        <v>3</v>
      </c>
      <c r="G38" s="43" t="s">
        <v>196</v>
      </c>
      <c r="H38" s="44">
        <v>240</v>
      </c>
      <c r="I38" s="25">
        <f>ROUND(0,2)</f>
        <v>0</v>
      </c>
      <c r="J38" s="45">
        <f>ROUND(I38*H38,2)</f>
        <v>0</v>
      </c>
      <c r="K38" s="46">
        <v>0.20999999999999999</v>
      </c>
      <c r="L38" s="47">
        <f>IF(ISNUMBER(K38),ROUND(J38*(K38+1),2),0)</f>
        <v>0</v>
      </c>
      <c r="M38" s="12"/>
      <c r="N38" s="2"/>
      <c r="O38" s="2"/>
      <c r="P38" s="2"/>
      <c r="Q38" s="33">
        <f>IF(ISNUMBER(K38),IF(H38&gt;0,IF(I38&gt;0,J38,0),0),0)</f>
        <v>0</v>
      </c>
      <c r="R38" s="27">
        <f>IF(ISNUMBER(K38)=FALSE,J38,0)</f>
        <v>0</v>
      </c>
    </row>
    <row r="39">
      <c r="A39" s="9"/>
      <c r="B39" s="48" t="s">
        <v>60</v>
      </c>
      <c r="C39" s="1"/>
      <c r="D39" s="1"/>
      <c r="E39" s="49" t="s">
        <v>446</v>
      </c>
      <c r="F39" s="1"/>
      <c r="G39" s="1"/>
      <c r="H39" s="40"/>
      <c r="I39" s="1"/>
      <c r="J39" s="40"/>
      <c r="K39" s="1"/>
      <c r="L39" s="1"/>
      <c r="M39" s="12"/>
      <c r="N39" s="2"/>
      <c r="O39" s="2"/>
      <c r="P39" s="2"/>
      <c r="Q39" s="2"/>
    </row>
    <row r="40">
      <c r="A40" s="9"/>
      <c r="B40" s="48" t="s">
        <v>62</v>
      </c>
      <c r="C40" s="1"/>
      <c r="D40" s="1"/>
      <c r="E40" s="49" t="s">
        <v>511</v>
      </c>
      <c r="F40" s="1"/>
      <c r="G40" s="1"/>
      <c r="H40" s="40"/>
      <c r="I40" s="1"/>
      <c r="J40" s="40"/>
      <c r="K40" s="1"/>
      <c r="L40" s="1"/>
      <c r="M40" s="12"/>
      <c r="N40" s="2"/>
      <c r="O40" s="2"/>
      <c r="P40" s="2"/>
      <c r="Q40" s="2"/>
    </row>
    <row r="41">
      <c r="A41" s="9"/>
      <c r="B41" s="48" t="s">
        <v>63</v>
      </c>
      <c r="C41" s="1"/>
      <c r="D41" s="1"/>
      <c r="E41" s="49" t="s">
        <v>199</v>
      </c>
      <c r="F41" s="1"/>
      <c r="G41" s="1"/>
      <c r="H41" s="40"/>
      <c r="I41" s="1"/>
      <c r="J41" s="40"/>
      <c r="K41" s="1"/>
      <c r="L41" s="1"/>
      <c r="M41" s="12"/>
      <c r="N41" s="2"/>
      <c r="O41" s="2"/>
      <c r="P41" s="2"/>
      <c r="Q41" s="2"/>
    </row>
    <row r="42" thickBot="1">
      <c r="A42" s="9"/>
      <c r="B42" s="50" t="s">
        <v>65</v>
      </c>
      <c r="C42" s="51"/>
      <c r="D42" s="51"/>
      <c r="E42" s="52" t="s">
        <v>66</v>
      </c>
      <c r="F42" s="51"/>
      <c r="G42" s="51"/>
      <c r="H42" s="53"/>
      <c r="I42" s="51"/>
      <c r="J42" s="53"/>
      <c r="K42" s="51"/>
      <c r="L42" s="51"/>
      <c r="M42" s="12"/>
      <c r="N42" s="2"/>
      <c r="O42" s="2"/>
      <c r="P42" s="2"/>
      <c r="Q42" s="2"/>
    </row>
    <row r="43" thickTop="1">
      <c r="A43" s="9"/>
      <c r="B43" s="41">
        <v>3</v>
      </c>
      <c r="C43" s="42" t="s">
        <v>512</v>
      </c>
      <c r="D43" s="42" t="s">
        <v>3</v>
      </c>
      <c r="E43" s="42" t="s">
        <v>513</v>
      </c>
      <c r="F43" s="42" t="s">
        <v>3</v>
      </c>
      <c r="G43" s="43" t="s">
        <v>177</v>
      </c>
      <c r="H43" s="54">
        <v>20</v>
      </c>
      <c r="I43" s="55">
        <f>ROUND(0,2)</f>
        <v>0</v>
      </c>
      <c r="J43" s="56">
        <f>ROUND(I43*H43,2)</f>
        <v>0</v>
      </c>
      <c r="K43" s="57">
        <v>0.20999999999999999</v>
      </c>
      <c r="L43" s="58">
        <f>IF(ISNUMBER(K43),ROUND(J43*(K43+1),2),0)</f>
        <v>0</v>
      </c>
      <c r="M43" s="12"/>
      <c r="N43" s="2"/>
      <c r="O43" s="2"/>
      <c r="P43" s="2"/>
      <c r="Q43" s="33">
        <f>IF(ISNUMBER(K43),IF(H43&gt;0,IF(I43&gt;0,J43,0),0),0)</f>
        <v>0</v>
      </c>
      <c r="R43" s="27">
        <f>IF(ISNUMBER(K43)=FALSE,J43,0)</f>
        <v>0</v>
      </c>
    </row>
    <row r="44">
      <c r="A44" s="9"/>
      <c r="B44" s="48" t="s">
        <v>60</v>
      </c>
      <c r="C44" s="1"/>
      <c r="D44" s="1"/>
      <c r="E44" s="49" t="s">
        <v>514</v>
      </c>
      <c r="F44" s="1"/>
      <c r="G44" s="1"/>
      <c r="H44" s="40"/>
      <c r="I44" s="1"/>
      <c r="J44" s="40"/>
      <c r="K44" s="1"/>
      <c r="L44" s="1"/>
      <c r="M44" s="12"/>
      <c r="N44" s="2"/>
      <c r="O44" s="2"/>
      <c r="P44" s="2"/>
      <c r="Q44" s="2"/>
    </row>
    <row r="45">
      <c r="A45" s="9"/>
      <c r="B45" s="48" t="s">
        <v>62</v>
      </c>
      <c r="C45" s="1"/>
      <c r="D45" s="1"/>
      <c r="E45" s="49" t="s">
        <v>589</v>
      </c>
      <c r="F45" s="1"/>
      <c r="G45" s="1"/>
      <c r="H45" s="40"/>
      <c r="I45" s="1"/>
      <c r="J45" s="40"/>
      <c r="K45" s="1"/>
      <c r="L45" s="1"/>
      <c r="M45" s="12"/>
      <c r="N45" s="2"/>
      <c r="O45" s="2"/>
      <c r="P45" s="2"/>
      <c r="Q45" s="2"/>
    </row>
    <row r="46">
      <c r="A46" s="9"/>
      <c r="B46" s="48" t="s">
        <v>63</v>
      </c>
      <c r="C46" s="1"/>
      <c r="D46" s="1"/>
      <c r="E46" s="49" t="s">
        <v>516</v>
      </c>
      <c r="F46" s="1"/>
      <c r="G46" s="1"/>
      <c r="H46" s="40"/>
      <c r="I46" s="1"/>
      <c r="J46" s="40"/>
      <c r="K46" s="1"/>
      <c r="L46" s="1"/>
      <c r="M46" s="12"/>
      <c r="N46" s="2"/>
      <c r="O46" s="2"/>
      <c r="P46" s="2"/>
      <c r="Q46" s="2"/>
    </row>
    <row r="47" thickBot="1">
      <c r="A47" s="9"/>
      <c r="B47" s="50" t="s">
        <v>65</v>
      </c>
      <c r="C47" s="51"/>
      <c r="D47" s="51"/>
      <c r="E47" s="52" t="s">
        <v>66</v>
      </c>
      <c r="F47" s="51"/>
      <c r="G47" s="51"/>
      <c r="H47" s="53"/>
      <c r="I47" s="51"/>
      <c r="J47" s="53"/>
      <c r="K47" s="51"/>
      <c r="L47" s="51"/>
      <c r="M47" s="12"/>
      <c r="N47" s="2"/>
      <c r="O47" s="2"/>
      <c r="P47" s="2"/>
      <c r="Q47" s="2"/>
    </row>
    <row r="48" thickTop="1">
      <c r="A48" s="9"/>
      <c r="B48" s="41">
        <v>4</v>
      </c>
      <c r="C48" s="42" t="s">
        <v>517</v>
      </c>
      <c r="D48" s="42" t="s">
        <v>3</v>
      </c>
      <c r="E48" s="42" t="s">
        <v>518</v>
      </c>
      <c r="F48" s="42" t="s">
        <v>3</v>
      </c>
      <c r="G48" s="43" t="s">
        <v>147</v>
      </c>
      <c r="H48" s="54">
        <v>146.869</v>
      </c>
      <c r="I48" s="55">
        <f>ROUND(0,2)</f>
        <v>0</v>
      </c>
      <c r="J48" s="56">
        <f>ROUND(I48*H48,2)</f>
        <v>0</v>
      </c>
      <c r="K48" s="57">
        <v>0.20999999999999999</v>
      </c>
      <c r="L48" s="58">
        <f>IF(ISNUMBER(K48),ROUND(J48*(K48+1),2),0)</f>
        <v>0</v>
      </c>
      <c r="M48" s="12"/>
      <c r="N48" s="2"/>
      <c r="O48" s="2"/>
      <c r="P48" s="2"/>
      <c r="Q48" s="33">
        <f>IF(ISNUMBER(K48),IF(H48&gt;0,IF(I48&gt;0,J48,0),0),0)</f>
        <v>0</v>
      </c>
      <c r="R48" s="27">
        <f>IF(ISNUMBER(K48)=FALSE,J48,0)</f>
        <v>0</v>
      </c>
    </row>
    <row r="49">
      <c r="A49" s="9"/>
      <c r="B49" s="48" t="s">
        <v>60</v>
      </c>
      <c r="C49" s="1"/>
      <c r="D49" s="1"/>
      <c r="E49" s="49" t="s">
        <v>519</v>
      </c>
      <c r="F49" s="1"/>
      <c r="G49" s="1"/>
      <c r="H49" s="40"/>
      <c r="I49" s="1"/>
      <c r="J49" s="40"/>
      <c r="K49" s="1"/>
      <c r="L49" s="1"/>
      <c r="M49" s="12"/>
      <c r="N49" s="2"/>
      <c r="O49" s="2"/>
      <c r="P49" s="2"/>
      <c r="Q49" s="2"/>
    </row>
    <row r="50">
      <c r="A50" s="9"/>
      <c r="B50" s="48" t="s">
        <v>62</v>
      </c>
      <c r="C50" s="1"/>
      <c r="D50" s="1"/>
      <c r="E50" s="49" t="s">
        <v>590</v>
      </c>
      <c r="F50" s="1"/>
      <c r="G50" s="1"/>
      <c r="H50" s="40"/>
      <c r="I50" s="1"/>
      <c r="J50" s="40"/>
      <c r="K50" s="1"/>
      <c r="L50" s="1"/>
      <c r="M50" s="12"/>
      <c r="N50" s="2"/>
      <c r="O50" s="2"/>
      <c r="P50" s="2"/>
      <c r="Q50" s="2"/>
    </row>
    <row r="51">
      <c r="A51" s="9"/>
      <c r="B51" s="48" t="s">
        <v>63</v>
      </c>
      <c r="C51" s="1"/>
      <c r="D51" s="1"/>
      <c r="E51" s="49" t="s">
        <v>521</v>
      </c>
      <c r="F51" s="1"/>
      <c r="G51" s="1"/>
      <c r="H51" s="40"/>
      <c r="I51" s="1"/>
      <c r="J51" s="40"/>
      <c r="K51" s="1"/>
      <c r="L51" s="1"/>
      <c r="M51" s="12"/>
      <c r="N51" s="2"/>
      <c r="O51" s="2"/>
      <c r="P51" s="2"/>
      <c r="Q51" s="2"/>
    </row>
    <row r="52" thickBot="1">
      <c r="A52" s="9"/>
      <c r="B52" s="50" t="s">
        <v>65</v>
      </c>
      <c r="C52" s="51"/>
      <c r="D52" s="51"/>
      <c r="E52" s="52" t="s">
        <v>66</v>
      </c>
      <c r="F52" s="51"/>
      <c r="G52" s="51"/>
      <c r="H52" s="53"/>
      <c r="I52" s="51"/>
      <c r="J52" s="53"/>
      <c r="K52" s="51"/>
      <c r="L52" s="51"/>
      <c r="M52" s="12"/>
      <c r="N52" s="2"/>
      <c r="O52" s="2"/>
      <c r="P52" s="2"/>
      <c r="Q52" s="2"/>
    </row>
    <row r="53" thickTop="1">
      <c r="A53" s="9"/>
      <c r="B53" s="41">
        <v>5</v>
      </c>
      <c r="C53" s="42" t="s">
        <v>169</v>
      </c>
      <c r="D53" s="42" t="s">
        <v>3</v>
      </c>
      <c r="E53" s="42" t="s">
        <v>170</v>
      </c>
      <c r="F53" s="42" t="s">
        <v>3</v>
      </c>
      <c r="G53" s="43" t="s">
        <v>147</v>
      </c>
      <c r="H53" s="54">
        <v>146.869</v>
      </c>
      <c r="I53" s="55">
        <f>ROUND(0,2)</f>
        <v>0</v>
      </c>
      <c r="J53" s="56">
        <f>ROUND(I53*H53,2)</f>
        <v>0</v>
      </c>
      <c r="K53" s="57">
        <v>0.20999999999999999</v>
      </c>
      <c r="L53" s="58">
        <f>IF(ISNUMBER(K53),ROUND(J53*(K53+1),2),0)</f>
        <v>0</v>
      </c>
      <c r="M53" s="12"/>
      <c r="N53" s="2"/>
      <c r="O53" s="2"/>
      <c r="P53" s="2"/>
      <c r="Q53" s="33">
        <f>IF(ISNUMBER(K53),IF(H53&gt;0,IF(I53&gt;0,J53,0),0),0)</f>
        <v>0</v>
      </c>
      <c r="R53" s="27">
        <f>IF(ISNUMBER(K53)=FALSE,J53,0)</f>
        <v>0</v>
      </c>
    </row>
    <row r="54">
      <c r="A54" s="9"/>
      <c r="B54" s="48" t="s">
        <v>60</v>
      </c>
      <c r="C54" s="1"/>
      <c r="D54" s="1"/>
      <c r="E54" s="49" t="s">
        <v>446</v>
      </c>
      <c r="F54" s="1"/>
      <c r="G54" s="1"/>
      <c r="H54" s="40"/>
      <c r="I54" s="1"/>
      <c r="J54" s="40"/>
      <c r="K54" s="1"/>
      <c r="L54" s="1"/>
      <c r="M54" s="12"/>
      <c r="N54" s="2"/>
      <c r="O54" s="2"/>
      <c r="P54" s="2"/>
      <c r="Q54" s="2"/>
    </row>
    <row r="55">
      <c r="A55" s="9"/>
      <c r="B55" s="48" t="s">
        <v>62</v>
      </c>
      <c r="C55" s="1"/>
      <c r="D55" s="1"/>
      <c r="E55" s="49" t="s">
        <v>591</v>
      </c>
      <c r="F55" s="1"/>
      <c r="G55" s="1"/>
      <c r="H55" s="40"/>
      <c r="I55" s="1"/>
      <c r="J55" s="40"/>
      <c r="K55" s="1"/>
      <c r="L55" s="1"/>
      <c r="M55" s="12"/>
      <c r="N55" s="2"/>
      <c r="O55" s="2"/>
      <c r="P55" s="2"/>
      <c r="Q55" s="2"/>
    </row>
    <row r="56">
      <c r="A56" s="9"/>
      <c r="B56" s="48" t="s">
        <v>63</v>
      </c>
      <c r="C56" s="1"/>
      <c r="D56" s="1"/>
      <c r="E56" s="49" t="s">
        <v>523</v>
      </c>
      <c r="F56" s="1"/>
      <c r="G56" s="1"/>
      <c r="H56" s="40"/>
      <c r="I56" s="1"/>
      <c r="J56" s="40"/>
      <c r="K56" s="1"/>
      <c r="L56" s="1"/>
      <c r="M56" s="12"/>
      <c r="N56" s="2"/>
      <c r="O56" s="2"/>
      <c r="P56" s="2"/>
      <c r="Q56" s="2"/>
    </row>
    <row r="57" thickBot="1">
      <c r="A57" s="9"/>
      <c r="B57" s="50" t="s">
        <v>65</v>
      </c>
      <c r="C57" s="51"/>
      <c r="D57" s="51"/>
      <c r="E57" s="52" t="s">
        <v>66</v>
      </c>
      <c r="F57" s="51"/>
      <c r="G57" s="51"/>
      <c r="H57" s="53"/>
      <c r="I57" s="51"/>
      <c r="J57" s="53"/>
      <c r="K57" s="51"/>
      <c r="L57" s="51"/>
      <c r="M57" s="12"/>
      <c r="N57" s="2"/>
      <c r="O57" s="2"/>
      <c r="P57" s="2"/>
      <c r="Q57" s="2"/>
    </row>
    <row r="58" thickTop="1">
      <c r="A58" s="9"/>
      <c r="B58" s="41">
        <v>6</v>
      </c>
      <c r="C58" s="42" t="s">
        <v>244</v>
      </c>
      <c r="D58" s="42" t="s">
        <v>3</v>
      </c>
      <c r="E58" s="42" t="s">
        <v>245</v>
      </c>
      <c r="F58" s="42" t="s">
        <v>3</v>
      </c>
      <c r="G58" s="43" t="s">
        <v>147</v>
      </c>
      <c r="H58" s="54">
        <v>130.55000000000001</v>
      </c>
      <c r="I58" s="55">
        <f>ROUND(0,2)</f>
        <v>0</v>
      </c>
      <c r="J58" s="56">
        <f>ROUND(I58*H58,2)</f>
        <v>0</v>
      </c>
      <c r="K58" s="57">
        <v>0.20999999999999999</v>
      </c>
      <c r="L58" s="58">
        <f>IF(ISNUMBER(K58),ROUND(J58*(K58+1),2),0)</f>
        <v>0</v>
      </c>
      <c r="M58" s="12"/>
      <c r="N58" s="2"/>
      <c r="O58" s="2"/>
      <c r="P58" s="2"/>
      <c r="Q58" s="33">
        <f>IF(ISNUMBER(K58),IF(H58&gt;0,IF(I58&gt;0,J58,0),0),0)</f>
        <v>0</v>
      </c>
      <c r="R58" s="27">
        <f>IF(ISNUMBER(K58)=FALSE,J58,0)</f>
        <v>0</v>
      </c>
    </row>
    <row r="59">
      <c r="A59" s="9"/>
      <c r="B59" s="48" t="s">
        <v>60</v>
      </c>
      <c r="C59" s="1"/>
      <c r="D59" s="1"/>
      <c r="E59" s="49" t="s">
        <v>529</v>
      </c>
      <c r="F59" s="1"/>
      <c r="G59" s="1"/>
      <c r="H59" s="40"/>
      <c r="I59" s="1"/>
      <c r="J59" s="40"/>
      <c r="K59" s="1"/>
      <c r="L59" s="1"/>
      <c r="M59" s="12"/>
      <c r="N59" s="2"/>
      <c r="O59" s="2"/>
      <c r="P59" s="2"/>
      <c r="Q59" s="2"/>
    </row>
    <row r="60">
      <c r="A60" s="9"/>
      <c r="B60" s="48" t="s">
        <v>62</v>
      </c>
      <c r="C60" s="1"/>
      <c r="D60" s="1"/>
      <c r="E60" s="49" t="s">
        <v>592</v>
      </c>
      <c r="F60" s="1"/>
      <c r="G60" s="1"/>
      <c r="H60" s="40"/>
      <c r="I60" s="1"/>
      <c r="J60" s="40"/>
      <c r="K60" s="1"/>
      <c r="L60" s="1"/>
      <c r="M60" s="12"/>
      <c r="N60" s="2"/>
      <c r="O60" s="2"/>
      <c r="P60" s="2"/>
      <c r="Q60" s="2"/>
    </row>
    <row r="61">
      <c r="A61" s="9"/>
      <c r="B61" s="48" t="s">
        <v>63</v>
      </c>
      <c r="C61" s="1"/>
      <c r="D61" s="1"/>
      <c r="E61" s="49" t="s">
        <v>248</v>
      </c>
      <c r="F61" s="1"/>
      <c r="G61" s="1"/>
      <c r="H61" s="40"/>
      <c r="I61" s="1"/>
      <c r="J61" s="40"/>
      <c r="K61" s="1"/>
      <c r="L61" s="1"/>
      <c r="M61" s="12"/>
      <c r="N61" s="2"/>
      <c r="O61" s="2"/>
      <c r="P61" s="2"/>
      <c r="Q61" s="2"/>
    </row>
    <row r="62" thickBot="1">
      <c r="A62" s="9"/>
      <c r="B62" s="50" t="s">
        <v>65</v>
      </c>
      <c r="C62" s="51"/>
      <c r="D62" s="51"/>
      <c r="E62" s="52" t="s">
        <v>66</v>
      </c>
      <c r="F62" s="51"/>
      <c r="G62" s="51"/>
      <c r="H62" s="53"/>
      <c r="I62" s="51"/>
      <c r="J62" s="53"/>
      <c r="K62" s="51"/>
      <c r="L62" s="51"/>
      <c r="M62" s="12"/>
      <c r="N62" s="2"/>
      <c r="O62" s="2"/>
      <c r="P62" s="2"/>
      <c r="Q62" s="2"/>
    </row>
    <row r="63" thickTop="1" thickBot="1" ht="25" customHeight="1">
      <c r="A63" s="9"/>
      <c r="B63" s="1"/>
      <c r="C63" s="59">
        <v>1</v>
      </c>
      <c r="D63" s="1"/>
      <c r="E63" s="59" t="s">
        <v>108</v>
      </c>
      <c r="F63" s="1"/>
      <c r="G63" s="60" t="s">
        <v>101</v>
      </c>
      <c r="H63" s="61">
        <f>J38+J43+J48+J53+J58</f>
        <v>0</v>
      </c>
      <c r="I63" s="60" t="s">
        <v>102</v>
      </c>
      <c r="J63" s="62">
        <f>(L63-H63)</f>
        <v>0</v>
      </c>
      <c r="K63" s="60" t="s">
        <v>103</v>
      </c>
      <c r="L63" s="63">
        <f>L38+L43+L48+L53+L58</f>
        <v>0</v>
      </c>
      <c r="M63" s="12"/>
      <c r="N63" s="2"/>
      <c r="O63" s="2"/>
      <c r="P63" s="2"/>
      <c r="Q63" s="33">
        <f>0+Q38+Q43+Q48+Q53+Q58</f>
        <v>0</v>
      </c>
      <c r="R63" s="27">
        <f>0+R38+R43+R48+R53+R58</f>
        <v>0</v>
      </c>
      <c r="S63" s="64">
        <f>Q63*(1+J63)+R63</f>
        <v>0</v>
      </c>
    </row>
    <row r="64" thickTop="1" thickBot="1" ht="25" customHeight="1">
      <c r="A64" s="9"/>
      <c r="B64" s="65"/>
      <c r="C64" s="65"/>
      <c r="D64" s="65"/>
      <c r="E64" s="65"/>
      <c r="F64" s="65"/>
      <c r="G64" s="66" t="s">
        <v>104</v>
      </c>
      <c r="H64" s="67">
        <f>J38+J43+J48+J53+J58</f>
        <v>0</v>
      </c>
      <c r="I64" s="66" t="s">
        <v>105</v>
      </c>
      <c r="J64" s="68">
        <f>0+J63</f>
        <v>0</v>
      </c>
      <c r="K64" s="66" t="s">
        <v>106</v>
      </c>
      <c r="L64" s="69">
        <f>L38+L43+L48+L53+L58</f>
        <v>0</v>
      </c>
      <c r="M64" s="12"/>
      <c r="N64" s="2"/>
      <c r="O64" s="2"/>
      <c r="P64" s="2"/>
      <c r="Q64" s="2"/>
    </row>
    <row r="65" ht="40" customHeight="1">
      <c r="A65" s="9"/>
      <c r="B65" s="73" t="s">
        <v>254</v>
      </c>
      <c r="C65" s="1"/>
      <c r="D65" s="1"/>
      <c r="E65" s="1"/>
      <c r="F65" s="1"/>
      <c r="G65" s="1"/>
      <c r="H65" s="40"/>
      <c r="I65" s="1"/>
      <c r="J65" s="40"/>
      <c r="K65" s="1"/>
      <c r="L65" s="1"/>
      <c r="M65" s="12"/>
      <c r="N65" s="2"/>
      <c r="O65" s="2"/>
      <c r="P65" s="2"/>
      <c r="Q65" s="2"/>
    </row>
    <row r="66">
      <c r="A66" s="9"/>
      <c r="B66" s="41">
        <v>7</v>
      </c>
      <c r="C66" s="42" t="s">
        <v>531</v>
      </c>
      <c r="D66" s="42" t="s">
        <v>3</v>
      </c>
      <c r="E66" s="42" t="s">
        <v>532</v>
      </c>
      <c r="F66" s="42" t="s">
        <v>3</v>
      </c>
      <c r="G66" s="43" t="s">
        <v>123</v>
      </c>
      <c r="H66" s="44">
        <v>141.74000000000001</v>
      </c>
      <c r="I66" s="25">
        <f>ROUND(0,2)</f>
        <v>0</v>
      </c>
      <c r="J66" s="45">
        <f>ROUND(I66*H66,2)</f>
        <v>0</v>
      </c>
      <c r="K66" s="46">
        <v>0.20999999999999999</v>
      </c>
      <c r="L66" s="47">
        <f>IF(ISNUMBER(K66),ROUND(J66*(K66+1),2),0)</f>
        <v>0</v>
      </c>
      <c r="M66" s="12"/>
      <c r="N66" s="2"/>
      <c r="O66" s="2"/>
      <c r="P66" s="2"/>
      <c r="Q66" s="33">
        <f>IF(ISNUMBER(K66),IF(H66&gt;0,IF(I66&gt;0,J66,0),0),0)</f>
        <v>0</v>
      </c>
      <c r="R66" s="27">
        <f>IF(ISNUMBER(K66)=FALSE,J66,0)</f>
        <v>0</v>
      </c>
    </row>
    <row r="67">
      <c r="A67" s="9"/>
      <c r="B67" s="48" t="s">
        <v>60</v>
      </c>
      <c r="C67" s="1"/>
      <c r="D67" s="1"/>
      <c r="E67" s="49" t="s">
        <v>533</v>
      </c>
      <c r="F67" s="1"/>
      <c r="G67" s="1"/>
      <c r="H67" s="40"/>
      <c r="I67" s="1"/>
      <c r="J67" s="40"/>
      <c r="K67" s="1"/>
      <c r="L67" s="1"/>
      <c r="M67" s="12"/>
      <c r="N67" s="2"/>
      <c r="O67" s="2"/>
      <c r="P67" s="2"/>
      <c r="Q67" s="2"/>
    </row>
    <row r="68">
      <c r="A68" s="9"/>
      <c r="B68" s="48" t="s">
        <v>62</v>
      </c>
      <c r="C68" s="1"/>
      <c r="D68" s="1"/>
      <c r="E68" s="49" t="s">
        <v>593</v>
      </c>
      <c r="F68" s="1"/>
      <c r="G68" s="1"/>
      <c r="H68" s="40"/>
      <c r="I68" s="1"/>
      <c r="J68" s="40"/>
      <c r="K68" s="1"/>
      <c r="L68" s="1"/>
      <c r="M68" s="12"/>
      <c r="N68" s="2"/>
      <c r="O68" s="2"/>
      <c r="P68" s="2"/>
      <c r="Q68" s="2"/>
    </row>
    <row r="69">
      <c r="A69" s="9"/>
      <c r="B69" s="48" t="s">
        <v>63</v>
      </c>
      <c r="C69" s="1"/>
      <c r="D69" s="1"/>
      <c r="E69" s="49" t="s">
        <v>535</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thickBot="1" ht="25" customHeight="1">
      <c r="A71" s="9"/>
      <c r="B71" s="1"/>
      <c r="C71" s="59">
        <v>2</v>
      </c>
      <c r="D71" s="1"/>
      <c r="E71" s="59" t="s">
        <v>182</v>
      </c>
      <c r="F71" s="1"/>
      <c r="G71" s="60" t="s">
        <v>101</v>
      </c>
      <c r="H71" s="61">
        <f>0+J66</f>
        <v>0</v>
      </c>
      <c r="I71" s="60" t="s">
        <v>102</v>
      </c>
      <c r="J71" s="62">
        <f>(L71-H71)</f>
        <v>0</v>
      </c>
      <c r="K71" s="60" t="s">
        <v>103</v>
      </c>
      <c r="L71" s="63">
        <f>0+L66</f>
        <v>0</v>
      </c>
      <c r="M71" s="12"/>
      <c r="N71" s="2"/>
      <c r="O71" s="2"/>
      <c r="P71" s="2"/>
      <c r="Q71" s="33">
        <f>0+Q66</f>
        <v>0</v>
      </c>
      <c r="R71" s="27">
        <f>0+R66</f>
        <v>0</v>
      </c>
      <c r="S71" s="64">
        <f>Q71*(1+J71)+R71</f>
        <v>0</v>
      </c>
    </row>
    <row r="72" thickTop="1" thickBot="1" ht="25" customHeight="1">
      <c r="A72" s="9"/>
      <c r="B72" s="65"/>
      <c r="C72" s="65"/>
      <c r="D72" s="65"/>
      <c r="E72" s="65"/>
      <c r="F72" s="65"/>
      <c r="G72" s="66" t="s">
        <v>104</v>
      </c>
      <c r="H72" s="67">
        <f>0+J66</f>
        <v>0</v>
      </c>
      <c r="I72" s="66" t="s">
        <v>105</v>
      </c>
      <c r="J72" s="68">
        <f>0+J71</f>
        <v>0</v>
      </c>
      <c r="K72" s="66" t="s">
        <v>106</v>
      </c>
      <c r="L72" s="69">
        <f>0+L66</f>
        <v>0</v>
      </c>
      <c r="M72" s="12"/>
      <c r="N72" s="2"/>
      <c r="O72" s="2"/>
      <c r="P72" s="2"/>
      <c r="Q72" s="2"/>
    </row>
    <row r="73" ht="40" customHeight="1">
      <c r="A73" s="9"/>
      <c r="B73" s="73" t="s">
        <v>282</v>
      </c>
      <c r="C73" s="1"/>
      <c r="D73" s="1"/>
      <c r="E73" s="1"/>
      <c r="F73" s="1"/>
      <c r="G73" s="1"/>
      <c r="H73" s="40"/>
      <c r="I73" s="1"/>
      <c r="J73" s="40"/>
      <c r="K73" s="1"/>
      <c r="L73" s="1"/>
      <c r="M73" s="12"/>
      <c r="N73" s="2"/>
      <c r="O73" s="2"/>
      <c r="P73" s="2"/>
      <c r="Q73" s="2"/>
    </row>
    <row r="74">
      <c r="A74" s="9"/>
      <c r="B74" s="41">
        <v>8</v>
      </c>
      <c r="C74" s="42" t="s">
        <v>550</v>
      </c>
      <c r="D74" s="42" t="s">
        <v>3</v>
      </c>
      <c r="E74" s="42" t="s">
        <v>551</v>
      </c>
      <c r="F74" s="42" t="s">
        <v>3</v>
      </c>
      <c r="G74" s="43" t="s">
        <v>147</v>
      </c>
      <c r="H74" s="44">
        <v>2.5379999999999998</v>
      </c>
      <c r="I74" s="25">
        <f>ROUND(0,2)</f>
        <v>0</v>
      </c>
      <c r="J74" s="45">
        <f>ROUND(I74*H74,2)</f>
        <v>0</v>
      </c>
      <c r="K74" s="46">
        <v>0.20999999999999999</v>
      </c>
      <c r="L74" s="47">
        <f>IF(ISNUMBER(K74),ROUND(J74*(K74+1),2),0)</f>
        <v>0</v>
      </c>
      <c r="M74" s="12"/>
      <c r="N74" s="2"/>
      <c r="O74" s="2"/>
      <c r="P74" s="2"/>
      <c r="Q74" s="33">
        <f>IF(ISNUMBER(K74),IF(H74&gt;0,IF(I74&gt;0,J74,0),0),0)</f>
        <v>0</v>
      </c>
      <c r="R74" s="27">
        <f>IF(ISNUMBER(K74)=FALSE,J74,0)</f>
        <v>0</v>
      </c>
    </row>
    <row r="75">
      <c r="A75" s="9"/>
      <c r="B75" s="48" t="s">
        <v>60</v>
      </c>
      <c r="C75" s="1"/>
      <c r="D75" s="1"/>
      <c r="E75" s="49" t="s">
        <v>594</v>
      </c>
      <c r="F75" s="1"/>
      <c r="G75" s="1"/>
      <c r="H75" s="40"/>
      <c r="I75" s="1"/>
      <c r="J75" s="40"/>
      <c r="K75" s="1"/>
      <c r="L75" s="1"/>
      <c r="M75" s="12"/>
      <c r="N75" s="2"/>
      <c r="O75" s="2"/>
      <c r="P75" s="2"/>
      <c r="Q75" s="2"/>
    </row>
    <row r="76">
      <c r="A76" s="9"/>
      <c r="B76" s="48" t="s">
        <v>62</v>
      </c>
      <c r="C76" s="1"/>
      <c r="D76" s="1"/>
      <c r="E76" s="49" t="s">
        <v>595</v>
      </c>
      <c r="F76" s="1"/>
      <c r="G76" s="1"/>
      <c r="H76" s="40"/>
      <c r="I76" s="1"/>
      <c r="J76" s="40"/>
      <c r="K76" s="1"/>
      <c r="L76" s="1"/>
      <c r="M76" s="12"/>
      <c r="N76" s="2"/>
      <c r="O76" s="2"/>
      <c r="P76" s="2"/>
      <c r="Q76" s="2"/>
    </row>
    <row r="77">
      <c r="A77" s="9"/>
      <c r="B77" s="48" t="s">
        <v>63</v>
      </c>
      <c r="C77" s="1"/>
      <c r="D77" s="1"/>
      <c r="E77" s="49" t="s">
        <v>540</v>
      </c>
      <c r="F77" s="1"/>
      <c r="G77" s="1"/>
      <c r="H77" s="40"/>
      <c r="I77" s="1"/>
      <c r="J77" s="40"/>
      <c r="K77" s="1"/>
      <c r="L77" s="1"/>
      <c r="M77" s="12"/>
      <c r="N77" s="2"/>
      <c r="O77" s="2"/>
      <c r="P77" s="2"/>
      <c r="Q77" s="2"/>
    </row>
    <row r="78" thickBot="1">
      <c r="A78" s="9"/>
      <c r="B78" s="50" t="s">
        <v>65</v>
      </c>
      <c r="C78" s="51"/>
      <c r="D78" s="51"/>
      <c r="E78" s="52" t="s">
        <v>66</v>
      </c>
      <c r="F78" s="51"/>
      <c r="G78" s="51"/>
      <c r="H78" s="53"/>
      <c r="I78" s="51"/>
      <c r="J78" s="53"/>
      <c r="K78" s="51"/>
      <c r="L78" s="51"/>
      <c r="M78" s="12"/>
      <c r="N78" s="2"/>
      <c r="O78" s="2"/>
      <c r="P78" s="2"/>
      <c r="Q78" s="2"/>
    </row>
    <row r="79" thickTop="1">
      <c r="A79" s="9"/>
      <c r="B79" s="41">
        <v>9</v>
      </c>
      <c r="C79" s="42" t="s">
        <v>283</v>
      </c>
      <c r="D79" s="42" t="s">
        <v>57</v>
      </c>
      <c r="E79" s="42" t="s">
        <v>284</v>
      </c>
      <c r="F79" s="42" t="s">
        <v>3</v>
      </c>
      <c r="G79" s="43" t="s">
        <v>147</v>
      </c>
      <c r="H79" s="54">
        <v>11.19</v>
      </c>
      <c r="I79" s="55">
        <f>ROUND(0,2)</f>
        <v>0</v>
      </c>
      <c r="J79" s="56">
        <f>ROUND(I79*H79,2)</f>
        <v>0</v>
      </c>
      <c r="K79" s="57">
        <v>0.20999999999999999</v>
      </c>
      <c r="L79" s="58">
        <f>IF(ISNUMBER(K79),ROUND(J79*(K79+1),2),0)</f>
        <v>0</v>
      </c>
      <c r="M79" s="12"/>
      <c r="N79" s="2"/>
      <c r="O79" s="2"/>
      <c r="P79" s="2"/>
      <c r="Q79" s="33">
        <f>IF(ISNUMBER(K79),IF(H79&gt;0,IF(I79&gt;0,J79,0),0),0)</f>
        <v>0</v>
      </c>
      <c r="R79" s="27">
        <f>IF(ISNUMBER(K79)=FALSE,J79,0)</f>
        <v>0</v>
      </c>
    </row>
    <row r="80">
      <c r="A80" s="9"/>
      <c r="B80" s="48" t="s">
        <v>60</v>
      </c>
      <c r="C80" s="1"/>
      <c r="D80" s="1"/>
      <c r="E80" s="49" t="s">
        <v>554</v>
      </c>
      <c r="F80" s="1"/>
      <c r="G80" s="1"/>
      <c r="H80" s="40"/>
      <c r="I80" s="1"/>
      <c r="J80" s="40"/>
      <c r="K80" s="1"/>
      <c r="L80" s="1"/>
      <c r="M80" s="12"/>
      <c r="N80" s="2"/>
      <c r="O80" s="2"/>
      <c r="P80" s="2"/>
      <c r="Q80" s="2"/>
    </row>
    <row r="81">
      <c r="A81" s="9"/>
      <c r="B81" s="48" t="s">
        <v>62</v>
      </c>
      <c r="C81" s="1"/>
      <c r="D81" s="1"/>
      <c r="E81" s="49" t="s">
        <v>596</v>
      </c>
      <c r="F81" s="1"/>
      <c r="G81" s="1"/>
      <c r="H81" s="40"/>
      <c r="I81" s="1"/>
      <c r="J81" s="40"/>
      <c r="K81" s="1"/>
      <c r="L81" s="1"/>
      <c r="M81" s="12"/>
      <c r="N81" s="2"/>
      <c r="O81" s="2"/>
      <c r="P81" s="2"/>
      <c r="Q81" s="2"/>
    </row>
    <row r="82">
      <c r="A82" s="9"/>
      <c r="B82" s="48" t="s">
        <v>63</v>
      </c>
      <c r="C82" s="1"/>
      <c r="D82" s="1"/>
      <c r="E82" s="49" t="s">
        <v>259</v>
      </c>
      <c r="F82" s="1"/>
      <c r="G82" s="1"/>
      <c r="H82" s="40"/>
      <c r="I82" s="1"/>
      <c r="J82" s="40"/>
      <c r="K82" s="1"/>
      <c r="L82" s="1"/>
      <c r="M82" s="12"/>
      <c r="N82" s="2"/>
      <c r="O82" s="2"/>
      <c r="P82" s="2"/>
      <c r="Q82" s="2"/>
    </row>
    <row r="83" thickBot="1">
      <c r="A83" s="9"/>
      <c r="B83" s="50" t="s">
        <v>65</v>
      </c>
      <c r="C83" s="51"/>
      <c r="D83" s="51"/>
      <c r="E83" s="52" t="s">
        <v>66</v>
      </c>
      <c r="F83" s="51"/>
      <c r="G83" s="51"/>
      <c r="H83" s="53"/>
      <c r="I83" s="51"/>
      <c r="J83" s="53"/>
      <c r="K83" s="51"/>
      <c r="L83" s="51"/>
      <c r="M83" s="12"/>
      <c r="N83" s="2"/>
      <c r="O83" s="2"/>
      <c r="P83" s="2"/>
      <c r="Q83" s="2"/>
    </row>
    <row r="84" thickTop="1">
      <c r="A84" s="9"/>
      <c r="B84" s="41">
        <v>10</v>
      </c>
      <c r="C84" s="42" t="s">
        <v>283</v>
      </c>
      <c r="D84" s="42" t="s">
        <v>67</v>
      </c>
      <c r="E84" s="42" t="s">
        <v>284</v>
      </c>
      <c r="F84" s="42" t="s">
        <v>3</v>
      </c>
      <c r="G84" s="43" t="s">
        <v>147</v>
      </c>
      <c r="H84" s="54">
        <v>4.476</v>
      </c>
      <c r="I84" s="55">
        <f>ROUND(0,2)</f>
        <v>0</v>
      </c>
      <c r="J84" s="56">
        <f>ROUND(I84*H84,2)</f>
        <v>0</v>
      </c>
      <c r="K84" s="57">
        <v>0.20999999999999999</v>
      </c>
      <c r="L84" s="58">
        <f>IF(ISNUMBER(K84),ROUND(J84*(K84+1),2),0)</f>
        <v>0</v>
      </c>
      <c r="M84" s="12"/>
      <c r="N84" s="2"/>
      <c r="O84" s="2"/>
      <c r="P84" s="2"/>
      <c r="Q84" s="33">
        <f>IF(ISNUMBER(K84),IF(H84&gt;0,IF(I84&gt;0,J84,0),0),0)</f>
        <v>0</v>
      </c>
      <c r="R84" s="27">
        <f>IF(ISNUMBER(K84)=FALSE,J84,0)</f>
        <v>0</v>
      </c>
    </row>
    <row r="85">
      <c r="A85" s="9"/>
      <c r="B85" s="48" t="s">
        <v>60</v>
      </c>
      <c r="C85" s="1"/>
      <c r="D85" s="1"/>
      <c r="E85" s="49" t="s">
        <v>556</v>
      </c>
      <c r="F85" s="1"/>
      <c r="G85" s="1"/>
      <c r="H85" s="40"/>
      <c r="I85" s="1"/>
      <c r="J85" s="40"/>
      <c r="K85" s="1"/>
      <c r="L85" s="1"/>
      <c r="M85" s="12"/>
      <c r="N85" s="2"/>
      <c r="O85" s="2"/>
      <c r="P85" s="2"/>
      <c r="Q85" s="2"/>
    </row>
    <row r="86">
      <c r="A86" s="9"/>
      <c r="B86" s="48" t="s">
        <v>62</v>
      </c>
      <c r="C86" s="1"/>
      <c r="D86" s="1"/>
      <c r="E86" s="49" t="s">
        <v>597</v>
      </c>
      <c r="F86" s="1"/>
      <c r="G86" s="1"/>
      <c r="H86" s="40"/>
      <c r="I86" s="1"/>
      <c r="J86" s="40"/>
      <c r="K86" s="1"/>
      <c r="L86" s="1"/>
      <c r="M86" s="12"/>
      <c r="N86" s="2"/>
      <c r="O86" s="2"/>
      <c r="P86" s="2"/>
      <c r="Q86" s="2"/>
    </row>
    <row r="87">
      <c r="A87" s="9"/>
      <c r="B87" s="48" t="s">
        <v>63</v>
      </c>
      <c r="C87" s="1"/>
      <c r="D87" s="1"/>
      <c r="E87" s="49" t="s">
        <v>259</v>
      </c>
      <c r="F87" s="1"/>
      <c r="G87" s="1"/>
      <c r="H87" s="40"/>
      <c r="I87" s="1"/>
      <c r="J87" s="40"/>
      <c r="K87" s="1"/>
      <c r="L87" s="1"/>
      <c r="M87" s="12"/>
      <c r="N87" s="2"/>
      <c r="O87" s="2"/>
      <c r="P87" s="2"/>
      <c r="Q87" s="2"/>
    </row>
    <row r="88" thickBot="1">
      <c r="A88" s="9"/>
      <c r="B88" s="50" t="s">
        <v>65</v>
      </c>
      <c r="C88" s="51"/>
      <c r="D88" s="51"/>
      <c r="E88" s="52" t="s">
        <v>66</v>
      </c>
      <c r="F88" s="51"/>
      <c r="G88" s="51"/>
      <c r="H88" s="53"/>
      <c r="I88" s="51"/>
      <c r="J88" s="53"/>
      <c r="K88" s="51"/>
      <c r="L88" s="51"/>
      <c r="M88" s="12"/>
      <c r="N88" s="2"/>
      <c r="O88" s="2"/>
      <c r="P88" s="2"/>
      <c r="Q88" s="2"/>
    </row>
    <row r="89" thickTop="1">
      <c r="A89" s="9"/>
      <c r="B89" s="41">
        <v>11</v>
      </c>
      <c r="C89" s="42" t="s">
        <v>292</v>
      </c>
      <c r="D89" s="42" t="s">
        <v>3</v>
      </c>
      <c r="E89" s="42" t="s">
        <v>293</v>
      </c>
      <c r="F89" s="42" t="s">
        <v>3</v>
      </c>
      <c r="G89" s="43" t="s">
        <v>147</v>
      </c>
      <c r="H89" s="54">
        <v>3.3839999999999999</v>
      </c>
      <c r="I89" s="55">
        <f>ROUND(0,2)</f>
        <v>0</v>
      </c>
      <c r="J89" s="56">
        <f>ROUND(I89*H89,2)</f>
        <v>0</v>
      </c>
      <c r="K89" s="57">
        <v>0.20999999999999999</v>
      </c>
      <c r="L89" s="58">
        <f>IF(ISNUMBER(K89),ROUND(J89*(K89+1),2),0)</f>
        <v>0</v>
      </c>
      <c r="M89" s="12"/>
      <c r="N89" s="2"/>
      <c r="O89" s="2"/>
      <c r="P89" s="2"/>
      <c r="Q89" s="33">
        <f>IF(ISNUMBER(K89),IF(H89&gt;0,IF(I89&gt;0,J89,0),0),0)</f>
        <v>0</v>
      </c>
      <c r="R89" s="27">
        <f>IF(ISNUMBER(K89)=FALSE,J89,0)</f>
        <v>0</v>
      </c>
    </row>
    <row r="90">
      <c r="A90" s="9"/>
      <c r="B90" s="48" t="s">
        <v>60</v>
      </c>
      <c r="C90" s="1"/>
      <c r="D90" s="1"/>
      <c r="E90" s="49" t="s">
        <v>558</v>
      </c>
      <c r="F90" s="1"/>
      <c r="G90" s="1"/>
      <c r="H90" s="40"/>
      <c r="I90" s="1"/>
      <c r="J90" s="40"/>
      <c r="K90" s="1"/>
      <c r="L90" s="1"/>
      <c r="M90" s="12"/>
      <c r="N90" s="2"/>
      <c r="O90" s="2"/>
      <c r="P90" s="2"/>
      <c r="Q90" s="2"/>
    </row>
    <row r="91">
      <c r="A91" s="9"/>
      <c r="B91" s="48" t="s">
        <v>62</v>
      </c>
      <c r="C91" s="1"/>
      <c r="D91" s="1"/>
      <c r="E91" s="49" t="s">
        <v>598</v>
      </c>
      <c r="F91" s="1"/>
      <c r="G91" s="1"/>
      <c r="H91" s="40"/>
      <c r="I91" s="1"/>
      <c r="J91" s="40"/>
      <c r="K91" s="1"/>
      <c r="L91" s="1"/>
      <c r="M91" s="12"/>
      <c r="N91" s="2"/>
      <c r="O91" s="2"/>
      <c r="P91" s="2"/>
      <c r="Q91" s="2"/>
    </row>
    <row r="92">
      <c r="A92" s="9"/>
      <c r="B92" s="48" t="s">
        <v>63</v>
      </c>
      <c r="C92" s="1"/>
      <c r="D92" s="1"/>
      <c r="E92" s="49" t="s">
        <v>295</v>
      </c>
      <c r="F92" s="1"/>
      <c r="G92" s="1"/>
      <c r="H92" s="40"/>
      <c r="I92" s="1"/>
      <c r="J92" s="40"/>
      <c r="K92" s="1"/>
      <c r="L92" s="1"/>
      <c r="M92" s="12"/>
      <c r="N92" s="2"/>
      <c r="O92" s="2"/>
      <c r="P92" s="2"/>
      <c r="Q92" s="2"/>
    </row>
    <row r="93" thickBot="1">
      <c r="A93" s="9"/>
      <c r="B93" s="50" t="s">
        <v>65</v>
      </c>
      <c r="C93" s="51"/>
      <c r="D93" s="51"/>
      <c r="E93" s="52" t="s">
        <v>66</v>
      </c>
      <c r="F93" s="51"/>
      <c r="G93" s="51"/>
      <c r="H93" s="53"/>
      <c r="I93" s="51"/>
      <c r="J93" s="53"/>
      <c r="K93" s="51"/>
      <c r="L93" s="51"/>
      <c r="M93" s="12"/>
      <c r="N93" s="2"/>
      <c r="O93" s="2"/>
      <c r="P93" s="2"/>
      <c r="Q93" s="2"/>
    </row>
    <row r="94" thickTop="1" thickBot="1" ht="25" customHeight="1">
      <c r="A94" s="9"/>
      <c r="B94" s="1"/>
      <c r="C94" s="59">
        <v>4</v>
      </c>
      <c r="D94" s="1"/>
      <c r="E94" s="59" t="s">
        <v>183</v>
      </c>
      <c r="F94" s="1"/>
      <c r="G94" s="60" t="s">
        <v>101</v>
      </c>
      <c r="H94" s="61">
        <f>J74+J79+J84+J89</f>
        <v>0</v>
      </c>
      <c r="I94" s="60" t="s">
        <v>102</v>
      </c>
      <c r="J94" s="62">
        <f>(L94-H94)</f>
        <v>0</v>
      </c>
      <c r="K94" s="60" t="s">
        <v>103</v>
      </c>
      <c r="L94" s="63">
        <f>L74+L79+L84+L89</f>
        <v>0</v>
      </c>
      <c r="M94" s="12"/>
      <c r="N94" s="2"/>
      <c r="O94" s="2"/>
      <c r="P94" s="2"/>
      <c r="Q94" s="33">
        <f>0+Q74+Q79+Q84+Q89</f>
        <v>0</v>
      </c>
      <c r="R94" s="27">
        <f>0+R74+R79+R84+R89</f>
        <v>0</v>
      </c>
      <c r="S94" s="64">
        <f>Q94*(1+J94)+R94</f>
        <v>0</v>
      </c>
    </row>
    <row r="95" thickTop="1" thickBot="1" ht="25" customHeight="1">
      <c r="A95" s="9"/>
      <c r="B95" s="65"/>
      <c r="C95" s="65"/>
      <c r="D95" s="65"/>
      <c r="E95" s="65"/>
      <c r="F95" s="65"/>
      <c r="G95" s="66" t="s">
        <v>104</v>
      </c>
      <c r="H95" s="67">
        <f>J74+J79+J84+J89</f>
        <v>0</v>
      </c>
      <c r="I95" s="66" t="s">
        <v>105</v>
      </c>
      <c r="J95" s="68">
        <f>0+J94</f>
        <v>0</v>
      </c>
      <c r="K95" s="66" t="s">
        <v>106</v>
      </c>
      <c r="L95" s="69">
        <f>L74+L79+L84+L89</f>
        <v>0</v>
      </c>
      <c r="M95" s="12"/>
      <c r="N95" s="2"/>
      <c r="O95" s="2"/>
      <c r="P95" s="2"/>
      <c r="Q95" s="2"/>
    </row>
    <row r="96" ht="40" customHeight="1">
      <c r="A96" s="9"/>
      <c r="B96" s="73" t="s">
        <v>174</v>
      </c>
      <c r="C96" s="1"/>
      <c r="D96" s="1"/>
      <c r="E96" s="1"/>
      <c r="F96" s="1"/>
      <c r="G96" s="1"/>
      <c r="H96" s="40"/>
      <c r="I96" s="1"/>
      <c r="J96" s="40"/>
      <c r="K96" s="1"/>
      <c r="L96" s="1"/>
      <c r="M96" s="12"/>
      <c r="N96" s="2"/>
      <c r="O96" s="2"/>
      <c r="P96" s="2"/>
      <c r="Q96" s="2"/>
    </row>
    <row r="97">
      <c r="A97" s="9"/>
      <c r="B97" s="41">
        <v>12</v>
      </c>
      <c r="C97" s="42" t="s">
        <v>599</v>
      </c>
      <c r="D97" s="42" t="s">
        <v>3</v>
      </c>
      <c r="E97" s="42" t="s">
        <v>600</v>
      </c>
      <c r="F97" s="42" t="s">
        <v>3</v>
      </c>
      <c r="G97" s="43" t="s">
        <v>177</v>
      </c>
      <c r="H97" s="44">
        <v>18.649999999999999</v>
      </c>
      <c r="I97" s="25">
        <f>ROUND(0,2)</f>
        <v>0</v>
      </c>
      <c r="J97" s="45">
        <f>ROUND(I97*H97,2)</f>
        <v>0</v>
      </c>
      <c r="K97" s="46">
        <v>0.20999999999999999</v>
      </c>
      <c r="L97" s="47">
        <f>IF(ISNUMBER(K97),ROUND(J97*(K97+1),2),0)</f>
        <v>0</v>
      </c>
      <c r="M97" s="12"/>
      <c r="N97" s="2"/>
      <c r="O97" s="2"/>
      <c r="P97" s="2"/>
      <c r="Q97" s="33">
        <f>IF(ISNUMBER(K97),IF(H97&gt;0,IF(I97&gt;0,J97,0),0),0)</f>
        <v>0</v>
      </c>
      <c r="R97" s="27">
        <f>IF(ISNUMBER(K97)=FALSE,J97,0)</f>
        <v>0</v>
      </c>
    </row>
    <row r="98">
      <c r="A98" s="9"/>
      <c r="B98" s="48" t="s">
        <v>60</v>
      </c>
      <c r="C98" s="1"/>
      <c r="D98" s="1"/>
      <c r="E98" s="49" t="s">
        <v>601</v>
      </c>
      <c r="F98" s="1"/>
      <c r="G98" s="1"/>
      <c r="H98" s="40"/>
      <c r="I98" s="1"/>
      <c r="J98" s="40"/>
      <c r="K98" s="1"/>
      <c r="L98" s="1"/>
      <c r="M98" s="12"/>
      <c r="N98" s="2"/>
      <c r="O98" s="2"/>
      <c r="P98" s="2"/>
      <c r="Q98" s="2"/>
    </row>
    <row r="99">
      <c r="A99" s="9"/>
      <c r="B99" s="48" t="s">
        <v>62</v>
      </c>
      <c r="C99" s="1"/>
      <c r="D99" s="1"/>
      <c r="E99" s="49" t="s">
        <v>602</v>
      </c>
      <c r="F99" s="1"/>
      <c r="G99" s="1"/>
      <c r="H99" s="40"/>
      <c r="I99" s="1"/>
      <c r="J99" s="40"/>
      <c r="K99" s="1"/>
      <c r="L99" s="1"/>
      <c r="M99" s="12"/>
      <c r="N99" s="2"/>
      <c r="O99" s="2"/>
      <c r="P99" s="2"/>
      <c r="Q99" s="2"/>
    </row>
    <row r="100">
      <c r="A100" s="9"/>
      <c r="B100" s="48" t="s">
        <v>63</v>
      </c>
      <c r="C100" s="1"/>
      <c r="D100" s="1"/>
      <c r="E100" s="49" t="s">
        <v>387</v>
      </c>
      <c r="F100" s="1"/>
      <c r="G100" s="1"/>
      <c r="H100" s="40"/>
      <c r="I100" s="1"/>
      <c r="J100" s="40"/>
      <c r="K100" s="1"/>
      <c r="L100" s="1"/>
      <c r="M100" s="12"/>
      <c r="N100" s="2"/>
      <c r="O100" s="2"/>
      <c r="P100" s="2"/>
      <c r="Q100" s="2"/>
    </row>
    <row r="101" thickBot="1">
      <c r="A101" s="9"/>
      <c r="B101" s="50" t="s">
        <v>65</v>
      </c>
      <c r="C101" s="51"/>
      <c r="D101" s="51"/>
      <c r="E101" s="52" t="s">
        <v>66</v>
      </c>
      <c r="F101" s="51"/>
      <c r="G101" s="51"/>
      <c r="H101" s="53"/>
      <c r="I101" s="51"/>
      <c r="J101" s="53"/>
      <c r="K101" s="51"/>
      <c r="L101" s="51"/>
      <c r="M101" s="12"/>
      <c r="N101" s="2"/>
      <c r="O101" s="2"/>
      <c r="P101" s="2"/>
      <c r="Q101" s="2"/>
    </row>
    <row r="102" thickTop="1" thickBot="1" ht="25" customHeight="1">
      <c r="A102" s="9"/>
      <c r="B102" s="1"/>
      <c r="C102" s="59">
        <v>9</v>
      </c>
      <c r="D102" s="1"/>
      <c r="E102" s="59" t="s">
        <v>109</v>
      </c>
      <c r="F102" s="1"/>
      <c r="G102" s="60" t="s">
        <v>101</v>
      </c>
      <c r="H102" s="61">
        <f>0+J97</f>
        <v>0</v>
      </c>
      <c r="I102" s="60" t="s">
        <v>102</v>
      </c>
      <c r="J102" s="62">
        <f>(L102-H102)</f>
        <v>0</v>
      </c>
      <c r="K102" s="60" t="s">
        <v>103</v>
      </c>
      <c r="L102" s="63">
        <f>0+L97</f>
        <v>0</v>
      </c>
      <c r="M102" s="12"/>
      <c r="N102" s="2"/>
      <c r="O102" s="2"/>
      <c r="P102" s="2"/>
      <c r="Q102" s="33">
        <f>0+Q97</f>
        <v>0</v>
      </c>
      <c r="R102" s="27">
        <f>0+R97</f>
        <v>0</v>
      </c>
      <c r="S102" s="64">
        <f>Q102*(1+J102)+R102</f>
        <v>0</v>
      </c>
    </row>
    <row r="103" thickTop="1" thickBot="1" ht="25" customHeight="1">
      <c r="A103" s="9"/>
      <c r="B103" s="65"/>
      <c r="C103" s="65"/>
      <c r="D103" s="65"/>
      <c r="E103" s="65"/>
      <c r="F103" s="65"/>
      <c r="G103" s="66" t="s">
        <v>104</v>
      </c>
      <c r="H103" s="67">
        <f>0+J97</f>
        <v>0</v>
      </c>
      <c r="I103" s="66" t="s">
        <v>105</v>
      </c>
      <c r="J103" s="68">
        <f>0+J102</f>
        <v>0</v>
      </c>
      <c r="K103" s="66" t="s">
        <v>106</v>
      </c>
      <c r="L103" s="69">
        <f>0+L97</f>
        <v>0</v>
      </c>
      <c r="M103" s="12"/>
      <c r="N103" s="2"/>
      <c r="O103" s="2"/>
      <c r="P103" s="2"/>
      <c r="Q103" s="2"/>
    </row>
    <row r="104">
      <c r="A104" s="13"/>
      <c r="B104" s="4"/>
      <c r="C104" s="4"/>
      <c r="D104" s="4"/>
      <c r="E104" s="4"/>
      <c r="F104" s="4"/>
      <c r="G104" s="4"/>
      <c r="H104" s="70"/>
      <c r="I104" s="4"/>
      <c r="J104" s="70"/>
      <c r="K104" s="4"/>
      <c r="L104" s="4"/>
      <c r="M104" s="14"/>
      <c r="N104" s="2"/>
      <c r="O104" s="2"/>
      <c r="P104" s="2"/>
      <c r="Q104" s="2"/>
    </row>
    <row r="105">
      <c r="A105" s="1"/>
      <c r="B105" s="1"/>
      <c r="C105" s="1"/>
      <c r="D105" s="1"/>
      <c r="E105" s="1"/>
      <c r="F105" s="1"/>
      <c r="G105" s="1"/>
      <c r="H105" s="1"/>
      <c r="I105" s="1"/>
      <c r="J105" s="1"/>
      <c r="K105" s="1"/>
      <c r="L105" s="1"/>
      <c r="M105" s="1"/>
      <c r="N105" s="2"/>
      <c r="O105" s="2"/>
      <c r="P105" s="2"/>
      <c r="Q105" s="2"/>
    </row>
  </sheetData>
  <mergeCells count="71">
    <mergeCell ref="B37:L37"/>
    <mergeCell ref="B39:D39"/>
    <mergeCell ref="B40:D40"/>
    <mergeCell ref="B41:D41"/>
    <mergeCell ref="B42:D42"/>
    <mergeCell ref="B44:D44"/>
    <mergeCell ref="B45:D45"/>
    <mergeCell ref="B46:D46"/>
    <mergeCell ref="B47:D47"/>
    <mergeCell ref="B49:D49"/>
    <mergeCell ref="B50:D50"/>
    <mergeCell ref="B51:D51"/>
    <mergeCell ref="B52:D52"/>
    <mergeCell ref="B54:D54"/>
    <mergeCell ref="B55:D55"/>
    <mergeCell ref="B56:D56"/>
    <mergeCell ref="B57:D57"/>
    <mergeCell ref="B59:D59"/>
    <mergeCell ref="B60:D60"/>
    <mergeCell ref="B61:D61"/>
    <mergeCell ref="B62:D62"/>
    <mergeCell ref="B65:L65"/>
    <mergeCell ref="B67:D67"/>
    <mergeCell ref="B68:D68"/>
    <mergeCell ref="B69:D69"/>
    <mergeCell ref="B70:D70"/>
    <mergeCell ref="B75:D75"/>
    <mergeCell ref="B76:D76"/>
    <mergeCell ref="B77:D77"/>
    <mergeCell ref="B78:D78"/>
    <mergeCell ref="B80:D80"/>
    <mergeCell ref="B81:D81"/>
    <mergeCell ref="B82:D82"/>
    <mergeCell ref="B83:D83"/>
    <mergeCell ref="B85:D85"/>
    <mergeCell ref="B86:D86"/>
    <mergeCell ref="B87:D87"/>
    <mergeCell ref="B88:D88"/>
    <mergeCell ref="B90:D90"/>
    <mergeCell ref="B91:D91"/>
    <mergeCell ref="B92:D92"/>
    <mergeCell ref="B93:D93"/>
    <mergeCell ref="B73:L73"/>
    <mergeCell ref="B98:D98"/>
    <mergeCell ref="B99:D99"/>
    <mergeCell ref="B100:D100"/>
    <mergeCell ref="B101:D101"/>
    <mergeCell ref="B96:L96"/>
    <mergeCell ref="A1:A2"/>
    <mergeCell ref="A3:F3"/>
    <mergeCell ref="B4:C5"/>
    <mergeCell ref="B6:I6"/>
    <mergeCell ref="B8:C9"/>
    <mergeCell ref="A10:D10"/>
    <mergeCell ref="A11:G11"/>
    <mergeCell ref="A12:G12"/>
    <mergeCell ref="A13:G13"/>
    <mergeCell ref="B17:C18"/>
    <mergeCell ref="B19:D19"/>
    <mergeCell ref="E19:F19"/>
    <mergeCell ref="B20:D20"/>
    <mergeCell ref="B21:D21"/>
    <mergeCell ref="B22:D22"/>
    <mergeCell ref="B26:C27"/>
    <mergeCell ref="B29:L29"/>
    <mergeCell ref="B31:D31"/>
    <mergeCell ref="B32:D32"/>
    <mergeCell ref="B33:D33"/>
    <mergeCell ref="B34:D34"/>
    <mergeCell ref="B23:D23"/>
    <mergeCell ref="B24:D24"/>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8.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H54+H102+H110+H123+H156+H164+H177+H225</f>
        <v>0</v>
      </c>
      <c r="K10" s="1"/>
      <c r="L10" s="1"/>
      <c r="M10" s="12"/>
      <c r="N10" s="2"/>
      <c r="O10" s="2"/>
      <c r="P10" s="2"/>
      <c r="Q10" s="2"/>
    </row>
    <row r="11" ht="16" customHeight="1">
      <c r="A11" s="18" t="s">
        <v>603</v>
      </c>
      <c r="B11" s="1"/>
      <c r="C11" s="1"/>
      <c r="D11" s="1"/>
      <c r="E11" s="1"/>
      <c r="F11" s="1"/>
      <c r="G11" s="31"/>
      <c r="H11" s="1"/>
      <c r="I11" s="31" t="s">
        <v>42</v>
      </c>
      <c r="J11" s="32">
        <f>L54+L102+L110+L123+L156+L164+L177+L225</f>
        <v>0</v>
      </c>
      <c r="K11" s="1"/>
      <c r="L11" s="1"/>
      <c r="M11" s="12"/>
      <c r="N11" s="2"/>
      <c r="O11" s="2"/>
      <c r="P11" s="2"/>
      <c r="Q11" s="33">
        <f>IF(SUM(K20:K27)&gt;0,ROUND(SUM(S20:S27)/SUM(K20:K27)-1,8),0)</f>
        <v>0</v>
      </c>
      <c r="R11" s="27">
        <f>AVERAGE(J53,J101,J109,J122,J155,J163,J176,J224)</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H54</f>
        <v>0</v>
      </c>
      <c r="L20" s="38">
        <f>L54</f>
        <v>0</v>
      </c>
      <c r="M20" s="12"/>
      <c r="N20" s="2"/>
      <c r="O20" s="2"/>
      <c r="P20" s="2"/>
      <c r="Q20" s="2"/>
      <c r="S20" s="27">
        <f>S53</f>
        <v>0</v>
      </c>
    </row>
    <row r="21">
      <c r="A21" s="9"/>
      <c r="B21" s="36">
        <v>1</v>
      </c>
      <c r="C21" s="1"/>
      <c r="D21" s="1"/>
      <c r="E21" s="37" t="s">
        <v>108</v>
      </c>
      <c r="F21" s="1"/>
      <c r="G21" s="1"/>
      <c r="H21" s="1"/>
      <c r="I21" s="1"/>
      <c r="J21" s="1"/>
      <c r="K21" s="38">
        <f>H102</f>
        <v>0</v>
      </c>
      <c r="L21" s="38">
        <f>L102</f>
        <v>0</v>
      </c>
      <c r="M21" s="12"/>
      <c r="N21" s="2"/>
      <c r="O21" s="2"/>
      <c r="P21" s="2"/>
      <c r="Q21" s="2"/>
      <c r="S21" s="27">
        <f>S101</f>
        <v>0</v>
      </c>
    </row>
    <row r="22">
      <c r="A22" s="9"/>
      <c r="B22" s="36">
        <v>2</v>
      </c>
      <c r="C22" s="1"/>
      <c r="D22" s="1"/>
      <c r="E22" s="37" t="s">
        <v>182</v>
      </c>
      <c r="F22" s="1"/>
      <c r="G22" s="1"/>
      <c r="H22" s="1"/>
      <c r="I22" s="1"/>
      <c r="J22" s="1"/>
      <c r="K22" s="38">
        <f>H110</f>
        <v>0</v>
      </c>
      <c r="L22" s="38">
        <f>L110</f>
        <v>0</v>
      </c>
      <c r="M22" s="12"/>
      <c r="N22" s="2"/>
      <c r="O22" s="2"/>
      <c r="P22" s="2"/>
      <c r="Q22" s="2"/>
      <c r="S22" s="27">
        <f>S109</f>
        <v>0</v>
      </c>
    </row>
    <row r="23">
      <c r="A23" s="9"/>
      <c r="B23" s="36">
        <v>3</v>
      </c>
      <c r="C23" s="1"/>
      <c r="D23" s="1"/>
      <c r="E23" s="37" t="s">
        <v>398</v>
      </c>
      <c r="F23" s="1"/>
      <c r="G23" s="1"/>
      <c r="H23" s="1"/>
      <c r="I23" s="1"/>
      <c r="J23" s="1"/>
      <c r="K23" s="38">
        <f>H123</f>
        <v>0</v>
      </c>
      <c r="L23" s="38">
        <f>L123</f>
        <v>0</v>
      </c>
      <c r="M23" s="12"/>
      <c r="N23" s="2"/>
      <c r="O23" s="2"/>
      <c r="P23" s="2"/>
      <c r="Q23" s="2"/>
      <c r="S23" s="27">
        <f>S122</f>
        <v>0</v>
      </c>
    </row>
    <row r="24">
      <c r="A24" s="9"/>
      <c r="B24" s="36">
        <v>4</v>
      </c>
      <c r="C24" s="1"/>
      <c r="D24" s="1"/>
      <c r="E24" s="37" t="s">
        <v>183</v>
      </c>
      <c r="F24" s="1"/>
      <c r="G24" s="1"/>
      <c r="H24" s="1"/>
      <c r="I24" s="1"/>
      <c r="J24" s="1"/>
      <c r="K24" s="38">
        <f>H156</f>
        <v>0</v>
      </c>
      <c r="L24" s="38">
        <f>L156</f>
        <v>0</v>
      </c>
      <c r="M24" s="12"/>
      <c r="N24" s="2"/>
      <c r="O24" s="2"/>
      <c r="P24" s="2"/>
      <c r="Q24" s="2"/>
      <c r="S24" s="27">
        <f>S155</f>
        <v>0</v>
      </c>
    </row>
    <row r="25">
      <c r="A25" s="9"/>
      <c r="B25" s="36">
        <v>7</v>
      </c>
      <c r="C25" s="1"/>
      <c r="D25" s="1"/>
      <c r="E25" s="37" t="s">
        <v>503</v>
      </c>
      <c r="F25" s="1"/>
      <c r="G25" s="1"/>
      <c r="H25" s="1"/>
      <c r="I25" s="1"/>
      <c r="J25" s="1"/>
      <c r="K25" s="38">
        <f>H164</f>
        <v>0</v>
      </c>
      <c r="L25" s="38">
        <f>L164</f>
        <v>0</v>
      </c>
      <c r="M25" s="72"/>
      <c r="N25" s="2"/>
      <c r="O25" s="2"/>
      <c r="P25" s="2"/>
      <c r="Q25" s="2"/>
      <c r="S25" s="27">
        <f>S163</f>
        <v>0</v>
      </c>
    </row>
    <row r="26">
      <c r="A26" s="9"/>
      <c r="B26" s="36">
        <v>8</v>
      </c>
      <c r="C26" s="1"/>
      <c r="D26" s="1"/>
      <c r="E26" s="37" t="s">
        <v>185</v>
      </c>
      <c r="F26" s="1"/>
      <c r="G26" s="1"/>
      <c r="H26" s="1"/>
      <c r="I26" s="1"/>
      <c r="J26" s="1"/>
      <c r="K26" s="38">
        <f>H177</f>
        <v>0</v>
      </c>
      <c r="L26" s="38">
        <f>L177</f>
        <v>0</v>
      </c>
      <c r="M26" s="72"/>
      <c r="N26" s="2"/>
      <c r="O26" s="2"/>
      <c r="P26" s="2"/>
      <c r="Q26" s="2"/>
      <c r="S26" s="27">
        <f>S176</f>
        <v>0</v>
      </c>
    </row>
    <row r="27">
      <c r="A27" s="9"/>
      <c r="B27" s="36">
        <v>9</v>
      </c>
      <c r="C27" s="1"/>
      <c r="D27" s="1"/>
      <c r="E27" s="37" t="s">
        <v>109</v>
      </c>
      <c r="F27" s="1"/>
      <c r="G27" s="1"/>
      <c r="H27" s="1"/>
      <c r="I27" s="1"/>
      <c r="J27" s="1"/>
      <c r="K27" s="38">
        <f>H225</f>
        <v>0</v>
      </c>
      <c r="L27" s="38">
        <f>L225</f>
        <v>0</v>
      </c>
      <c r="M27" s="72"/>
      <c r="N27" s="2"/>
      <c r="O27" s="2"/>
      <c r="P27" s="2"/>
      <c r="Q27" s="2"/>
      <c r="S27" s="27">
        <f>S224</f>
        <v>0</v>
      </c>
    </row>
    <row r="28">
      <c r="A28" s="13"/>
      <c r="B28" s="4"/>
      <c r="C28" s="4"/>
      <c r="D28" s="4"/>
      <c r="E28" s="4"/>
      <c r="F28" s="4"/>
      <c r="G28" s="4"/>
      <c r="H28" s="4"/>
      <c r="I28" s="4"/>
      <c r="J28" s="4"/>
      <c r="K28" s="4"/>
      <c r="L28" s="4"/>
      <c r="M28" s="74"/>
      <c r="N28" s="2"/>
      <c r="O28" s="2"/>
      <c r="P28" s="2"/>
      <c r="Q28" s="2"/>
    </row>
    <row r="29" ht="14" customHeight="1">
      <c r="A29" s="4"/>
      <c r="B29" s="28" t="s">
        <v>47</v>
      </c>
      <c r="C29" s="4"/>
      <c r="D29" s="4"/>
      <c r="E29" s="4"/>
      <c r="F29" s="4"/>
      <c r="G29" s="4"/>
      <c r="H29" s="4"/>
      <c r="I29" s="4"/>
      <c r="J29" s="4"/>
      <c r="K29" s="4"/>
      <c r="L29" s="4"/>
      <c r="M29" s="2"/>
      <c r="N29" s="2"/>
      <c r="O29" s="2"/>
      <c r="P29" s="2"/>
      <c r="Q29" s="2"/>
    </row>
    <row r="30" ht="18" customHeight="1">
      <c r="A30" s="6"/>
      <c r="B30" s="7"/>
      <c r="C30" s="7"/>
      <c r="D30" s="7"/>
      <c r="E30" s="7"/>
      <c r="F30" s="7"/>
      <c r="G30" s="7"/>
      <c r="H30" s="7"/>
      <c r="I30" s="7"/>
      <c r="J30" s="7"/>
      <c r="K30" s="7"/>
      <c r="L30" s="7"/>
      <c r="M30" s="71"/>
      <c r="N30" s="2"/>
      <c r="O30" s="2"/>
      <c r="P30" s="2"/>
      <c r="Q30" s="2"/>
    </row>
    <row r="31" ht="18" customHeight="1">
      <c r="A31" s="9"/>
      <c r="B31" s="34" t="s">
        <v>48</v>
      </c>
      <c r="C31" s="34" t="s">
        <v>44</v>
      </c>
      <c r="D31" s="34" t="s">
        <v>49</v>
      </c>
      <c r="E31" s="34" t="s">
        <v>45</v>
      </c>
      <c r="F31" s="34" t="s">
        <v>50</v>
      </c>
      <c r="G31" s="35" t="s">
        <v>51</v>
      </c>
      <c r="H31" s="22" t="s">
        <v>52</v>
      </c>
      <c r="I31" s="22" t="s">
        <v>53</v>
      </c>
      <c r="J31" s="22" t="s">
        <v>16</v>
      </c>
      <c r="K31" s="35" t="s">
        <v>54</v>
      </c>
      <c r="L31" s="22" t="s">
        <v>17</v>
      </c>
      <c r="M31" s="72"/>
      <c r="N31" s="2"/>
      <c r="O31" s="2"/>
      <c r="P31" s="2"/>
      <c r="Q31" s="2"/>
    </row>
    <row r="32" ht="40" customHeight="1">
      <c r="A32" s="9"/>
      <c r="B32" s="39" t="s">
        <v>55</v>
      </c>
      <c r="C32" s="1"/>
      <c r="D32" s="1"/>
      <c r="E32" s="1"/>
      <c r="F32" s="1"/>
      <c r="G32" s="1"/>
      <c r="H32" s="40"/>
      <c r="I32" s="1"/>
      <c r="J32" s="40"/>
      <c r="K32" s="1"/>
      <c r="L32" s="1"/>
      <c r="M32" s="12"/>
      <c r="N32" s="2"/>
      <c r="O32" s="2"/>
      <c r="P32" s="2"/>
      <c r="Q32" s="2"/>
    </row>
    <row r="33">
      <c r="A33" s="9"/>
      <c r="B33" s="41">
        <v>1</v>
      </c>
      <c r="C33" s="42" t="s">
        <v>110</v>
      </c>
      <c r="D33" s="42" t="s">
        <v>57</v>
      </c>
      <c r="E33" s="42" t="s">
        <v>112</v>
      </c>
      <c r="F33" s="42" t="s">
        <v>3</v>
      </c>
      <c r="G33" s="43" t="s">
        <v>113</v>
      </c>
      <c r="H33" s="44">
        <v>343.73899999999998</v>
      </c>
      <c r="I33" s="25">
        <f>ROUND(0,2)</f>
        <v>0</v>
      </c>
      <c r="J33" s="45">
        <f>ROUND(I33*H33,2)</f>
        <v>0</v>
      </c>
      <c r="K33" s="46">
        <v>0.20999999999999999</v>
      </c>
      <c r="L33" s="47">
        <f>IF(ISNUMBER(K33),ROUND(J33*(K33+1),2),0)</f>
        <v>0</v>
      </c>
      <c r="M33" s="12"/>
      <c r="N33" s="2"/>
      <c r="O33" s="2"/>
      <c r="P33" s="2"/>
      <c r="Q33" s="33">
        <f>IF(ISNUMBER(K33),IF(H33&gt;0,IF(I33&gt;0,J33,0),0),0)</f>
        <v>0</v>
      </c>
      <c r="R33" s="27">
        <f>IF(ISNUMBER(K33)=FALSE,J33,0)</f>
        <v>0</v>
      </c>
    </row>
    <row r="34">
      <c r="A34" s="9"/>
      <c r="B34" s="48" t="s">
        <v>60</v>
      </c>
      <c r="C34" s="1"/>
      <c r="D34" s="1"/>
      <c r="E34" s="49" t="s">
        <v>504</v>
      </c>
      <c r="F34" s="1"/>
      <c r="G34" s="1"/>
      <c r="H34" s="40"/>
      <c r="I34" s="1"/>
      <c r="J34" s="40"/>
      <c r="K34" s="1"/>
      <c r="L34" s="1"/>
      <c r="M34" s="12"/>
      <c r="N34" s="2"/>
      <c r="O34" s="2"/>
      <c r="P34" s="2"/>
      <c r="Q34" s="2"/>
    </row>
    <row r="35">
      <c r="A35" s="9"/>
      <c r="B35" s="48" t="s">
        <v>62</v>
      </c>
      <c r="C35" s="1"/>
      <c r="D35" s="1"/>
      <c r="E35" s="49" t="s">
        <v>604</v>
      </c>
      <c r="F35" s="1"/>
      <c r="G35" s="1"/>
      <c r="H35" s="40"/>
      <c r="I35" s="1"/>
      <c r="J35" s="40"/>
      <c r="K35" s="1"/>
      <c r="L35" s="1"/>
      <c r="M35" s="12"/>
      <c r="N35" s="2"/>
      <c r="O35" s="2"/>
      <c r="P35" s="2"/>
      <c r="Q35" s="2"/>
    </row>
    <row r="36">
      <c r="A36" s="9"/>
      <c r="B36" s="48" t="s">
        <v>63</v>
      </c>
      <c r="C36" s="1"/>
      <c r="D36" s="1"/>
      <c r="E36" s="49" t="s">
        <v>116</v>
      </c>
      <c r="F36" s="1"/>
      <c r="G36" s="1"/>
      <c r="H36" s="40"/>
      <c r="I36" s="1"/>
      <c r="J36" s="40"/>
      <c r="K36" s="1"/>
      <c r="L36" s="1"/>
      <c r="M36" s="12"/>
      <c r="N36" s="2"/>
      <c r="O36" s="2"/>
      <c r="P36" s="2"/>
      <c r="Q36" s="2"/>
    </row>
    <row r="37" thickBot="1">
      <c r="A37" s="9"/>
      <c r="B37" s="50" t="s">
        <v>65</v>
      </c>
      <c r="C37" s="51"/>
      <c r="D37" s="51"/>
      <c r="E37" s="52" t="s">
        <v>66</v>
      </c>
      <c r="F37" s="51"/>
      <c r="G37" s="51"/>
      <c r="H37" s="53"/>
      <c r="I37" s="51"/>
      <c r="J37" s="53"/>
      <c r="K37" s="51"/>
      <c r="L37" s="51"/>
      <c r="M37" s="12"/>
      <c r="N37" s="2"/>
      <c r="O37" s="2"/>
      <c r="P37" s="2"/>
      <c r="Q37" s="2"/>
    </row>
    <row r="38" thickTop="1">
      <c r="A38" s="9"/>
      <c r="B38" s="41">
        <v>2</v>
      </c>
      <c r="C38" s="42" t="s">
        <v>110</v>
      </c>
      <c r="D38" s="42" t="s">
        <v>506</v>
      </c>
      <c r="E38" s="42" t="s">
        <v>112</v>
      </c>
      <c r="F38" s="42" t="s">
        <v>3</v>
      </c>
      <c r="G38" s="43" t="s">
        <v>113</v>
      </c>
      <c r="H38" s="54">
        <v>6.2800000000000002</v>
      </c>
      <c r="I38" s="55">
        <f>ROUND(0,2)</f>
        <v>0</v>
      </c>
      <c r="J38" s="56">
        <f>ROUND(I38*H38,2)</f>
        <v>0</v>
      </c>
      <c r="K38" s="57">
        <v>0.20999999999999999</v>
      </c>
      <c r="L38" s="58">
        <f>IF(ISNUMBER(K38),ROUND(J38*(K38+1),2),0)</f>
        <v>0</v>
      </c>
      <c r="M38" s="12"/>
      <c r="N38" s="2"/>
      <c r="O38" s="2"/>
      <c r="P38" s="2"/>
      <c r="Q38" s="33">
        <f>IF(ISNUMBER(K38),IF(H38&gt;0,IF(I38&gt;0,J38,0),0),0)</f>
        <v>0</v>
      </c>
      <c r="R38" s="27">
        <f>IF(ISNUMBER(K38)=FALSE,J38,0)</f>
        <v>0</v>
      </c>
    </row>
    <row r="39">
      <c r="A39" s="9"/>
      <c r="B39" s="48" t="s">
        <v>60</v>
      </c>
      <c r="C39" s="1"/>
      <c r="D39" s="1"/>
      <c r="E39" s="49" t="s">
        <v>605</v>
      </c>
      <c r="F39" s="1"/>
      <c r="G39" s="1"/>
      <c r="H39" s="40"/>
      <c r="I39" s="1"/>
      <c r="J39" s="40"/>
      <c r="K39" s="1"/>
      <c r="L39" s="1"/>
      <c r="M39" s="12"/>
      <c r="N39" s="2"/>
      <c r="O39" s="2"/>
      <c r="P39" s="2"/>
      <c r="Q39" s="2"/>
    </row>
    <row r="40">
      <c r="A40" s="9"/>
      <c r="B40" s="48" t="s">
        <v>62</v>
      </c>
      <c r="C40" s="1"/>
      <c r="D40" s="1"/>
      <c r="E40" s="49" t="s">
        <v>606</v>
      </c>
      <c r="F40" s="1"/>
      <c r="G40" s="1"/>
      <c r="H40" s="40"/>
      <c r="I40" s="1"/>
      <c r="J40" s="40"/>
      <c r="K40" s="1"/>
      <c r="L40" s="1"/>
      <c r="M40" s="12"/>
      <c r="N40" s="2"/>
      <c r="O40" s="2"/>
      <c r="P40" s="2"/>
      <c r="Q40" s="2"/>
    </row>
    <row r="41">
      <c r="A41" s="9"/>
      <c r="B41" s="48" t="s">
        <v>63</v>
      </c>
      <c r="C41" s="1"/>
      <c r="D41" s="1"/>
      <c r="E41" s="49" t="s">
        <v>116</v>
      </c>
      <c r="F41" s="1"/>
      <c r="G41" s="1"/>
      <c r="H41" s="40"/>
      <c r="I41" s="1"/>
      <c r="J41" s="40"/>
      <c r="K41" s="1"/>
      <c r="L41" s="1"/>
      <c r="M41" s="12"/>
      <c r="N41" s="2"/>
      <c r="O41" s="2"/>
      <c r="P41" s="2"/>
      <c r="Q41" s="2"/>
    </row>
    <row r="42" thickBot="1">
      <c r="A42" s="9"/>
      <c r="B42" s="50" t="s">
        <v>65</v>
      </c>
      <c r="C42" s="51"/>
      <c r="D42" s="51"/>
      <c r="E42" s="52" t="s">
        <v>66</v>
      </c>
      <c r="F42" s="51"/>
      <c r="G42" s="51"/>
      <c r="H42" s="53"/>
      <c r="I42" s="51"/>
      <c r="J42" s="53"/>
      <c r="K42" s="51"/>
      <c r="L42" s="51"/>
      <c r="M42" s="12"/>
      <c r="N42" s="2"/>
      <c r="O42" s="2"/>
      <c r="P42" s="2"/>
      <c r="Q42" s="2"/>
    </row>
    <row r="43" thickTop="1">
      <c r="A43" s="9"/>
      <c r="B43" s="41">
        <v>3</v>
      </c>
      <c r="C43" s="42" t="s">
        <v>110</v>
      </c>
      <c r="D43" s="42" t="s">
        <v>607</v>
      </c>
      <c r="E43" s="42" t="s">
        <v>112</v>
      </c>
      <c r="F43" s="42" t="s">
        <v>3</v>
      </c>
      <c r="G43" s="43" t="s">
        <v>113</v>
      </c>
      <c r="H43" s="54">
        <v>17.364999999999998</v>
      </c>
      <c r="I43" s="55">
        <f>ROUND(0,2)</f>
        <v>0</v>
      </c>
      <c r="J43" s="56">
        <f>ROUND(I43*H43,2)</f>
        <v>0</v>
      </c>
      <c r="K43" s="57">
        <v>0.20999999999999999</v>
      </c>
      <c r="L43" s="58">
        <f>IF(ISNUMBER(K43),ROUND(J43*(K43+1),2),0)</f>
        <v>0</v>
      </c>
      <c r="M43" s="12"/>
      <c r="N43" s="2"/>
      <c r="O43" s="2"/>
      <c r="P43" s="2"/>
      <c r="Q43" s="33">
        <f>IF(ISNUMBER(K43),IF(H43&gt;0,IF(I43&gt;0,J43,0),0),0)</f>
        <v>0</v>
      </c>
      <c r="R43" s="27">
        <f>IF(ISNUMBER(K43)=FALSE,J43,0)</f>
        <v>0</v>
      </c>
    </row>
    <row r="44">
      <c r="A44" s="9"/>
      <c r="B44" s="48" t="s">
        <v>60</v>
      </c>
      <c r="C44" s="1"/>
      <c r="D44" s="1"/>
      <c r="E44" s="49" t="s">
        <v>608</v>
      </c>
      <c r="F44" s="1"/>
      <c r="G44" s="1"/>
      <c r="H44" s="40"/>
      <c r="I44" s="1"/>
      <c r="J44" s="40"/>
      <c r="K44" s="1"/>
      <c r="L44" s="1"/>
      <c r="M44" s="12"/>
      <c r="N44" s="2"/>
      <c r="O44" s="2"/>
      <c r="P44" s="2"/>
      <c r="Q44" s="2"/>
    </row>
    <row r="45">
      <c r="A45" s="9"/>
      <c r="B45" s="48" t="s">
        <v>62</v>
      </c>
      <c r="C45" s="1"/>
      <c r="D45" s="1"/>
      <c r="E45" s="49" t="s">
        <v>609</v>
      </c>
      <c r="F45" s="1"/>
      <c r="G45" s="1"/>
      <c r="H45" s="40"/>
      <c r="I45" s="1"/>
      <c r="J45" s="40"/>
      <c r="K45" s="1"/>
      <c r="L45" s="1"/>
      <c r="M45" s="12"/>
      <c r="N45" s="2"/>
      <c r="O45" s="2"/>
      <c r="P45" s="2"/>
      <c r="Q45" s="2"/>
    </row>
    <row r="46">
      <c r="A46" s="9"/>
      <c r="B46" s="48" t="s">
        <v>63</v>
      </c>
      <c r="C46" s="1"/>
      <c r="D46" s="1"/>
      <c r="E46" s="49" t="s">
        <v>116</v>
      </c>
      <c r="F46" s="1"/>
      <c r="G46" s="1"/>
      <c r="H46" s="40"/>
      <c r="I46" s="1"/>
      <c r="J46" s="40"/>
      <c r="K46" s="1"/>
      <c r="L46" s="1"/>
      <c r="M46" s="12"/>
      <c r="N46" s="2"/>
      <c r="O46" s="2"/>
      <c r="P46" s="2"/>
      <c r="Q46" s="2"/>
    </row>
    <row r="47" thickBot="1">
      <c r="A47" s="9"/>
      <c r="B47" s="50" t="s">
        <v>65</v>
      </c>
      <c r="C47" s="51"/>
      <c r="D47" s="51"/>
      <c r="E47" s="52" t="s">
        <v>66</v>
      </c>
      <c r="F47" s="51"/>
      <c r="G47" s="51"/>
      <c r="H47" s="53"/>
      <c r="I47" s="51"/>
      <c r="J47" s="53"/>
      <c r="K47" s="51"/>
      <c r="L47" s="51"/>
      <c r="M47" s="12"/>
      <c r="N47" s="2"/>
      <c r="O47" s="2"/>
      <c r="P47" s="2"/>
      <c r="Q47" s="2"/>
    </row>
    <row r="48" thickTop="1">
      <c r="A48" s="9"/>
      <c r="B48" s="41">
        <v>4</v>
      </c>
      <c r="C48" s="42" t="s">
        <v>110</v>
      </c>
      <c r="D48" s="42" t="s">
        <v>610</v>
      </c>
      <c r="E48" s="42" t="s">
        <v>112</v>
      </c>
      <c r="F48" s="42" t="s">
        <v>3</v>
      </c>
      <c r="G48" s="43" t="s">
        <v>113</v>
      </c>
      <c r="H48" s="54">
        <v>15.712999999999999</v>
      </c>
      <c r="I48" s="55">
        <f>ROUND(0,2)</f>
        <v>0</v>
      </c>
      <c r="J48" s="56">
        <f>ROUND(I48*H48,2)</f>
        <v>0</v>
      </c>
      <c r="K48" s="57">
        <v>0.20999999999999999</v>
      </c>
      <c r="L48" s="58">
        <f>IF(ISNUMBER(K48),ROUND(J48*(K48+1),2),0)</f>
        <v>0</v>
      </c>
      <c r="M48" s="12"/>
      <c r="N48" s="2"/>
      <c r="O48" s="2"/>
      <c r="P48" s="2"/>
      <c r="Q48" s="33">
        <f>IF(ISNUMBER(K48),IF(H48&gt;0,IF(I48&gt;0,J48,0),0),0)</f>
        <v>0</v>
      </c>
      <c r="R48" s="27">
        <f>IF(ISNUMBER(K48)=FALSE,J48,0)</f>
        <v>0</v>
      </c>
    </row>
    <row r="49">
      <c r="A49" s="9"/>
      <c r="B49" s="48" t="s">
        <v>60</v>
      </c>
      <c r="C49" s="1"/>
      <c r="D49" s="1"/>
      <c r="E49" s="49" t="s">
        <v>611</v>
      </c>
      <c r="F49" s="1"/>
      <c r="G49" s="1"/>
      <c r="H49" s="40"/>
      <c r="I49" s="1"/>
      <c r="J49" s="40"/>
      <c r="K49" s="1"/>
      <c r="L49" s="1"/>
      <c r="M49" s="12"/>
      <c r="N49" s="2"/>
      <c r="O49" s="2"/>
      <c r="P49" s="2"/>
      <c r="Q49" s="2"/>
    </row>
    <row r="50">
      <c r="A50" s="9"/>
      <c r="B50" s="48" t="s">
        <v>62</v>
      </c>
      <c r="C50" s="1"/>
      <c r="D50" s="1"/>
      <c r="E50" s="49" t="s">
        <v>612</v>
      </c>
      <c r="F50" s="1"/>
      <c r="G50" s="1"/>
      <c r="H50" s="40"/>
      <c r="I50" s="1"/>
      <c r="J50" s="40"/>
      <c r="K50" s="1"/>
      <c r="L50" s="1"/>
      <c r="M50" s="12"/>
      <c r="N50" s="2"/>
      <c r="O50" s="2"/>
      <c r="P50" s="2"/>
      <c r="Q50" s="2"/>
    </row>
    <row r="51">
      <c r="A51" s="9"/>
      <c r="B51" s="48" t="s">
        <v>63</v>
      </c>
      <c r="C51" s="1"/>
      <c r="D51" s="1"/>
      <c r="E51" s="49" t="s">
        <v>116</v>
      </c>
      <c r="F51" s="1"/>
      <c r="G51" s="1"/>
      <c r="H51" s="40"/>
      <c r="I51" s="1"/>
      <c r="J51" s="40"/>
      <c r="K51" s="1"/>
      <c r="L51" s="1"/>
      <c r="M51" s="12"/>
      <c r="N51" s="2"/>
      <c r="O51" s="2"/>
      <c r="P51" s="2"/>
      <c r="Q51" s="2"/>
    </row>
    <row r="52" thickBot="1">
      <c r="A52" s="9"/>
      <c r="B52" s="50" t="s">
        <v>65</v>
      </c>
      <c r="C52" s="51"/>
      <c r="D52" s="51"/>
      <c r="E52" s="52" t="s">
        <v>66</v>
      </c>
      <c r="F52" s="51"/>
      <c r="G52" s="51"/>
      <c r="H52" s="53"/>
      <c r="I52" s="51"/>
      <c r="J52" s="53"/>
      <c r="K52" s="51"/>
      <c r="L52" s="51"/>
      <c r="M52" s="12"/>
      <c r="N52" s="2"/>
      <c r="O52" s="2"/>
      <c r="P52" s="2"/>
      <c r="Q52" s="2"/>
    </row>
    <row r="53" thickTop="1" thickBot="1" ht="25" customHeight="1">
      <c r="A53" s="9"/>
      <c r="B53" s="1"/>
      <c r="C53" s="59">
        <v>0</v>
      </c>
      <c r="D53" s="1"/>
      <c r="E53" s="59" t="s">
        <v>46</v>
      </c>
      <c r="F53" s="1"/>
      <c r="G53" s="60" t="s">
        <v>101</v>
      </c>
      <c r="H53" s="61">
        <f>J33+J38+J43+J48</f>
        <v>0</v>
      </c>
      <c r="I53" s="60" t="s">
        <v>102</v>
      </c>
      <c r="J53" s="62">
        <f>(L53-H53)</f>
        <v>0</v>
      </c>
      <c r="K53" s="60" t="s">
        <v>103</v>
      </c>
      <c r="L53" s="63">
        <f>L33+L38+L43+L48</f>
        <v>0</v>
      </c>
      <c r="M53" s="12"/>
      <c r="N53" s="2"/>
      <c r="O53" s="2"/>
      <c r="P53" s="2"/>
      <c r="Q53" s="33">
        <f>0+Q33+Q38+Q43+Q48</f>
        <v>0</v>
      </c>
      <c r="R53" s="27">
        <f>0+R33+R38+R43+R48</f>
        <v>0</v>
      </c>
      <c r="S53" s="64">
        <f>Q53*(1+J53)+R53</f>
        <v>0</v>
      </c>
    </row>
    <row r="54" thickTop="1" thickBot="1" ht="25" customHeight="1">
      <c r="A54" s="9"/>
      <c r="B54" s="65"/>
      <c r="C54" s="65"/>
      <c r="D54" s="65"/>
      <c r="E54" s="65"/>
      <c r="F54" s="65"/>
      <c r="G54" s="66" t="s">
        <v>104</v>
      </c>
      <c r="H54" s="67">
        <f>J33+J38+J43+J48</f>
        <v>0</v>
      </c>
      <c r="I54" s="66" t="s">
        <v>105</v>
      </c>
      <c r="J54" s="68">
        <f>0+J53</f>
        <v>0</v>
      </c>
      <c r="K54" s="66" t="s">
        <v>106</v>
      </c>
      <c r="L54" s="69">
        <f>L33+L38+L43+L48</f>
        <v>0</v>
      </c>
      <c r="M54" s="12"/>
      <c r="N54" s="2"/>
      <c r="O54" s="2"/>
      <c r="P54" s="2"/>
      <c r="Q54" s="2"/>
    </row>
    <row r="55" ht="40" customHeight="1">
      <c r="A55" s="9"/>
      <c r="B55" s="73" t="s">
        <v>120</v>
      </c>
      <c r="C55" s="1"/>
      <c r="D55" s="1"/>
      <c r="E55" s="1"/>
      <c r="F55" s="1"/>
      <c r="G55" s="1"/>
      <c r="H55" s="40"/>
      <c r="I55" s="1"/>
      <c r="J55" s="40"/>
      <c r="K55" s="1"/>
      <c r="L55" s="1"/>
      <c r="M55" s="12"/>
      <c r="N55" s="2"/>
      <c r="O55" s="2"/>
      <c r="P55" s="2"/>
      <c r="Q55" s="2"/>
    </row>
    <row r="56">
      <c r="A56" s="9"/>
      <c r="B56" s="41">
        <v>5</v>
      </c>
      <c r="C56" s="42" t="s">
        <v>613</v>
      </c>
      <c r="D56" s="42" t="s">
        <v>3</v>
      </c>
      <c r="E56" s="42" t="s">
        <v>614</v>
      </c>
      <c r="F56" s="42" t="s">
        <v>3</v>
      </c>
      <c r="G56" s="43" t="s">
        <v>147</v>
      </c>
      <c r="H56" s="44">
        <v>1.2</v>
      </c>
      <c r="I56" s="25">
        <f>ROUND(0,2)</f>
        <v>0</v>
      </c>
      <c r="J56" s="45">
        <f>ROUND(I56*H56,2)</f>
        <v>0</v>
      </c>
      <c r="K56" s="46">
        <v>0.20999999999999999</v>
      </c>
      <c r="L56" s="47">
        <f>IF(ISNUMBER(K56),ROUND(J56*(K56+1),2),0)</f>
        <v>0</v>
      </c>
      <c r="M56" s="12"/>
      <c r="N56" s="2"/>
      <c r="O56" s="2"/>
      <c r="P56" s="2"/>
      <c r="Q56" s="33">
        <f>IF(ISNUMBER(K56),IF(H56&gt;0,IF(I56&gt;0,J56,0),0),0)</f>
        <v>0</v>
      </c>
      <c r="R56" s="27">
        <f>IF(ISNUMBER(K56)=FALSE,J56,0)</f>
        <v>0</v>
      </c>
    </row>
    <row r="57">
      <c r="A57" s="9"/>
      <c r="B57" s="48" t="s">
        <v>60</v>
      </c>
      <c r="C57" s="1"/>
      <c r="D57" s="1"/>
      <c r="E57" s="49" t="s">
        <v>615</v>
      </c>
      <c r="F57" s="1"/>
      <c r="G57" s="1"/>
      <c r="H57" s="40"/>
      <c r="I57" s="1"/>
      <c r="J57" s="40"/>
      <c r="K57" s="1"/>
      <c r="L57" s="1"/>
      <c r="M57" s="12"/>
      <c r="N57" s="2"/>
      <c r="O57" s="2"/>
      <c r="P57" s="2"/>
      <c r="Q57" s="2"/>
    </row>
    <row r="58">
      <c r="A58" s="9"/>
      <c r="B58" s="48" t="s">
        <v>62</v>
      </c>
      <c r="C58" s="1"/>
      <c r="D58" s="1"/>
      <c r="E58" s="49" t="s">
        <v>616</v>
      </c>
      <c r="F58" s="1"/>
      <c r="G58" s="1"/>
      <c r="H58" s="40"/>
      <c r="I58" s="1"/>
      <c r="J58" s="40"/>
      <c r="K58" s="1"/>
      <c r="L58" s="1"/>
      <c r="M58" s="12"/>
      <c r="N58" s="2"/>
      <c r="O58" s="2"/>
      <c r="P58" s="2"/>
      <c r="Q58" s="2"/>
    </row>
    <row r="59">
      <c r="A59" s="9"/>
      <c r="B59" s="48" t="s">
        <v>63</v>
      </c>
      <c r="C59" s="1"/>
      <c r="D59" s="1"/>
      <c r="E59" s="49" t="s">
        <v>617</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6</v>
      </c>
      <c r="C61" s="42" t="s">
        <v>509</v>
      </c>
      <c r="D61" s="42" t="s">
        <v>3</v>
      </c>
      <c r="E61" s="42" t="s">
        <v>510</v>
      </c>
      <c r="F61" s="42" t="s">
        <v>3</v>
      </c>
      <c r="G61" s="43" t="s">
        <v>196</v>
      </c>
      <c r="H61" s="54">
        <v>240</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446</v>
      </c>
      <c r="F62" s="1"/>
      <c r="G62" s="1"/>
      <c r="H62" s="40"/>
      <c r="I62" s="1"/>
      <c r="J62" s="40"/>
      <c r="K62" s="1"/>
      <c r="L62" s="1"/>
      <c r="M62" s="12"/>
      <c r="N62" s="2"/>
      <c r="O62" s="2"/>
      <c r="P62" s="2"/>
      <c r="Q62" s="2"/>
    </row>
    <row r="63">
      <c r="A63" s="9"/>
      <c r="B63" s="48" t="s">
        <v>62</v>
      </c>
      <c r="C63" s="1"/>
      <c r="D63" s="1"/>
      <c r="E63" s="49" t="s">
        <v>511</v>
      </c>
      <c r="F63" s="1"/>
      <c r="G63" s="1"/>
      <c r="H63" s="40"/>
      <c r="I63" s="1"/>
      <c r="J63" s="40"/>
      <c r="K63" s="1"/>
      <c r="L63" s="1"/>
      <c r="M63" s="12"/>
      <c r="N63" s="2"/>
      <c r="O63" s="2"/>
      <c r="P63" s="2"/>
      <c r="Q63" s="2"/>
    </row>
    <row r="64">
      <c r="A64" s="9"/>
      <c r="B64" s="48" t="s">
        <v>63</v>
      </c>
      <c r="C64" s="1"/>
      <c r="D64" s="1"/>
      <c r="E64" s="49" t="s">
        <v>199</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7</v>
      </c>
      <c r="C66" s="42" t="s">
        <v>512</v>
      </c>
      <c r="D66" s="42" t="s">
        <v>3</v>
      </c>
      <c r="E66" s="42" t="s">
        <v>513</v>
      </c>
      <c r="F66" s="42" t="s">
        <v>3</v>
      </c>
      <c r="G66" s="43" t="s">
        <v>177</v>
      </c>
      <c r="H66" s="54">
        <v>35</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514</v>
      </c>
      <c r="F67" s="1"/>
      <c r="G67" s="1"/>
      <c r="H67" s="40"/>
      <c r="I67" s="1"/>
      <c r="J67" s="40"/>
      <c r="K67" s="1"/>
      <c r="L67" s="1"/>
      <c r="M67" s="12"/>
      <c r="N67" s="2"/>
      <c r="O67" s="2"/>
      <c r="P67" s="2"/>
      <c r="Q67" s="2"/>
    </row>
    <row r="68">
      <c r="A68" s="9"/>
      <c r="B68" s="48" t="s">
        <v>62</v>
      </c>
      <c r="C68" s="1"/>
      <c r="D68" s="1"/>
      <c r="E68" s="49" t="s">
        <v>618</v>
      </c>
      <c r="F68" s="1"/>
      <c r="G68" s="1"/>
      <c r="H68" s="40"/>
      <c r="I68" s="1"/>
      <c r="J68" s="40"/>
      <c r="K68" s="1"/>
      <c r="L68" s="1"/>
      <c r="M68" s="12"/>
      <c r="N68" s="2"/>
      <c r="O68" s="2"/>
      <c r="P68" s="2"/>
      <c r="Q68" s="2"/>
    </row>
    <row r="69">
      <c r="A69" s="9"/>
      <c r="B69" s="48" t="s">
        <v>63</v>
      </c>
      <c r="C69" s="1"/>
      <c r="D69" s="1"/>
      <c r="E69" s="49" t="s">
        <v>516</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8</v>
      </c>
      <c r="C71" s="42" t="s">
        <v>619</v>
      </c>
      <c r="D71" s="42" t="s">
        <v>3</v>
      </c>
      <c r="E71" s="42" t="s">
        <v>620</v>
      </c>
      <c r="F71" s="42" t="s">
        <v>3</v>
      </c>
      <c r="G71" s="43" t="s">
        <v>147</v>
      </c>
      <c r="H71" s="54">
        <v>3</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621</v>
      </c>
      <c r="F72" s="1"/>
      <c r="G72" s="1"/>
      <c r="H72" s="40"/>
      <c r="I72" s="1"/>
      <c r="J72" s="40"/>
      <c r="K72" s="1"/>
      <c r="L72" s="1"/>
      <c r="M72" s="12"/>
      <c r="N72" s="2"/>
      <c r="O72" s="2"/>
      <c r="P72" s="2"/>
      <c r="Q72" s="2"/>
    </row>
    <row r="73">
      <c r="A73" s="9"/>
      <c r="B73" s="48" t="s">
        <v>62</v>
      </c>
      <c r="C73" s="1"/>
      <c r="D73" s="1"/>
      <c r="E73" s="49" t="s">
        <v>622</v>
      </c>
      <c r="F73" s="1"/>
      <c r="G73" s="1"/>
      <c r="H73" s="40"/>
      <c r="I73" s="1"/>
      <c r="J73" s="40"/>
      <c r="K73" s="1"/>
      <c r="L73" s="1"/>
      <c r="M73" s="12"/>
      <c r="N73" s="2"/>
      <c r="O73" s="2"/>
      <c r="P73" s="2"/>
      <c r="Q73" s="2"/>
    </row>
    <row r="74">
      <c r="A74" s="9"/>
      <c r="B74" s="48" t="s">
        <v>63</v>
      </c>
      <c r="C74" s="1"/>
      <c r="D74" s="1"/>
      <c r="E74" s="49" t="s">
        <v>623</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c r="A76" s="9"/>
      <c r="B76" s="41">
        <v>9</v>
      </c>
      <c r="C76" s="42" t="s">
        <v>517</v>
      </c>
      <c r="D76" s="42" t="s">
        <v>3</v>
      </c>
      <c r="E76" s="42" t="s">
        <v>518</v>
      </c>
      <c r="F76" s="42" t="s">
        <v>3</v>
      </c>
      <c r="G76" s="43" t="s">
        <v>147</v>
      </c>
      <c r="H76" s="54">
        <v>187.40799999999999</v>
      </c>
      <c r="I76" s="55">
        <f>ROUND(0,2)</f>
        <v>0</v>
      </c>
      <c r="J76" s="56">
        <f>ROUND(I76*H76,2)</f>
        <v>0</v>
      </c>
      <c r="K76" s="57">
        <v>0.20999999999999999</v>
      </c>
      <c r="L76" s="58">
        <f>IF(ISNUMBER(K76),ROUND(J76*(K76+1),2),0)</f>
        <v>0</v>
      </c>
      <c r="M76" s="12"/>
      <c r="N76" s="2"/>
      <c r="O76" s="2"/>
      <c r="P76" s="2"/>
      <c r="Q76" s="33">
        <f>IF(ISNUMBER(K76),IF(H76&gt;0,IF(I76&gt;0,J76,0),0),0)</f>
        <v>0</v>
      </c>
      <c r="R76" s="27">
        <f>IF(ISNUMBER(K76)=FALSE,J76,0)</f>
        <v>0</v>
      </c>
    </row>
    <row r="77">
      <c r="A77" s="9"/>
      <c r="B77" s="48" t="s">
        <v>60</v>
      </c>
      <c r="C77" s="1"/>
      <c r="D77" s="1"/>
      <c r="E77" s="49" t="s">
        <v>624</v>
      </c>
      <c r="F77" s="1"/>
      <c r="G77" s="1"/>
      <c r="H77" s="40"/>
      <c r="I77" s="1"/>
      <c r="J77" s="40"/>
      <c r="K77" s="1"/>
      <c r="L77" s="1"/>
      <c r="M77" s="12"/>
      <c r="N77" s="2"/>
      <c r="O77" s="2"/>
      <c r="P77" s="2"/>
      <c r="Q77" s="2"/>
    </row>
    <row r="78">
      <c r="A78" s="9"/>
      <c r="B78" s="48" t="s">
        <v>62</v>
      </c>
      <c r="C78" s="1"/>
      <c r="D78" s="1"/>
      <c r="E78" s="49" t="s">
        <v>625</v>
      </c>
      <c r="F78" s="1"/>
      <c r="G78" s="1"/>
      <c r="H78" s="40"/>
      <c r="I78" s="1"/>
      <c r="J78" s="40"/>
      <c r="K78" s="1"/>
      <c r="L78" s="1"/>
      <c r="M78" s="12"/>
      <c r="N78" s="2"/>
      <c r="O78" s="2"/>
      <c r="P78" s="2"/>
      <c r="Q78" s="2"/>
    </row>
    <row r="79">
      <c r="A79" s="9"/>
      <c r="B79" s="48" t="s">
        <v>63</v>
      </c>
      <c r="C79" s="1"/>
      <c r="D79" s="1"/>
      <c r="E79" s="49" t="s">
        <v>521</v>
      </c>
      <c r="F79" s="1"/>
      <c r="G79" s="1"/>
      <c r="H79" s="40"/>
      <c r="I79" s="1"/>
      <c r="J79" s="40"/>
      <c r="K79" s="1"/>
      <c r="L79" s="1"/>
      <c r="M79" s="12"/>
      <c r="N79" s="2"/>
      <c r="O79" s="2"/>
      <c r="P79" s="2"/>
      <c r="Q79" s="2"/>
    </row>
    <row r="80" thickBot="1">
      <c r="A80" s="9"/>
      <c r="B80" s="50" t="s">
        <v>65</v>
      </c>
      <c r="C80" s="51"/>
      <c r="D80" s="51"/>
      <c r="E80" s="52" t="s">
        <v>66</v>
      </c>
      <c r="F80" s="51"/>
      <c r="G80" s="51"/>
      <c r="H80" s="53"/>
      <c r="I80" s="51"/>
      <c r="J80" s="53"/>
      <c r="K80" s="51"/>
      <c r="L80" s="51"/>
      <c r="M80" s="12"/>
      <c r="N80" s="2"/>
      <c r="O80" s="2"/>
      <c r="P80" s="2"/>
      <c r="Q80" s="2"/>
    </row>
    <row r="81" thickTop="1">
      <c r="A81" s="9"/>
      <c r="B81" s="41">
        <v>10</v>
      </c>
      <c r="C81" s="42" t="s">
        <v>626</v>
      </c>
      <c r="D81" s="42" t="s">
        <v>3</v>
      </c>
      <c r="E81" s="42" t="s">
        <v>627</v>
      </c>
      <c r="F81" s="42" t="s">
        <v>3</v>
      </c>
      <c r="G81" s="43" t="s">
        <v>147</v>
      </c>
      <c r="H81" s="54">
        <v>0.55800000000000005</v>
      </c>
      <c r="I81" s="55">
        <f>ROUND(0,2)</f>
        <v>0</v>
      </c>
      <c r="J81" s="56">
        <f>ROUND(I81*H81,2)</f>
        <v>0</v>
      </c>
      <c r="K81" s="57">
        <v>0.20999999999999999</v>
      </c>
      <c r="L81" s="58">
        <f>IF(ISNUMBER(K81),ROUND(J81*(K81+1),2),0)</f>
        <v>0</v>
      </c>
      <c r="M81" s="12"/>
      <c r="N81" s="2"/>
      <c r="O81" s="2"/>
      <c r="P81" s="2"/>
      <c r="Q81" s="33">
        <f>IF(ISNUMBER(K81),IF(H81&gt;0,IF(I81&gt;0,J81,0),0),0)</f>
        <v>0</v>
      </c>
      <c r="R81" s="27">
        <f>IF(ISNUMBER(K81)=FALSE,J81,0)</f>
        <v>0</v>
      </c>
    </row>
    <row r="82">
      <c r="A82" s="9"/>
      <c r="B82" s="48" t="s">
        <v>60</v>
      </c>
      <c r="C82" s="1"/>
      <c r="D82" s="1"/>
      <c r="E82" s="49" t="s">
        <v>519</v>
      </c>
      <c r="F82" s="1"/>
      <c r="G82" s="1"/>
      <c r="H82" s="40"/>
      <c r="I82" s="1"/>
      <c r="J82" s="40"/>
      <c r="K82" s="1"/>
      <c r="L82" s="1"/>
      <c r="M82" s="12"/>
      <c r="N82" s="2"/>
      <c r="O82" s="2"/>
      <c r="P82" s="2"/>
      <c r="Q82" s="2"/>
    </row>
    <row r="83">
      <c r="A83" s="9"/>
      <c r="B83" s="48" t="s">
        <v>62</v>
      </c>
      <c r="C83" s="1"/>
      <c r="D83" s="1"/>
      <c r="E83" s="49" t="s">
        <v>628</v>
      </c>
      <c r="F83" s="1"/>
      <c r="G83" s="1"/>
      <c r="H83" s="40"/>
      <c r="I83" s="1"/>
      <c r="J83" s="40"/>
      <c r="K83" s="1"/>
      <c r="L83" s="1"/>
      <c r="M83" s="12"/>
      <c r="N83" s="2"/>
      <c r="O83" s="2"/>
      <c r="P83" s="2"/>
      <c r="Q83" s="2"/>
    </row>
    <row r="84">
      <c r="A84" s="9"/>
      <c r="B84" s="48" t="s">
        <v>63</v>
      </c>
      <c r="C84" s="1"/>
      <c r="D84" s="1"/>
      <c r="E84" s="49" t="s">
        <v>629</v>
      </c>
      <c r="F84" s="1"/>
      <c r="G84" s="1"/>
      <c r="H84" s="40"/>
      <c r="I84" s="1"/>
      <c r="J84" s="40"/>
      <c r="K84" s="1"/>
      <c r="L84" s="1"/>
      <c r="M84" s="12"/>
      <c r="N84" s="2"/>
      <c r="O84" s="2"/>
      <c r="P84" s="2"/>
      <c r="Q84" s="2"/>
    </row>
    <row r="85" thickBot="1">
      <c r="A85" s="9"/>
      <c r="B85" s="50" t="s">
        <v>65</v>
      </c>
      <c r="C85" s="51"/>
      <c r="D85" s="51"/>
      <c r="E85" s="52" t="s">
        <v>66</v>
      </c>
      <c r="F85" s="51"/>
      <c r="G85" s="51"/>
      <c r="H85" s="53"/>
      <c r="I85" s="51"/>
      <c r="J85" s="53"/>
      <c r="K85" s="51"/>
      <c r="L85" s="51"/>
      <c r="M85" s="12"/>
      <c r="N85" s="2"/>
      <c r="O85" s="2"/>
      <c r="P85" s="2"/>
      <c r="Q85" s="2"/>
    </row>
    <row r="86" thickTop="1">
      <c r="A86" s="9"/>
      <c r="B86" s="41">
        <v>11</v>
      </c>
      <c r="C86" s="42" t="s">
        <v>169</v>
      </c>
      <c r="D86" s="42" t="s">
        <v>3</v>
      </c>
      <c r="E86" s="42" t="s">
        <v>170</v>
      </c>
      <c r="F86" s="42" t="s">
        <v>3</v>
      </c>
      <c r="G86" s="43" t="s">
        <v>147</v>
      </c>
      <c r="H86" s="54">
        <v>187.96600000000001</v>
      </c>
      <c r="I86" s="55">
        <f>ROUND(0,2)</f>
        <v>0</v>
      </c>
      <c r="J86" s="56">
        <f>ROUND(I86*H86,2)</f>
        <v>0</v>
      </c>
      <c r="K86" s="57">
        <v>0.20999999999999999</v>
      </c>
      <c r="L86" s="58">
        <f>IF(ISNUMBER(K86),ROUND(J86*(K86+1),2),0)</f>
        <v>0</v>
      </c>
      <c r="M86" s="12"/>
      <c r="N86" s="2"/>
      <c r="O86" s="2"/>
      <c r="P86" s="2"/>
      <c r="Q86" s="33">
        <f>IF(ISNUMBER(K86),IF(H86&gt;0,IF(I86&gt;0,J86,0),0),0)</f>
        <v>0</v>
      </c>
      <c r="R86" s="27">
        <f>IF(ISNUMBER(K86)=FALSE,J86,0)</f>
        <v>0</v>
      </c>
    </row>
    <row r="87">
      <c r="A87" s="9"/>
      <c r="B87" s="48" t="s">
        <v>60</v>
      </c>
      <c r="C87" s="1"/>
      <c r="D87" s="1"/>
      <c r="E87" s="49" t="s">
        <v>218</v>
      </c>
      <c r="F87" s="1"/>
      <c r="G87" s="1"/>
      <c r="H87" s="40"/>
      <c r="I87" s="1"/>
      <c r="J87" s="40"/>
      <c r="K87" s="1"/>
      <c r="L87" s="1"/>
      <c r="M87" s="12"/>
      <c r="N87" s="2"/>
      <c r="O87" s="2"/>
      <c r="P87" s="2"/>
      <c r="Q87" s="2"/>
    </row>
    <row r="88">
      <c r="A88" s="9"/>
      <c r="B88" s="48" t="s">
        <v>62</v>
      </c>
      <c r="C88" s="1"/>
      <c r="D88" s="1"/>
      <c r="E88" s="49" t="s">
        <v>630</v>
      </c>
      <c r="F88" s="1"/>
      <c r="G88" s="1"/>
      <c r="H88" s="40"/>
      <c r="I88" s="1"/>
      <c r="J88" s="40"/>
      <c r="K88" s="1"/>
      <c r="L88" s="1"/>
      <c r="M88" s="12"/>
      <c r="N88" s="2"/>
      <c r="O88" s="2"/>
      <c r="P88" s="2"/>
      <c r="Q88" s="2"/>
    </row>
    <row r="89">
      <c r="A89" s="9"/>
      <c r="B89" s="48" t="s">
        <v>63</v>
      </c>
      <c r="C89" s="1"/>
      <c r="D89" s="1"/>
      <c r="E89" s="49" t="s">
        <v>523</v>
      </c>
      <c r="F89" s="1"/>
      <c r="G89" s="1"/>
      <c r="H89" s="40"/>
      <c r="I89" s="1"/>
      <c r="J89" s="40"/>
      <c r="K89" s="1"/>
      <c r="L89" s="1"/>
      <c r="M89" s="12"/>
      <c r="N89" s="2"/>
      <c r="O89" s="2"/>
      <c r="P89" s="2"/>
      <c r="Q89" s="2"/>
    </row>
    <row r="90" thickBot="1">
      <c r="A90" s="9"/>
      <c r="B90" s="50" t="s">
        <v>65</v>
      </c>
      <c r="C90" s="51"/>
      <c r="D90" s="51"/>
      <c r="E90" s="52" t="s">
        <v>66</v>
      </c>
      <c r="F90" s="51"/>
      <c r="G90" s="51"/>
      <c r="H90" s="53"/>
      <c r="I90" s="51"/>
      <c r="J90" s="53"/>
      <c r="K90" s="51"/>
      <c r="L90" s="51"/>
      <c r="M90" s="12"/>
      <c r="N90" s="2"/>
      <c r="O90" s="2"/>
      <c r="P90" s="2"/>
      <c r="Q90" s="2"/>
    </row>
    <row r="91" thickTop="1">
      <c r="A91" s="9"/>
      <c r="B91" s="41">
        <v>12</v>
      </c>
      <c r="C91" s="42" t="s">
        <v>524</v>
      </c>
      <c r="D91" s="42" t="s">
        <v>3</v>
      </c>
      <c r="E91" s="42" t="s">
        <v>525</v>
      </c>
      <c r="F91" s="42" t="s">
        <v>3</v>
      </c>
      <c r="G91" s="43" t="s">
        <v>147</v>
      </c>
      <c r="H91" s="54">
        <v>51.027000000000001</v>
      </c>
      <c r="I91" s="55">
        <f>ROUND(0,2)</f>
        <v>0</v>
      </c>
      <c r="J91" s="56">
        <f>ROUND(I91*H91,2)</f>
        <v>0</v>
      </c>
      <c r="K91" s="57">
        <v>0.20999999999999999</v>
      </c>
      <c r="L91" s="58">
        <f>IF(ISNUMBER(K91),ROUND(J91*(K91+1),2),0)</f>
        <v>0</v>
      </c>
      <c r="M91" s="12"/>
      <c r="N91" s="2"/>
      <c r="O91" s="2"/>
      <c r="P91" s="2"/>
      <c r="Q91" s="33">
        <f>IF(ISNUMBER(K91),IF(H91&gt;0,IF(I91&gt;0,J91,0),0),0)</f>
        <v>0</v>
      </c>
      <c r="R91" s="27">
        <f>IF(ISNUMBER(K91)=FALSE,J91,0)</f>
        <v>0</v>
      </c>
    </row>
    <row r="92">
      <c r="A92" s="9"/>
      <c r="B92" s="48" t="s">
        <v>60</v>
      </c>
      <c r="C92" s="1"/>
      <c r="D92" s="1"/>
      <c r="E92" s="49" t="s">
        <v>631</v>
      </c>
      <c r="F92" s="1"/>
      <c r="G92" s="1"/>
      <c r="H92" s="40"/>
      <c r="I92" s="1"/>
      <c r="J92" s="40"/>
      <c r="K92" s="1"/>
      <c r="L92" s="1"/>
      <c r="M92" s="12"/>
      <c r="N92" s="2"/>
      <c r="O92" s="2"/>
      <c r="P92" s="2"/>
      <c r="Q92" s="2"/>
    </row>
    <row r="93">
      <c r="A93" s="9"/>
      <c r="B93" s="48" t="s">
        <v>62</v>
      </c>
      <c r="C93" s="1"/>
      <c r="D93" s="1"/>
      <c r="E93" s="49" t="s">
        <v>632</v>
      </c>
      <c r="F93" s="1"/>
      <c r="G93" s="1"/>
      <c r="H93" s="40"/>
      <c r="I93" s="1"/>
      <c r="J93" s="40"/>
      <c r="K93" s="1"/>
      <c r="L93" s="1"/>
      <c r="M93" s="12"/>
      <c r="N93" s="2"/>
      <c r="O93" s="2"/>
      <c r="P93" s="2"/>
      <c r="Q93" s="2"/>
    </row>
    <row r="94">
      <c r="A94" s="9"/>
      <c r="B94" s="48" t="s">
        <v>63</v>
      </c>
      <c r="C94" s="1"/>
      <c r="D94" s="1"/>
      <c r="E94" s="49" t="s">
        <v>528</v>
      </c>
      <c r="F94" s="1"/>
      <c r="G94" s="1"/>
      <c r="H94" s="40"/>
      <c r="I94" s="1"/>
      <c r="J94" s="40"/>
      <c r="K94" s="1"/>
      <c r="L94" s="1"/>
      <c r="M94" s="12"/>
      <c r="N94" s="2"/>
      <c r="O94" s="2"/>
      <c r="P94" s="2"/>
      <c r="Q94" s="2"/>
    </row>
    <row r="95" thickBot="1">
      <c r="A95" s="9"/>
      <c r="B95" s="50" t="s">
        <v>65</v>
      </c>
      <c r="C95" s="51"/>
      <c r="D95" s="51"/>
      <c r="E95" s="52" t="s">
        <v>66</v>
      </c>
      <c r="F95" s="51"/>
      <c r="G95" s="51"/>
      <c r="H95" s="53"/>
      <c r="I95" s="51"/>
      <c r="J95" s="53"/>
      <c r="K95" s="51"/>
      <c r="L95" s="51"/>
      <c r="M95" s="12"/>
      <c r="N95" s="2"/>
      <c r="O95" s="2"/>
      <c r="P95" s="2"/>
      <c r="Q95" s="2"/>
    </row>
    <row r="96" thickTop="1">
      <c r="A96" s="9"/>
      <c r="B96" s="41">
        <v>13</v>
      </c>
      <c r="C96" s="42" t="s">
        <v>244</v>
      </c>
      <c r="D96" s="42" t="s">
        <v>3</v>
      </c>
      <c r="E96" s="42" t="s">
        <v>245</v>
      </c>
      <c r="F96" s="42" t="s">
        <v>3</v>
      </c>
      <c r="G96" s="43" t="s">
        <v>147</v>
      </c>
      <c r="H96" s="54">
        <v>119.45999999999999</v>
      </c>
      <c r="I96" s="55">
        <f>ROUND(0,2)</f>
        <v>0</v>
      </c>
      <c r="J96" s="56">
        <f>ROUND(I96*H96,2)</f>
        <v>0</v>
      </c>
      <c r="K96" s="57">
        <v>0.20999999999999999</v>
      </c>
      <c r="L96" s="58">
        <f>IF(ISNUMBER(K96),ROUND(J96*(K96+1),2),0)</f>
        <v>0</v>
      </c>
      <c r="M96" s="12"/>
      <c r="N96" s="2"/>
      <c r="O96" s="2"/>
      <c r="P96" s="2"/>
      <c r="Q96" s="33">
        <f>IF(ISNUMBER(K96),IF(H96&gt;0,IF(I96&gt;0,J96,0),0),0)</f>
        <v>0</v>
      </c>
      <c r="R96" s="27">
        <f>IF(ISNUMBER(K96)=FALSE,J96,0)</f>
        <v>0</v>
      </c>
    </row>
    <row r="97">
      <c r="A97" s="9"/>
      <c r="B97" s="48" t="s">
        <v>60</v>
      </c>
      <c r="C97" s="1"/>
      <c r="D97" s="1"/>
      <c r="E97" s="49" t="s">
        <v>633</v>
      </c>
      <c r="F97" s="1"/>
      <c r="G97" s="1"/>
      <c r="H97" s="40"/>
      <c r="I97" s="1"/>
      <c r="J97" s="40"/>
      <c r="K97" s="1"/>
      <c r="L97" s="1"/>
      <c r="M97" s="12"/>
      <c r="N97" s="2"/>
      <c r="O97" s="2"/>
      <c r="P97" s="2"/>
      <c r="Q97" s="2"/>
    </row>
    <row r="98">
      <c r="A98" s="9"/>
      <c r="B98" s="48" t="s">
        <v>62</v>
      </c>
      <c r="C98" s="1"/>
      <c r="D98" s="1"/>
      <c r="E98" s="49" t="s">
        <v>634</v>
      </c>
      <c r="F98" s="1"/>
      <c r="G98" s="1"/>
      <c r="H98" s="40"/>
      <c r="I98" s="1"/>
      <c r="J98" s="40"/>
      <c r="K98" s="1"/>
      <c r="L98" s="1"/>
      <c r="M98" s="12"/>
      <c r="N98" s="2"/>
      <c r="O98" s="2"/>
      <c r="P98" s="2"/>
      <c r="Q98" s="2"/>
    </row>
    <row r="99">
      <c r="A99" s="9"/>
      <c r="B99" s="48" t="s">
        <v>63</v>
      </c>
      <c r="C99" s="1"/>
      <c r="D99" s="1"/>
      <c r="E99" s="49" t="s">
        <v>248</v>
      </c>
      <c r="F99" s="1"/>
      <c r="G99" s="1"/>
      <c r="H99" s="40"/>
      <c r="I99" s="1"/>
      <c r="J99" s="40"/>
      <c r="K99" s="1"/>
      <c r="L99" s="1"/>
      <c r="M99" s="12"/>
      <c r="N99" s="2"/>
      <c r="O99" s="2"/>
      <c r="P99" s="2"/>
      <c r="Q99" s="2"/>
    </row>
    <row r="100" thickBot="1">
      <c r="A100" s="9"/>
      <c r="B100" s="50" t="s">
        <v>65</v>
      </c>
      <c r="C100" s="51"/>
      <c r="D100" s="51"/>
      <c r="E100" s="52" t="s">
        <v>66</v>
      </c>
      <c r="F100" s="51"/>
      <c r="G100" s="51"/>
      <c r="H100" s="53"/>
      <c r="I100" s="51"/>
      <c r="J100" s="53"/>
      <c r="K100" s="51"/>
      <c r="L100" s="51"/>
      <c r="M100" s="12"/>
      <c r="N100" s="2"/>
      <c r="O100" s="2"/>
      <c r="P100" s="2"/>
      <c r="Q100" s="2"/>
    </row>
    <row r="101" thickTop="1" thickBot="1" ht="25" customHeight="1">
      <c r="A101" s="9"/>
      <c r="B101" s="1"/>
      <c r="C101" s="59">
        <v>1</v>
      </c>
      <c r="D101" s="1"/>
      <c r="E101" s="59" t="s">
        <v>108</v>
      </c>
      <c r="F101" s="1"/>
      <c r="G101" s="60" t="s">
        <v>101</v>
      </c>
      <c r="H101" s="61">
        <f>J56+J61+J66+J71+J76+J81+J86+J91+J96</f>
        <v>0</v>
      </c>
      <c r="I101" s="60" t="s">
        <v>102</v>
      </c>
      <c r="J101" s="62">
        <f>(L101-H101)</f>
        <v>0</v>
      </c>
      <c r="K101" s="60" t="s">
        <v>103</v>
      </c>
      <c r="L101" s="63">
        <f>L56+L61+L66+L71+L76+L81+L86+L91+L96</f>
        <v>0</v>
      </c>
      <c r="M101" s="12"/>
      <c r="N101" s="2"/>
      <c r="O101" s="2"/>
      <c r="P101" s="2"/>
      <c r="Q101" s="33">
        <f>0+Q56+Q61+Q66+Q71+Q76+Q81+Q86+Q91+Q96</f>
        <v>0</v>
      </c>
      <c r="R101" s="27">
        <f>0+R56+R61+R66+R71+R76+R81+R86+R91+R96</f>
        <v>0</v>
      </c>
      <c r="S101" s="64">
        <f>Q101*(1+J101)+R101</f>
        <v>0</v>
      </c>
    </row>
    <row r="102" thickTop="1" thickBot="1" ht="25" customHeight="1">
      <c r="A102" s="9"/>
      <c r="B102" s="65"/>
      <c r="C102" s="65"/>
      <c r="D102" s="65"/>
      <c r="E102" s="65"/>
      <c r="F102" s="65"/>
      <c r="G102" s="66" t="s">
        <v>104</v>
      </c>
      <c r="H102" s="67">
        <f>J56+J61+J66+J71+J76+J81+J86+J91+J96</f>
        <v>0</v>
      </c>
      <c r="I102" s="66" t="s">
        <v>105</v>
      </c>
      <c r="J102" s="68">
        <f>0+J101</f>
        <v>0</v>
      </c>
      <c r="K102" s="66" t="s">
        <v>106</v>
      </c>
      <c r="L102" s="69">
        <f>L56+L61+L66+L71+L76+L81+L86+L91+L96</f>
        <v>0</v>
      </c>
      <c r="M102" s="12"/>
      <c r="N102" s="2"/>
      <c r="O102" s="2"/>
      <c r="P102" s="2"/>
      <c r="Q102" s="2"/>
    </row>
    <row r="103" ht="40" customHeight="1">
      <c r="A103" s="9"/>
      <c r="B103" s="73" t="s">
        <v>254</v>
      </c>
      <c r="C103" s="1"/>
      <c r="D103" s="1"/>
      <c r="E103" s="1"/>
      <c r="F103" s="1"/>
      <c r="G103" s="1"/>
      <c r="H103" s="40"/>
      <c r="I103" s="1"/>
      <c r="J103" s="40"/>
      <c r="K103" s="1"/>
      <c r="L103" s="1"/>
      <c r="M103" s="12"/>
      <c r="N103" s="2"/>
      <c r="O103" s="2"/>
      <c r="P103" s="2"/>
      <c r="Q103" s="2"/>
    </row>
    <row r="104">
      <c r="A104" s="9"/>
      <c r="B104" s="41">
        <v>14</v>
      </c>
      <c r="C104" s="42" t="s">
        <v>531</v>
      </c>
      <c r="D104" s="42" t="s">
        <v>3</v>
      </c>
      <c r="E104" s="42" t="s">
        <v>532</v>
      </c>
      <c r="F104" s="42" t="s">
        <v>3</v>
      </c>
      <c r="G104" s="43" t="s">
        <v>123</v>
      </c>
      <c r="H104" s="44">
        <v>160.09999999999999</v>
      </c>
      <c r="I104" s="25">
        <f>ROUND(0,2)</f>
        <v>0</v>
      </c>
      <c r="J104" s="45">
        <f>ROUND(I104*H104,2)</f>
        <v>0</v>
      </c>
      <c r="K104" s="46">
        <v>0.20999999999999999</v>
      </c>
      <c r="L104" s="47">
        <f>IF(ISNUMBER(K104),ROUND(J104*(K104+1),2),0)</f>
        <v>0</v>
      </c>
      <c r="M104" s="12"/>
      <c r="N104" s="2"/>
      <c r="O104" s="2"/>
      <c r="P104" s="2"/>
      <c r="Q104" s="33">
        <f>IF(ISNUMBER(K104),IF(H104&gt;0,IF(I104&gt;0,J104,0),0),0)</f>
        <v>0</v>
      </c>
      <c r="R104" s="27">
        <f>IF(ISNUMBER(K104)=FALSE,J104,0)</f>
        <v>0</v>
      </c>
    </row>
    <row r="105">
      <c r="A105" s="9"/>
      <c r="B105" s="48" t="s">
        <v>60</v>
      </c>
      <c r="C105" s="1"/>
      <c r="D105" s="1"/>
      <c r="E105" s="49" t="s">
        <v>635</v>
      </c>
      <c r="F105" s="1"/>
      <c r="G105" s="1"/>
      <c r="H105" s="40"/>
      <c r="I105" s="1"/>
      <c r="J105" s="40"/>
      <c r="K105" s="1"/>
      <c r="L105" s="1"/>
      <c r="M105" s="12"/>
      <c r="N105" s="2"/>
      <c r="O105" s="2"/>
      <c r="P105" s="2"/>
      <c r="Q105" s="2"/>
    </row>
    <row r="106">
      <c r="A106" s="9"/>
      <c r="B106" s="48" t="s">
        <v>62</v>
      </c>
      <c r="C106" s="1"/>
      <c r="D106" s="1"/>
      <c r="E106" s="49" t="s">
        <v>636</v>
      </c>
      <c r="F106" s="1"/>
      <c r="G106" s="1"/>
      <c r="H106" s="40"/>
      <c r="I106" s="1"/>
      <c r="J106" s="40"/>
      <c r="K106" s="1"/>
      <c r="L106" s="1"/>
      <c r="M106" s="12"/>
      <c r="N106" s="2"/>
      <c r="O106" s="2"/>
      <c r="P106" s="2"/>
      <c r="Q106" s="2"/>
    </row>
    <row r="107">
      <c r="A107" s="9"/>
      <c r="B107" s="48" t="s">
        <v>63</v>
      </c>
      <c r="C107" s="1"/>
      <c r="D107" s="1"/>
      <c r="E107" s="49" t="s">
        <v>535</v>
      </c>
      <c r="F107" s="1"/>
      <c r="G107" s="1"/>
      <c r="H107" s="40"/>
      <c r="I107" s="1"/>
      <c r="J107" s="40"/>
      <c r="K107" s="1"/>
      <c r="L107" s="1"/>
      <c r="M107" s="12"/>
      <c r="N107" s="2"/>
      <c r="O107" s="2"/>
      <c r="P107" s="2"/>
      <c r="Q107" s="2"/>
    </row>
    <row r="108" thickBot="1">
      <c r="A108" s="9"/>
      <c r="B108" s="50" t="s">
        <v>65</v>
      </c>
      <c r="C108" s="51"/>
      <c r="D108" s="51"/>
      <c r="E108" s="52" t="s">
        <v>66</v>
      </c>
      <c r="F108" s="51"/>
      <c r="G108" s="51"/>
      <c r="H108" s="53"/>
      <c r="I108" s="51"/>
      <c r="J108" s="53"/>
      <c r="K108" s="51"/>
      <c r="L108" s="51"/>
      <c r="M108" s="12"/>
      <c r="N108" s="2"/>
      <c r="O108" s="2"/>
      <c r="P108" s="2"/>
      <c r="Q108" s="2"/>
    </row>
    <row r="109" thickTop="1" thickBot="1" ht="25" customHeight="1">
      <c r="A109" s="9"/>
      <c r="B109" s="1"/>
      <c r="C109" s="59">
        <v>2</v>
      </c>
      <c r="D109" s="1"/>
      <c r="E109" s="59" t="s">
        <v>182</v>
      </c>
      <c r="F109" s="1"/>
      <c r="G109" s="60" t="s">
        <v>101</v>
      </c>
      <c r="H109" s="61">
        <f>0+J104</f>
        <v>0</v>
      </c>
      <c r="I109" s="60" t="s">
        <v>102</v>
      </c>
      <c r="J109" s="62">
        <f>(L109-H109)</f>
        <v>0</v>
      </c>
      <c r="K109" s="60" t="s">
        <v>103</v>
      </c>
      <c r="L109" s="63">
        <f>0+L104</f>
        <v>0</v>
      </c>
      <c r="M109" s="12"/>
      <c r="N109" s="2"/>
      <c r="O109" s="2"/>
      <c r="P109" s="2"/>
      <c r="Q109" s="33">
        <f>0+Q104</f>
        <v>0</v>
      </c>
      <c r="R109" s="27">
        <f>0+R104</f>
        <v>0</v>
      </c>
      <c r="S109" s="64">
        <f>Q109*(1+J109)+R109</f>
        <v>0</v>
      </c>
    </row>
    <row r="110" thickTop="1" thickBot="1" ht="25" customHeight="1">
      <c r="A110" s="9"/>
      <c r="B110" s="65"/>
      <c r="C110" s="65"/>
      <c r="D110" s="65"/>
      <c r="E110" s="65"/>
      <c r="F110" s="65"/>
      <c r="G110" s="66" t="s">
        <v>104</v>
      </c>
      <c r="H110" s="67">
        <f>0+J104</f>
        <v>0</v>
      </c>
      <c r="I110" s="66" t="s">
        <v>105</v>
      </c>
      <c r="J110" s="68">
        <f>0+J109</f>
        <v>0</v>
      </c>
      <c r="K110" s="66" t="s">
        <v>106</v>
      </c>
      <c r="L110" s="69">
        <f>0+L104</f>
        <v>0</v>
      </c>
      <c r="M110" s="12"/>
      <c r="N110" s="2"/>
      <c r="O110" s="2"/>
      <c r="P110" s="2"/>
      <c r="Q110" s="2"/>
    </row>
    <row r="111" ht="40" customHeight="1">
      <c r="A111" s="9"/>
      <c r="B111" s="73" t="s">
        <v>449</v>
      </c>
      <c r="C111" s="1"/>
      <c r="D111" s="1"/>
      <c r="E111" s="1"/>
      <c r="F111" s="1"/>
      <c r="G111" s="1"/>
      <c r="H111" s="40"/>
      <c r="I111" s="1"/>
      <c r="J111" s="40"/>
      <c r="K111" s="1"/>
      <c r="L111" s="1"/>
      <c r="M111" s="12"/>
      <c r="N111" s="2"/>
      <c r="O111" s="2"/>
      <c r="P111" s="2"/>
      <c r="Q111" s="2"/>
    </row>
    <row r="112">
      <c r="A112" s="9"/>
      <c r="B112" s="41">
        <v>15</v>
      </c>
      <c r="C112" s="42" t="s">
        <v>536</v>
      </c>
      <c r="D112" s="42" t="s">
        <v>3</v>
      </c>
      <c r="E112" s="42" t="s">
        <v>537</v>
      </c>
      <c r="F112" s="42" t="s">
        <v>3</v>
      </c>
      <c r="G112" s="43" t="s">
        <v>147</v>
      </c>
      <c r="H112" s="44">
        <v>7.7370000000000001</v>
      </c>
      <c r="I112" s="25">
        <f>ROUND(0,2)</f>
        <v>0</v>
      </c>
      <c r="J112" s="45">
        <f>ROUND(I112*H112,2)</f>
        <v>0</v>
      </c>
      <c r="K112" s="46">
        <v>0.20999999999999999</v>
      </c>
      <c r="L112" s="47">
        <f>IF(ISNUMBER(K112),ROUND(J112*(K112+1),2),0)</f>
        <v>0</v>
      </c>
      <c r="M112" s="12"/>
      <c r="N112" s="2"/>
      <c r="O112" s="2"/>
      <c r="P112" s="2"/>
      <c r="Q112" s="33">
        <f>IF(ISNUMBER(K112),IF(H112&gt;0,IF(I112&gt;0,J112,0),0),0)</f>
        <v>0</v>
      </c>
      <c r="R112" s="27">
        <f>IF(ISNUMBER(K112)=FALSE,J112,0)</f>
        <v>0</v>
      </c>
    </row>
    <row r="113">
      <c r="A113" s="9"/>
      <c r="B113" s="48" t="s">
        <v>60</v>
      </c>
      <c r="C113" s="1"/>
      <c r="D113" s="1"/>
      <c r="E113" s="49" t="s">
        <v>637</v>
      </c>
      <c r="F113" s="1"/>
      <c r="G113" s="1"/>
      <c r="H113" s="40"/>
      <c r="I113" s="1"/>
      <c r="J113" s="40"/>
      <c r="K113" s="1"/>
      <c r="L113" s="1"/>
      <c r="M113" s="12"/>
      <c r="N113" s="2"/>
      <c r="O113" s="2"/>
      <c r="P113" s="2"/>
      <c r="Q113" s="2"/>
    </row>
    <row r="114">
      <c r="A114" s="9"/>
      <c r="B114" s="48" t="s">
        <v>62</v>
      </c>
      <c r="C114" s="1"/>
      <c r="D114" s="1"/>
      <c r="E114" s="49" t="s">
        <v>638</v>
      </c>
      <c r="F114" s="1"/>
      <c r="G114" s="1"/>
      <c r="H114" s="40"/>
      <c r="I114" s="1"/>
      <c r="J114" s="40"/>
      <c r="K114" s="1"/>
      <c r="L114" s="1"/>
      <c r="M114" s="12"/>
      <c r="N114" s="2"/>
      <c r="O114" s="2"/>
      <c r="P114" s="2"/>
      <c r="Q114" s="2"/>
    </row>
    <row r="115">
      <c r="A115" s="9"/>
      <c r="B115" s="48" t="s">
        <v>63</v>
      </c>
      <c r="C115" s="1"/>
      <c r="D115" s="1"/>
      <c r="E115" s="49" t="s">
        <v>540</v>
      </c>
      <c r="F115" s="1"/>
      <c r="G115" s="1"/>
      <c r="H115" s="40"/>
      <c r="I115" s="1"/>
      <c r="J115" s="40"/>
      <c r="K115" s="1"/>
      <c r="L115" s="1"/>
      <c r="M115" s="12"/>
      <c r="N115" s="2"/>
      <c r="O115" s="2"/>
      <c r="P115" s="2"/>
      <c r="Q115" s="2"/>
    </row>
    <row r="116" thickBot="1">
      <c r="A116" s="9"/>
      <c r="B116" s="50" t="s">
        <v>65</v>
      </c>
      <c r="C116" s="51"/>
      <c r="D116" s="51"/>
      <c r="E116" s="52" t="s">
        <v>66</v>
      </c>
      <c r="F116" s="51"/>
      <c r="G116" s="51"/>
      <c r="H116" s="53"/>
      <c r="I116" s="51"/>
      <c r="J116" s="53"/>
      <c r="K116" s="51"/>
      <c r="L116" s="51"/>
      <c r="M116" s="12"/>
      <c r="N116" s="2"/>
      <c r="O116" s="2"/>
      <c r="P116" s="2"/>
      <c r="Q116" s="2"/>
    </row>
    <row r="117" thickTop="1">
      <c r="A117" s="9"/>
      <c r="B117" s="41">
        <v>16</v>
      </c>
      <c r="C117" s="42" t="s">
        <v>541</v>
      </c>
      <c r="D117" s="42" t="s">
        <v>3</v>
      </c>
      <c r="E117" s="42" t="s">
        <v>542</v>
      </c>
      <c r="F117" s="42" t="s">
        <v>3</v>
      </c>
      <c r="G117" s="43" t="s">
        <v>113</v>
      </c>
      <c r="H117" s="54">
        <v>1.8220000000000001</v>
      </c>
      <c r="I117" s="55">
        <f>ROUND(0,2)</f>
        <v>0</v>
      </c>
      <c r="J117" s="56">
        <f>ROUND(I117*H117,2)</f>
        <v>0</v>
      </c>
      <c r="K117" s="57">
        <v>0.20999999999999999</v>
      </c>
      <c r="L117" s="58">
        <f>IF(ISNUMBER(K117),ROUND(J117*(K117+1),2),0)</f>
        <v>0</v>
      </c>
      <c r="M117" s="12"/>
      <c r="N117" s="2"/>
      <c r="O117" s="2"/>
      <c r="P117" s="2"/>
      <c r="Q117" s="33">
        <f>IF(ISNUMBER(K117),IF(H117&gt;0,IF(I117&gt;0,J117,0),0),0)</f>
        <v>0</v>
      </c>
      <c r="R117" s="27">
        <f>IF(ISNUMBER(K117)=FALSE,J117,0)</f>
        <v>0</v>
      </c>
    </row>
    <row r="118">
      <c r="A118" s="9"/>
      <c r="B118" s="48" t="s">
        <v>60</v>
      </c>
      <c r="C118" s="1"/>
      <c r="D118" s="1"/>
      <c r="E118" s="49" t="s">
        <v>639</v>
      </c>
      <c r="F118" s="1"/>
      <c r="G118" s="1"/>
      <c r="H118" s="40"/>
      <c r="I118" s="1"/>
      <c r="J118" s="40"/>
      <c r="K118" s="1"/>
      <c r="L118" s="1"/>
      <c r="M118" s="12"/>
      <c r="N118" s="2"/>
      <c r="O118" s="2"/>
      <c r="P118" s="2"/>
      <c r="Q118" s="2"/>
    </row>
    <row r="119">
      <c r="A119" s="9"/>
      <c r="B119" s="48" t="s">
        <v>62</v>
      </c>
      <c r="C119" s="1"/>
      <c r="D119" s="1"/>
      <c r="E119" s="49" t="s">
        <v>640</v>
      </c>
      <c r="F119" s="1"/>
      <c r="G119" s="1"/>
      <c r="H119" s="40"/>
      <c r="I119" s="1"/>
      <c r="J119" s="40"/>
      <c r="K119" s="1"/>
      <c r="L119" s="1"/>
      <c r="M119" s="12"/>
      <c r="N119" s="2"/>
      <c r="O119" s="2"/>
      <c r="P119" s="2"/>
      <c r="Q119" s="2"/>
    </row>
    <row r="120">
      <c r="A120" s="9"/>
      <c r="B120" s="48" t="s">
        <v>63</v>
      </c>
      <c r="C120" s="1"/>
      <c r="D120" s="1"/>
      <c r="E120" s="49" t="s">
        <v>545</v>
      </c>
      <c r="F120" s="1"/>
      <c r="G120" s="1"/>
      <c r="H120" s="40"/>
      <c r="I120" s="1"/>
      <c r="J120" s="40"/>
      <c r="K120" s="1"/>
      <c r="L120" s="1"/>
      <c r="M120" s="12"/>
      <c r="N120" s="2"/>
      <c r="O120" s="2"/>
      <c r="P120" s="2"/>
      <c r="Q120" s="2"/>
    </row>
    <row r="121" thickBot="1">
      <c r="A121" s="9"/>
      <c r="B121" s="50" t="s">
        <v>65</v>
      </c>
      <c r="C121" s="51"/>
      <c r="D121" s="51"/>
      <c r="E121" s="52" t="s">
        <v>66</v>
      </c>
      <c r="F121" s="51"/>
      <c r="G121" s="51"/>
      <c r="H121" s="53"/>
      <c r="I121" s="51"/>
      <c r="J121" s="53"/>
      <c r="K121" s="51"/>
      <c r="L121" s="51"/>
      <c r="M121" s="12"/>
      <c r="N121" s="2"/>
      <c r="O121" s="2"/>
      <c r="P121" s="2"/>
      <c r="Q121" s="2"/>
    </row>
    <row r="122" thickTop="1" thickBot="1" ht="25" customHeight="1">
      <c r="A122" s="9"/>
      <c r="B122" s="1"/>
      <c r="C122" s="59">
        <v>3</v>
      </c>
      <c r="D122" s="1"/>
      <c r="E122" s="59" t="s">
        <v>398</v>
      </c>
      <c r="F122" s="1"/>
      <c r="G122" s="60" t="s">
        <v>101</v>
      </c>
      <c r="H122" s="61">
        <f>J112+J117</f>
        <v>0</v>
      </c>
      <c r="I122" s="60" t="s">
        <v>102</v>
      </c>
      <c r="J122" s="62">
        <f>(L122-H122)</f>
        <v>0</v>
      </c>
      <c r="K122" s="60" t="s">
        <v>103</v>
      </c>
      <c r="L122" s="63">
        <f>L112+L117</f>
        <v>0</v>
      </c>
      <c r="M122" s="12"/>
      <c r="N122" s="2"/>
      <c r="O122" s="2"/>
      <c r="P122" s="2"/>
      <c r="Q122" s="33">
        <f>0+Q112+Q117</f>
        <v>0</v>
      </c>
      <c r="R122" s="27">
        <f>0+R112+R117</f>
        <v>0</v>
      </c>
      <c r="S122" s="64">
        <f>Q122*(1+J122)+R122</f>
        <v>0</v>
      </c>
    </row>
    <row r="123" thickTop="1" thickBot="1" ht="25" customHeight="1">
      <c r="A123" s="9"/>
      <c r="B123" s="65"/>
      <c r="C123" s="65"/>
      <c r="D123" s="65"/>
      <c r="E123" s="65"/>
      <c r="F123" s="65"/>
      <c r="G123" s="66" t="s">
        <v>104</v>
      </c>
      <c r="H123" s="67">
        <f>J112+J117</f>
        <v>0</v>
      </c>
      <c r="I123" s="66" t="s">
        <v>105</v>
      </c>
      <c r="J123" s="68">
        <f>0+J122</f>
        <v>0</v>
      </c>
      <c r="K123" s="66" t="s">
        <v>106</v>
      </c>
      <c r="L123" s="69">
        <f>L112+L117</f>
        <v>0</v>
      </c>
      <c r="M123" s="12"/>
      <c r="N123" s="2"/>
      <c r="O123" s="2"/>
      <c r="P123" s="2"/>
      <c r="Q123" s="2"/>
    </row>
    <row r="124" ht="40" customHeight="1">
      <c r="A124" s="9"/>
      <c r="B124" s="73" t="s">
        <v>282</v>
      </c>
      <c r="C124" s="1"/>
      <c r="D124" s="1"/>
      <c r="E124" s="1"/>
      <c r="F124" s="1"/>
      <c r="G124" s="1"/>
      <c r="H124" s="40"/>
      <c r="I124" s="1"/>
      <c r="J124" s="40"/>
      <c r="K124" s="1"/>
      <c r="L124" s="1"/>
      <c r="M124" s="12"/>
      <c r="N124" s="2"/>
      <c r="O124" s="2"/>
      <c r="P124" s="2"/>
      <c r="Q124" s="2"/>
    </row>
    <row r="125">
      <c r="A125" s="9"/>
      <c r="B125" s="41">
        <v>17</v>
      </c>
      <c r="C125" s="42" t="s">
        <v>546</v>
      </c>
      <c r="D125" s="42" t="s">
        <v>3</v>
      </c>
      <c r="E125" s="42" t="s">
        <v>547</v>
      </c>
      <c r="F125" s="42" t="s">
        <v>3</v>
      </c>
      <c r="G125" s="43" t="s">
        <v>147</v>
      </c>
      <c r="H125" s="44">
        <v>0.76000000000000001</v>
      </c>
      <c r="I125" s="25">
        <f>ROUND(0,2)</f>
        <v>0</v>
      </c>
      <c r="J125" s="45">
        <f>ROUND(I125*H125,2)</f>
        <v>0</v>
      </c>
      <c r="K125" s="46">
        <v>0.20999999999999999</v>
      </c>
      <c r="L125" s="47">
        <f>IF(ISNUMBER(K125),ROUND(J125*(K125+1),2),0)</f>
        <v>0</v>
      </c>
      <c r="M125" s="12"/>
      <c r="N125" s="2"/>
      <c r="O125" s="2"/>
      <c r="P125" s="2"/>
      <c r="Q125" s="33">
        <f>IF(ISNUMBER(K125),IF(H125&gt;0,IF(I125&gt;0,J125,0),0),0)</f>
        <v>0</v>
      </c>
      <c r="R125" s="27">
        <f>IF(ISNUMBER(K125)=FALSE,J125,0)</f>
        <v>0</v>
      </c>
    </row>
    <row r="126">
      <c r="A126" s="9"/>
      <c r="B126" s="48" t="s">
        <v>60</v>
      </c>
      <c r="C126" s="1"/>
      <c r="D126" s="1"/>
      <c r="E126" s="49" t="s">
        <v>641</v>
      </c>
      <c r="F126" s="1"/>
      <c r="G126" s="1"/>
      <c r="H126" s="40"/>
      <c r="I126" s="1"/>
      <c r="J126" s="40"/>
      <c r="K126" s="1"/>
      <c r="L126" s="1"/>
      <c r="M126" s="12"/>
      <c r="N126" s="2"/>
      <c r="O126" s="2"/>
      <c r="P126" s="2"/>
      <c r="Q126" s="2"/>
    </row>
    <row r="127">
      <c r="A127" s="9"/>
      <c r="B127" s="48" t="s">
        <v>62</v>
      </c>
      <c r="C127" s="1"/>
      <c r="D127" s="1"/>
      <c r="E127" s="49" t="s">
        <v>642</v>
      </c>
      <c r="F127" s="1"/>
      <c r="G127" s="1"/>
      <c r="H127" s="40"/>
      <c r="I127" s="1"/>
      <c r="J127" s="40"/>
      <c r="K127" s="1"/>
      <c r="L127" s="1"/>
      <c r="M127" s="12"/>
      <c r="N127" s="2"/>
      <c r="O127" s="2"/>
      <c r="P127" s="2"/>
      <c r="Q127" s="2"/>
    </row>
    <row r="128">
      <c r="A128" s="9"/>
      <c r="B128" s="48" t="s">
        <v>63</v>
      </c>
      <c r="C128" s="1"/>
      <c r="D128" s="1"/>
      <c r="E128" s="49" t="s">
        <v>540</v>
      </c>
      <c r="F128" s="1"/>
      <c r="G128" s="1"/>
      <c r="H128" s="40"/>
      <c r="I128" s="1"/>
      <c r="J128" s="40"/>
      <c r="K128" s="1"/>
      <c r="L128" s="1"/>
      <c r="M128" s="12"/>
      <c r="N128" s="2"/>
      <c r="O128" s="2"/>
      <c r="P128" s="2"/>
      <c r="Q128" s="2"/>
    </row>
    <row r="129" thickBot="1">
      <c r="A129" s="9"/>
      <c r="B129" s="50" t="s">
        <v>65</v>
      </c>
      <c r="C129" s="51"/>
      <c r="D129" s="51"/>
      <c r="E129" s="52" t="s">
        <v>66</v>
      </c>
      <c r="F129" s="51"/>
      <c r="G129" s="51"/>
      <c r="H129" s="53"/>
      <c r="I129" s="51"/>
      <c r="J129" s="53"/>
      <c r="K129" s="51"/>
      <c r="L129" s="51"/>
      <c r="M129" s="12"/>
      <c r="N129" s="2"/>
      <c r="O129" s="2"/>
      <c r="P129" s="2"/>
      <c r="Q129" s="2"/>
    </row>
    <row r="130" thickTop="1">
      <c r="A130" s="9"/>
      <c r="B130" s="41">
        <v>18</v>
      </c>
      <c r="C130" s="42" t="s">
        <v>550</v>
      </c>
      <c r="D130" s="42" t="s">
        <v>3</v>
      </c>
      <c r="E130" s="42" t="s">
        <v>551</v>
      </c>
      <c r="F130" s="42" t="s">
        <v>3</v>
      </c>
      <c r="G130" s="43" t="s">
        <v>147</v>
      </c>
      <c r="H130" s="54">
        <v>3.5499999999999998</v>
      </c>
      <c r="I130" s="55">
        <f>ROUND(0,2)</f>
        <v>0</v>
      </c>
      <c r="J130" s="56">
        <f>ROUND(I130*H130,2)</f>
        <v>0</v>
      </c>
      <c r="K130" s="57">
        <v>0.20999999999999999</v>
      </c>
      <c r="L130" s="58">
        <f>IF(ISNUMBER(K130),ROUND(J130*(K130+1),2),0)</f>
        <v>0</v>
      </c>
      <c r="M130" s="12"/>
      <c r="N130" s="2"/>
      <c r="O130" s="2"/>
      <c r="P130" s="2"/>
      <c r="Q130" s="33">
        <f>IF(ISNUMBER(K130),IF(H130&gt;0,IF(I130&gt;0,J130,0),0),0)</f>
        <v>0</v>
      </c>
      <c r="R130" s="27">
        <f>IF(ISNUMBER(K130)=FALSE,J130,0)</f>
        <v>0</v>
      </c>
    </row>
    <row r="131">
      <c r="A131" s="9"/>
      <c r="B131" s="48" t="s">
        <v>60</v>
      </c>
      <c r="C131" s="1"/>
      <c r="D131" s="1"/>
      <c r="E131" s="49" t="s">
        <v>643</v>
      </c>
      <c r="F131" s="1"/>
      <c r="G131" s="1"/>
      <c r="H131" s="40"/>
      <c r="I131" s="1"/>
      <c r="J131" s="40"/>
      <c r="K131" s="1"/>
      <c r="L131" s="1"/>
      <c r="M131" s="12"/>
      <c r="N131" s="2"/>
      <c r="O131" s="2"/>
      <c r="P131" s="2"/>
      <c r="Q131" s="2"/>
    </row>
    <row r="132">
      <c r="A132" s="9"/>
      <c r="B132" s="48" t="s">
        <v>62</v>
      </c>
      <c r="C132" s="1"/>
      <c r="D132" s="1"/>
      <c r="E132" s="49" t="s">
        <v>644</v>
      </c>
      <c r="F132" s="1"/>
      <c r="G132" s="1"/>
      <c r="H132" s="40"/>
      <c r="I132" s="1"/>
      <c r="J132" s="40"/>
      <c r="K132" s="1"/>
      <c r="L132" s="1"/>
      <c r="M132" s="12"/>
      <c r="N132" s="2"/>
      <c r="O132" s="2"/>
      <c r="P132" s="2"/>
      <c r="Q132" s="2"/>
    </row>
    <row r="133">
      <c r="A133" s="9"/>
      <c r="B133" s="48" t="s">
        <v>63</v>
      </c>
      <c r="C133" s="1"/>
      <c r="D133" s="1"/>
      <c r="E133" s="49" t="s">
        <v>540</v>
      </c>
      <c r="F133" s="1"/>
      <c r="G133" s="1"/>
      <c r="H133" s="40"/>
      <c r="I133" s="1"/>
      <c r="J133" s="40"/>
      <c r="K133" s="1"/>
      <c r="L133" s="1"/>
      <c r="M133" s="12"/>
      <c r="N133" s="2"/>
      <c r="O133" s="2"/>
      <c r="P133" s="2"/>
      <c r="Q133" s="2"/>
    </row>
    <row r="134" thickBot="1">
      <c r="A134" s="9"/>
      <c r="B134" s="50" t="s">
        <v>65</v>
      </c>
      <c r="C134" s="51"/>
      <c r="D134" s="51"/>
      <c r="E134" s="52" t="s">
        <v>66</v>
      </c>
      <c r="F134" s="51"/>
      <c r="G134" s="51"/>
      <c r="H134" s="53"/>
      <c r="I134" s="51"/>
      <c r="J134" s="53"/>
      <c r="K134" s="51"/>
      <c r="L134" s="51"/>
      <c r="M134" s="12"/>
      <c r="N134" s="2"/>
      <c r="O134" s="2"/>
      <c r="P134" s="2"/>
      <c r="Q134" s="2"/>
    </row>
    <row r="135" thickTop="1">
      <c r="A135" s="9"/>
      <c r="B135" s="41">
        <v>19</v>
      </c>
      <c r="C135" s="42" t="s">
        <v>283</v>
      </c>
      <c r="D135" s="42" t="s">
        <v>57</v>
      </c>
      <c r="E135" s="42" t="s">
        <v>284</v>
      </c>
      <c r="F135" s="42" t="s">
        <v>3</v>
      </c>
      <c r="G135" s="43" t="s">
        <v>147</v>
      </c>
      <c r="H135" s="54">
        <v>14.183999999999999</v>
      </c>
      <c r="I135" s="55">
        <f>ROUND(0,2)</f>
        <v>0</v>
      </c>
      <c r="J135" s="56">
        <f>ROUND(I135*H135,2)</f>
        <v>0</v>
      </c>
      <c r="K135" s="57">
        <v>0.20999999999999999</v>
      </c>
      <c r="L135" s="58">
        <f>IF(ISNUMBER(K135),ROUND(J135*(K135+1),2),0)</f>
        <v>0</v>
      </c>
      <c r="M135" s="12"/>
      <c r="N135" s="2"/>
      <c r="O135" s="2"/>
      <c r="P135" s="2"/>
      <c r="Q135" s="33">
        <f>IF(ISNUMBER(K135),IF(H135&gt;0,IF(I135&gt;0,J135,0),0),0)</f>
        <v>0</v>
      </c>
      <c r="R135" s="27">
        <f>IF(ISNUMBER(K135)=FALSE,J135,0)</f>
        <v>0</v>
      </c>
    </row>
    <row r="136">
      <c r="A136" s="9"/>
      <c r="B136" s="48" t="s">
        <v>60</v>
      </c>
      <c r="C136" s="1"/>
      <c r="D136" s="1"/>
      <c r="E136" s="49" t="s">
        <v>645</v>
      </c>
      <c r="F136" s="1"/>
      <c r="G136" s="1"/>
      <c r="H136" s="40"/>
      <c r="I136" s="1"/>
      <c r="J136" s="40"/>
      <c r="K136" s="1"/>
      <c r="L136" s="1"/>
      <c r="M136" s="12"/>
      <c r="N136" s="2"/>
      <c r="O136" s="2"/>
      <c r="P136" s="2"/>
      <c r="Q136" s="2"/>
    </row>
    <row r="137">
      <c r="A137" s="9"/>
      <c r="B137" s="48" t="s">
        <v>62</v>
      </c>
      <c r="C137" s="1"/>
      <c r="D137" s="1"/>
      <c r="E137" s="49" t="s">
        <v>646</v>
      </c>
      <c r="F137" s="1"/>
      <c r="G137" s="1"/>
      <c r="H137" s="40"/>
      <c r="I137" s="1"/>
      <c r="J137" s="40"/>
      <c r="K137" s="1"/>
      <c r="L137" s="1"/>
      <c r="M137" s="12"/>
      <c r="N137" s="2"/>
      <c r="O137" s="2"/>
      <c r="P137" s="2"/>
      <c r="Q137" s="2"/>
    </row>
    <row r="138">
      <c r="A138" s="9"/>
      <c r="B138" s="48" t="s">
        <v>63</v>
      </c>
      <c r="C138" s="1"/>
      <c r="D138" s="1"/>
      <c r="E138" s="49" t="s">
        <v>259</v>
      </c>
      <c r="F138" s="1"/>
      <c r="G138" s="1"/>
      <c r="H138" s="40"/>
      <c r="I138" s="1"/>
      <c r="J138" s="40"/>
      <c r="K138" s="1"/>
      <c r="L138" s="1"/>
      <c r="M138" s="12"/>
      <c r="N138" s="2"/>
      <c r="O138" s="2"/>
      <c r="P138" s="2"/>
      <c r="Q138" s="2"/>
    </row>
    <row r="139" thickBot="1">
      <c r="A139" s="9"/>
      <c r="B139" s="50" t="s">
        <v>65</v>
      </c>
      <c r="C139" s="51"/>
      <c r="D139" s="51"/>
      <c r="E139" s="52" t="s">
        <v>66</v>
      </c>
      <c r="F139" s="51"/>
      <c r="G139" s="51"/>
      <c r="H139" s="53"/>
      <c r="I139" s="51"/>
      <c r="J139" s="53"/>
      <c r="K139" s="51"/>
      <c r="L139" s="51"/>
      <c r="M139" s="12"/>
      <c r="N139" s="2"/>
      <c r="O139" s="2"/>
      <c r="P139" s="2"/>
      <c r="Q139" s="2"/>
    </row>
    <row r="140" thickTop="1">
      <c r="A140" s="9"/>
      <c r="B140" s="41">
        <v>20</v>
      </c>
      <c r="C140" s="42" t="s">
        <v>283</v>
      </c>
      <c r="D140" s="42" t="s">
        <v>67</v>
      </c>
      <c r="E140" s="42" t="s">
        <v>284</v>
      </c>
      <c r="F140" s="42" t="s">
        <v>3</v>
      </c>
      <c r="G140" s="43" t="s">
        <v>147</v>
      </c>
      <c r="H140" s="54">
        <v>5.7439999999999998</v>
      </c>
      <c r="I140" s="55">
        <f>ROUND(0,2)</f>
        <v>0</v>
      </c>
      <c r="J140" s="56">
        <f>ROUND(I140*H140,2)</f>
        <v>0</v>
      </c>
      <c r="K140" s="57">
        <v>0.20999999999999999</v>
      </c>
      <c r="L140" s="58">
        <f>IF(ISNUMBER(K140),ROUND(J140*(K140+1),2),0)</f>
        <v>0</v>
      </c>
      <c r="M140" s="12"/>
      <c r="N140" s="2"/>
      <c r="O140" s="2"/>
      <c r="P140" s="2"/>
      <c r="Q140" s="33">
        <f>IF(ISNUMBER(K140),IF(H140&gt;0,IF(I140&gt;0,J140,0),0),0)</f>
        <v>0</v>
      </c>
      <c r="R140" s="27">
        <f>IF(ISNUMBER(K140)=FALSE,J140,0)</f>
        <v>0</v>
      </c>
    </row>
    <row r="141">
      <c r="A141" s="9"/>
      <c r="B141" s="48" t="s">
        <v>60</v>
      </c>
      <c r="C141" s="1"/>
      <c r="D141" s="1"/>
      <c r="E141" s="49" t="s">
        <v>647</v>
      </c>
      <c r="F141" s="1"/>
      <c r="G141" s="1"/>
      <c r="H141" s="40"/>
      <c r="I141" s="1"/>
      <c r="J141" s="40"/>
      <c r="K141" s="1"/>
      <c r="L141" s="1"/>
      <c r="M141" s="12"/>
      <c r="N141" s="2"/>
      <c r="O141" s="2"/>
      <c r="P141" s="2"/>
      <c r="Q141" s="2"/>
    </row>
    <row r="142">
      <c r="A142" s="9"/>
      <c r="B142" s="48" t="s">
        <v>62</v>
      </c>
      <c r="C142" s="1"/>
      <c r="D142" s="1"/>
      <c r="E142" s="49" t="s">
        <v>648</v>
      </c>
      <c r="F142" s="1"/>
      <c r="G142" s="1"/>
      <c r="H142" s="40"/>
      <c r="I142" s="1"/>
      <c r="J142" s="40"/>
      <c r="K142" s="1"/>
      <c r="L142" s="1"/>
      <c r="M142" s="12"/>
      <c r="N142" s="2"/>
      <c r="O142" s="2"/>
      <c r="P142" s="2"/>
      <c r="Q142" s="2"/>
    </row>
    <row r="143">
      <c r="A143" s="9"/>
      <c r="B143" s="48" t="s">
        <v>63</v>
      </c>
      <c r="C143" s="1"/>
      <c r="D143" s="1"/>
      <c r="E143" s="49" t="s">
        <v>259</v>
      </c>
      <c r="F143" s="1"/>
      <c r="G143" s="1"/>
      <c r="H143" s="40"/>
      <c r="I143" s="1"/>
      <c r="J143" s="40"/>
      <c r="K143" s="1"/>
      <c r="L143" s="1"/>
      <c r="M143" s="12"/>
      <c r="N143" s="2"/>
      <c r="O143" s="2"/>
      <c r="P143" s="2"/>
      <c r="Q143" s="2"/>
    </row>
    <row r="144" thickBot="1">
      <c r="A144" s="9"/>
      <c r="B144" s="50" t="s">
        <v>65</v>
      </c>
      <c r="C144" s="51"/>
      <c r="D144" s="51"/>
      <c r="E144" s="52" t="s">
        <v>66</v>
      </c>
      <c r="F144" s="51"/>
      <c r="G144" s="51"/>
      <c r="H144" s="53"/>
      <c r="I144" s="51"/>
      <c r="J144" s="53"/>
      <c r="K144" s="51"/>
      <c r="L144" s="51"/>
      <c r="M144" s="12"/>
      <c r="N144" s="2"/>
      <c r="O144" s="2"/>
      <c r="P144" s="2"/>
      <c r="Q144" s="2"/>
    </row>
    <row r="145" thickTop="1">
      <c r="A145" s="9"/>
      <c r="B145" s="41">
        <v>21</v>
      </c>
      <c r="C145" s="42" t="s">
        <v>292</v>
      </c>
      <c r="D145" s="42" t="s">
        <v>3</v>
      </c>
      <c r="E145" s="42" t="s">
        <v>293</v>
      </c>
      <c r="F145" s="42" t="s">
        <v>3</v>
      </c>
      <c r="G145" s="43" t="s">
        <v>147</v>
      </c>
      <c r="H145" s="54">
        <v>4.8799999999999999</v>
      </c>
      <c r="I145" s="55">
        <f>ROUND(0,2)</f>
        <v>0</v>
      </c>
      <c r="J145" s="56">
        <f>ROUND(I145*H145,2)</f>
        <v>0</v>
      </c>
      <c r="K145" s="57">
        <v>0.20999999999999999</v>
      </c>
      <c r="L145" s="58">
        <f>IF(ISNUMBER(K145),ROUND(J145*(K145+1),2),0)</f>
        <v>0</v>
      </c>
      <c r="M145" s="12"/>
      <c r="N145" s="2"/>
      <c r="O145" s="2"/>
      <c r="P145" s="2"/>
      <c r="Q145" s="33">
        <f>IF(ISNUMBER(K145),IF(H145&gt;0,IF(I145&gt;0,J145,0),0),0)</f>
        <v>0</v>
      </c>
      <c r="R145" s="27">
        <f>IF(ISNUMBER(K145)=FALSE,J145,0)</f>
        <v>0</v>
      </c>
    </row>
    <row r="146">
      <c r="A146" s="9"/>
      <c r="B146" s="48" t="s">
        <v>60</v>
      </c>
      <c r="C146" s="1"/>
      <c r="D146" s="1"/>
      <c r="E146" s="49" t="s">
        <v>649</v>
      </c>
      <c r="F146" s="1"/>
      <c r="G146" s="1"/>
      <c r="H146" s="40"/>
      <c r="I146" s="1"/>
      <c r="J146" s="40"/>
      <c r="K146" s="1"/>
      <c r="L146" s="1"/>
      <c r="M146" s="12"/>
      <c r="N146" s="2"/>
      <c r="O146" s="2"/>
      <c r="P146" s="2"/>
      <c r="Q146" s="2"/>
    </row>
    <row r="147">
      <c r="A147" s="9"/>
      <c r="B147" s="48" t="s">
        <v>62</v>
      </c>
      <c r="C147" s="1"/>
      <c r="D147" s="1"/>
      <c r="E147" s="49" t="s">
        <v>650</v>
      </c>
      <c r="F147" s="1"/>
      <c r="G147" s="1"/>
      <c r="H147" s="40"/>
      <c r="I147" s="1"/>
      <c r="J147" s="40"/>
      <c r="K147" s="1"/>
      <c r="L147" s="1"/>
      <c r="M147" s="12"/>
      <c r="N147" s="2"/>
      <c r="O147" s="2"/>
      <c r="P147" s="2"/>
      <c r="Q147" s="2"/>
    </row>
    <row r="148">
      <c r="A148" s="9"/>
      <c r="B148" s="48" t="s">
        <v>63</v>
      </c>
      <c r="C148" s="1"/>
      <c r="D148" s="1"/>
      <c r="E148" s="49" t="s">
        <v>295</v>
      </c>
      <c r="F148" s="1"/>
      <c r="G148" s="1"/>
      <c r="H148" s="40"/>
      <c r="I148" s="1"/>
      <c r="J148" s="40"/>
      <c r="K148" s="1"/>
      <c r="L148" s="1"/>
      <c r="M148" s="12"/>
      <c r="N148" s="2"/>
      <c r="O148" s="2"/>
      <c r="P148" s="2"/>
      <c r="Q148" s="2"/>
    </row>
    <row r="149" thickBot="1">
      <c r="A149" s="9"/>
      <c r="B149" s="50" t="s">
        <v>65</v>
      </c>
      <c r="C149" s="51"/>
      <c r="D149" s="51"/>
      <c r="E149" s="52" t="s">
        <v>66</v>
      </c>
      <c r="F149" s="51"/>
      <c r="G149" s="51"/>
      <c r="H149" s="53"/>
      <c r="I149" s="51"/>
      <c r="J149" s="53"/>
      <c r="K149" s="51"/>
      <c r="L149" s="51"/>
      <c r="M149" s="12"/>
      <c r="N149" s="2"/>
      <c r="O149" s="2"/>
      <c r="P149" s="2"/>
      <c r="Q149" s="2"/>
    </row>
    <row r="150" thickTop="1">
      <c r="A150" s="9"/>
      <c r="B150" s="41">
        <v>22</v>
      </c>
      <c r="C150" s="42" t="s">
        <v>301</v>
      </c>
      <c r="D150" s="42" t="s">
        <v>3</v>
      </c>
      <c r="E150" s="42" t="s">
        <v>302</v>
      </c>
      <c r="F150" s="42" t="s">
        <v>3</v>
      </c>
      <c r="G150" s="43" t="s">
        <v>147</v>
      </c>
      <c r="H150" s="54">
        <v>0.55800000000000005</v>
      </c>
      <c r="I150" s="55">
        <f>ROUND(0,2)</f>
        <v>0</v>
      </c>
      <c r="J150" s="56">
        <f>ROUND(I150*H150,2)</f>
        <v>0</v>
      </c>
      <c r="K150" s="57">
        <v>0.20999999999999999</v>
      </c>
      <c r="L150" s="58">
        <f>IF(ISNUMBER(K150),ROUND(J150*(K150+1),2),0)</f>
        <v>0</v>
      </c>
      <c r="M150" s="12"/>
      <c r="N150" s="2"/>
      <c r="O150" s="2"/>
      <c r="P150" s="2"/>
      <c r="Q150" s="33">
        <f>IF(ISNUMBER(K150),IF(H150&gt;0,IF(I150&gt;0,J150,0),0),0)</f>
        <v>0</v>
      </c>
      <c r="R150" s="27">
        <f>IF(ISNUMBER(K150)=FALSE,J150,0)</f>
        <v>0</v>
      </c>
    </row>
    <row r="151">
      <c r="A151" s="9"/>
      <c r="B151" s="48" t="s">
        <v>60</v>
      </c>
      <c r="C151" s="1"/>
      <c r="D151" s="1"/>
      <c r="E151" s="49" t="s">
        <v>651</v>
      </c>
      <c r="F151" s="1"/>
      <c r="G151" s="1"/>
      <c r="H151" s="40"/>
      <c r="I151" s="1"/>
      <c r="J151" s="40"/>
      <c r="K151" s="1"/>
      <c r="L151" s="1"/>
      <c r="M151" s="12"/>
      <c r="N151" s="2"/>
      <c r="O151" s="2"/>
      <c r="P151" s="2"/>
      <c r="Q151" s="2"/>
    </row>
    <row r="152">
      <c r="A152" s="9"/>
      <c r="B152" s="48" t="s">
        <v>62</v>
      </c>
      <c r="C152" s="1"/>
      <c r="D152" s="1"/>
      <c r="E152" s="49" t="s">
        <v>652</v>
      </c>
      <c r="F152" s="1"/>
      <c r="G152" s="1"/>
      <c r="H152" s="40"/>
      <c r="I152" s="1"/>
      <c r="J152" s="40"/>
      <c r="K152" s="1"/>
      <c r="L152" s="1"/>
      <c r="M152" s="12"/>
      <c r="N152" s="2"/>
      <c r="O152" s="2"/>
      <c r="P152" s="2"/>
      <c r="Q152" s="2"/>
    </row>
    <row r="153">
      <c r="A153" s="9"/>
      <c r="B153" s="48" t="s">
        <v>63</v>
      </c>
      <c r="C153" s="1"/>
      <c r="D153" s="1"/>
      <c r="E153" s="49" t="s">
        <v>305</v>
      </c>
      <c r="F153" s="1"/>
      <c r="G153" s="1"/>
      <c r="H153" s="40"/>
      <c r="I153" s="1"/>
      <c r="J153" s="40"/>
      <c r="K153" s="1"/>
      <c r="L153" s="1"/>
      <c r="M153" s="12"/>
      <c r="N153" s="2"/>
      <c r="O153" s="2"/>
      <c r="P153" s="2"/>
      <c r="Q153" s="2"/>
    </row>
    <row r="154" thickBot="1">
      <c r="A154" s="9"/>
      <c r="B154" s="50" t="s">
        <v>65</v>
      </c>
      <c r="C154" s="51"/>
      <c r="D154" s="51"/>
      <c r="E154" s="52" t="s">
        <v>66</v>
      </c>
      <c r="F154" s="51"/>
      <c r="G154" s="51"/>
      <c r="H154" s="53"/>
      <c r="I154" s="51"/>
      <c r="J154" s="53"/>
      <c r="K154" s="51"/>
      <c r="L154" s="51"/>
      <c r="M154" s="12"/>
      <c r="N154" s="2"/>
      <c r="O154" s="2"/>
      <c r="P154" s="2"/>
      <c r="Q154" s="2"/>
    </row>
    <row r="155" thickTop="1" thickBot="1" ht="25" customHeight="1">
      <c r="A155" s="9"/>
      <c r="B155" s="1"/>
      <c r="C155" s="59">
        <v>4</v>
      </c>
      <c r="D155" s="1"/>
      <c r="E155" s="59" t="s">
        <v>183</v>
      </c>
      <c r="F155" s="1"/>
      <c r="G155" s="60" t="s">
        <v>101</v>
      </c>
      <c r="H155" s="61">
        <f>J125+J130+J135+J140+J145+J150</f>
        <v>0</v>
      </c>
      <c r="I155" s="60" t="s">
        <v>102</v>
      </c>
      <c r="J155" s="62">
        <f>(L155-H155)</f>
        <v>0</v>
      </c>
      <c r="K155" s="60" t="s">
        <v>103</v>
      </c>
      <c r="L155" s="63">
        <f>L125+L130+L135+L140+L145+L150</f>
        <v>0</v>
      </c>
      <c r="M155" s="12"/>
      <c r="N155" s="2"/>
      <c r="O155" s="2"/>
      <c r="P155" s="2"/>
      <c r="Q155" s="33">
        <f>0+Q125+Q130+Q135+Q140+Q145+Q150</f>
        <v>0</v>
      </c>
      <c r="R155" s="27">
        <f>0+R125+R130+R135+R140+R145+R150</f>
        <v>0</v>
      </c>
      <c r="S155" s="64">
        <f>Q155*(1+J155)+R155</f>
        <v>0</v>
      </c>
    </row>
    <row r="156" thickTop="1" thickBot="1" ht="25" customHeight="1">
      <c r="A156" s="9"/>
      <c r="B156" s="65"/>
      <c r="C156" s="65"/>
      <c r="D156" s="65"/>
      <c r="E156" s="65"/>
      <c r="F156" s="65"/>
      <c r="G156" s="66" t="s">
        <v>104</v>
      </c>
      <c r="H156" s="67">
        <f>J125+J130+J135+J140+J145+J150</f>
        <v>0</v>
      </c>
      <c r="I156" s="66" t="s">
        <v>105</v>
      </c>
      <c r="J156" s="68">
        <f>0+J155</f>
        <v>0</v>
      </c>
      <c r="K156" s="66" t="s">
        <v>106</v>
      </c>
      <c r="L156" s="69">
        <f>L125+L130+L135+L140+L145+L150</f>
        <v>0</v>
      </c>
      <c r="M156" s="12"/>
      <c r="N156" s="2"/>
      <c r="O156" s="2"/>
      <c r="P156" s="2"/>
      <c r="Q156" s="2"/>
    </row>
    <row r="157" ht="40" customHeight="1">
      <c r="A157" s="9"/>
      <c r="B157" s="73" t="s">
        <v>560</v>
      </c>
      <c r="C157" s="1"/>
      <c r="D157" s="1"/>
      <c r="E157" s="1"/>
      <c r="F157" s="1"/>
      <c r="G157" s="1"/>
      <c r="H157" s="40"/>
      <c r="I157" s="1"/>
      <c r="J157" s="40"/>
      <c r="K157" s="1"/>
      <c r="L157" s="1"/>
      <c r="M157" s="12"/>
      <c r="N157" s="2"/>
      <c r="O157" s="2"/>
      <c r="P157" s="2"/>
      <c r="Q157" s="2"/>
    </row>
    <row r="158">
      <c r="A158" s="9"/>
      <c r="B158" s="41">
        <v>23</v>
      </c>
      <c r="C158" s="42" t="s">
        <v>561</v>
      </c>
      <c r="D158" s="42" t="s">
        <v>3</v>
      </c>
      <c r="E158" s="42" t="s">
        <v>562</v>
      </c>
      <c r="F158" s="42" t="s">
        <v>3</v>
      </c>
      <c r="G158" s="43" t="s">
        <v>123</v>
      </c>
      <c r="H158" s="44">
        <v>31.100000000000001</v>
      </c>
      <c r="I158" s="25">
        <f>ROUND(0,2)</f>
        <v>0</v>
      </c>
      <c r="J158" s="45">
        <f>ROUND(I158*H158,2)</f>
        <v>0</v>
      </c>
      <c r="K158" s="46">
        <v>0.20999999999999999</v>
      </c>
      <c r="L158" s="47">
        <f>IF(ISNUMBER(K158),ROUND(J158*(K158+1),2),0)</f>
        <v>0</v>
      </c>
      <c r="M158" s="12"/>
      <c r="N158" s="2"/>
      <c r="O158" s="2"/>
      <c r="P158" s="2"/>
      <c r="Q158" s="33">
        <f>IF(ISNUMBER(K158),IF(H158&gt;0,IF(I158&gt;0,J158,0),0),0)</f>
        <v>0</v>
      </c>
      <c r="R158" s="27">
        <f>IF(ISNUMBER(K158)=FALSE,J158,0)</f>
        <v>0</v>
      </c>
    </row>
    <row r="159">
      <c r="A159" s="9"/>
      <c r="B159" s="48" t="s">
        <v>60</v>
      </c>
      <c r="C159" s="1"/>
      <c r="D159" s="1"/>
      <c r="E159" s="49" t="s">
        <v>653</v>
      </c>
      <c r="F159" s="1"/>
      <c r="G159" s="1"/>
      <c r="H159" s="40"/>
      <c r="I159" s="1"/>
      <c r="J159" s="40"/>
      <c r="K159" s="1"/>
      <c r="L159" s="1"/>
      <c r="M159" s="12"/>
      <c r="N159" s="2"/>
      <c r="O159" s="2"/>
      <c r="P159" s="2"/>
      <c r="Q159" s="2"/>
    </row>
    <row r="160">
      <c r="A160" s="9"/>
      <c r="B160" s="48" t="s">
        <v>62</v>
      </c>
      <c r="C160" s="1"/>
      <c r="D160" s="1"/>
      <c r="E160" s="49" t="s">
        <v>654</v>
      </c>
      <c r="F160" s="1"/>
      <c r="G160" s="1"/>
      <c r="H160" s="40"/>
      <c r="I160" s="1"/>
      <c r="J160" s="40"/>
      <c r="K160" s="1"/>
      <c r="L160" s="1"/>
      <c r="M160" s="12"/>
      <c r="N160" s="2"/>
      <c r="O160" s="2"/>
      <c r="P160" s="2"/>
      <c r="Q160" s="2"/>
    </row>
    <row r="161">
      <c r="A161" s="9"/>
      <c r="B161" s="48" t="s">
        <v>63</v>
      </c>
      <c r="C161" s="1"/>
      <c r="D161" s="1"/>
      <c r="E161" s="49" t="s">
        <v>565</v>
      </c>
      <c r="F161" s="1"/>
      <c r="G161" s="1"/>
      <c r="H161" s="40"/>
      <c r="I161" s="1"/>
      <c r="J161" s="40"/>
      <c r="K161" s="1"/>
      <c r="L161" s="1"/>
      <c r="M161" s="12"/>
      <c r="N161" s="2"/>
      <c r="O161" s="2"/>
      <c r="P161" s="2"/>
      <c r="Q161" s="2"/>
    </row>
    <row r="162" thickBot="1">
      <c r="A162" s="9"/>
      <c r="B162" s="50" t="s">
        <v>65</v>
      </c>
      <c r="C162" s="51"/>
      <c r="D162" s="51"/>
      <c r="E162" s="52" t="s">
        <v>66</v>
      </c>
      <c r="F162" s="51"/>
      <c r="G162" s="51"/>
      <c r="H162" s="53"/>
      <c r="I162" s="51"/>
      <c r="J162" s="53"/>
      <c r="K162" s="51"/>
      <c r="L162" s="51"/>
      <c r="M162" s="12"/>
      <c r="N162" s="2"/>
      <c r="O162" s="2"/>
      <c r="P162" s="2"/>
      <c r="Q162" s="2"/>
    </row>
    <row r="163" thickTop="1" thickBot="1" ht="25" customHeight="1">
      <c r="A163" s="9"/>
      <c r="B163" s="1"/>
      <c r="C163" s="59">
        <v>7</v>
      </c>
      <c r="D163" s="1"/>
      <c r="E163" s="59" t="s">
        <v>503</v>
      </c>
      <c r="F163" s="1"/>
      <c r="G163" s="60" t="s">
        <v>101</v>
      </c>
      <c r="H163" s="61">
        <f>0+J158</f>
        <v>0</v>
      </c>
      <c r="I163" s="60" t="s">
        <v>102</v>
      </c>
      <c r="J163" s="62">
        <f>(L163-H163)</f>
        <v>0</v>
      </c>
      <c r="K163" s="60" t="s">
        <v>103</v>
      </c>
      <c r="L163" s="63">
        <f>0+L158</f>
        <v>0</v>
      </c>
      <c r="M163" s="12"/>
      <c r="N163" s="2"/>
      <c r="O163" s="2"/>
      <c r="P163" s="2"/>
      <c r="Q163" s="33">
        <f>0+Q158</f>
        <v>0</v>
      </c>
      <c r="R163" s="27">
        <f>0+R158</f>
        <v>0</v>
      </c>
      <c r="S163" s="64">
        <f>Q163*(1+J163)+R163</f>
        <v>0</v>
      </c>
    </row>
    <row r="164" thickTop="1" thickBot="1" ht="25" customHeight="1">
      <c r="A164" s="9"/>
      <c r="B164" s="65"/>
      <c r="C164" s="65"/>
      <c r="D164" s="65"/>
      <c r="E164" s="65"/>
      <c r="F164" s="65"/>
      <c r="G164" s="66" t="s">
        <v>104</v>
      </c>
      <c r="H164" s="67">
        <f>0+J158</f>
        <v>0</v>
      </c>
      <c r="I164" s="66" t="s">
        <v>105</v>
      </c>
      <c r="J164" s="68">
        <f>0+J163</f>
        <v>0</v>
      </c>
      <c r="K164" s="66" t="s">
        <v>106</v>
      </c>
      <c r="L164" s="69">
        <f>0+L158</f>
        <v>0</v>
      </c>
      <c r="M164" s="12"/>
      <c r="N164" s="2"/>
      <c r="O164" s="2"/>
      <c r="P164" s="2"/>
      <c r="Q164" s="2"/>
    </row>
    <row r="165" ht="40" customHeight="1">
      <c r="A165" s="9"/>
      <c r="B165" s="73" t="s">
        <v>364</v>
      </c>
      <c r="C165" s="1"/>
      <c r="D165" s="1"/>
      <c r="E165" s="1"/>
      <c r="F165" s="1"/>
      <c r="G165" s="1"/>
      <c r="H165" s="40"/>
      <c r="I165" s="1"/>
      <c r="J165" s="40"/>
      <c r="K165" s="1"/>
      <c r="L165" s="1"/>
      <c r="M165" s="12"/>
      <c r="N165" s="2"/>
      <c r="O165" s="2"/>
      <c r="P165" s="2"/>
      <c r="Q165" s="2"/>
    </row>
    <row r="166">
      <c r="A166" s="9"/>
      <c r="B166" s="41">
        <v>24</v>
      </c>
      <c r="C166" s="42" t="s">
        <v>566</v>
      </c>
      <c r="D166" s="42" t="s">
        <v>3</v>
      </c>
      <c r="E166" s="42" t="s">
        <v>567</v>
      </c>
      <c r="F166" s="42" t="s">
        <v>3</v>
      </c>
      <c r="G166" s="43" t="s">
        <v>79</v>
      </c>
      <c r="H166" s="44">
        <v>2</v>
      </c>
      <c r="I166" s="25">
        <f>ROUND(0,2)</f>
        <v>0</v>
      </c>
      <c r="J166" s="45">
        <f>ROUND(I166*H166,2)</f>
        <v>0</v>
      </c>
      <c r="K166" s="46">
        <v>0.20999999999999999</v>
      </c>
      <c r="L166" s="47">
        <f>IF(ISNUMBER(K166),ROUND(J166*(K166+1),2),0)</f>
        <v>0</v>
      </c>
      <c r="M166" s="12"/>
      <c r="N166" s="2"/>
      <c r="O166" s="2"/>
      <c r="P166" s="2"/>
      <c r="Q166" s="33">
        <f>IF(ISNUMBER(K166),IF(H166&gt;0,IF(I166&gt;0,J166,0),0),0)</f>
        <v>0</v>
      </c>
      <c r="R166" s="27">
        <f>IF(ISNUMBER(K166)=FALSE,J166,0)</f>
        <v>0</v>
      </c>
    </row>
    <row r="167">
      <c r="A167" s="9"/>
      <c r="B167" s="48" t="s">
        <v>60</v>
      </c>
      <c r="C167" s="1"/>
      <c r="D167" s="1"/>
      <c r="E167" s="49" t="s">
        <v>655</v>
      </c>
      <c r="F167" s="1"/>
      <c r="G167" s="1"/>
      <c r="H167" s="40"/>
      <c r="I167" s="1"/>
      <c r="J167" s="40"/>
      <c r="K167" s="1"/>
      <c r="L167" s="1"/>
      <c r="M167" s="12"/>
      <c r="N167" s="2"/>
      <c r="O167" s="2"/>
      <c r="P167" s="2"/>
      <c r="Q167" s="2"/>
    </row>
    <row r="168">
      <c r="A168" s="9"/>
      <c r="B168" s="48" t="s">
        <v>62</v>
      </c>
      <c r="C168" s="1"/>
      <c r="D168" s="1"/>
      <c r="E168" s="49" t="s">
        <v>656</v>
      </c>
      <c r="F168" s="1"/>
      <c r="G168" s="1"/>
      <c r="H168" s="40"/>
      <c r="I168" s="1"/>
      <c r="J168" s="40"/>
      <c r="K168" s="1"/>
      <c r="L168" s="1"/>
      <c r="M168" s="12"/>
      <c r="N168" s="2"/>
      <c r="O168" s="2"/>
      <c r="P168" s="2"/>
      <c r="Q168" s="2"/>
    </row>
    <row r="169">
      <c r="A169" s="9"/>
      <c r="B169" s="48" t="s">
        <v>63</v>
      </c>
      <c r="C169" s="1"/>
      <c r="D169" s="1"/>
      <c r="E169" s="49" t="s">
        <v>570</v>
      </c>
      <c r="F169" s="1"/>
      <c r="G169" s="1"/>
      <c r="H169" s="40"/>
      <c r="I169" s="1"/>
      <c r="J169" s="40"/>
      <c r="K169" s="1"/>
      <c r="L169" s="1"/>
      <c r="M169" s="12"/>
      <c r="N169" s="2"/>
      <c r="O169" s="2"/>
      <c r="P169" s="2"/>
      <c r="Q169" s="2"/>
    </row>
    <row r="170" thickBot="1">
      <c r="A170" s="9"/>
      <c r="B170" s="50" t="s">
        <v>65</v>
      </c>
      <c r="C170" s="51"/>
      <c r="D170" s="51"/>
      <c r="E170" s="52" t="s">
        <v>66</v>
      </c>
      <c r="F170" s="51"/>
      <c r="G170" s="51"/>
      <c r="H170" s="53"/>
      <c r="I170" s="51"/>
      <c r="J170" s="53"/>
      <c r="K170" s="51"/>
      <c r="L170" s="51"/>
      <c r="M170" s="12"/>
      <c r="N170" s="2"/>
      <c r="O170" s="2"/>
      <c r="P170" s="2"/>
      <c r="Q170" s="2"/>
    </row>
    <row r="171" thickTop="1">
      <c r="A171" s="9"/>
      <c r="B171" s="41">
        <v>25</v>
      </c>
      <c r="C171" s="42" t="s">
        <v>571</v>
      </c>
      <c r="D171" s="42" t="s">
        <v>3</v>
      </c>
      <c r="E171" s="42" t="s">
        <v>572</v>
      </c>
      <c r="F171" s="42" t="s">
        <v>3</v>
      </c>
      <c r="G171" s="43" t="s">
        <v>79</v>
      </c>
      <c r="H171" s="54">
        <v>9</v>
      </c>
      <c r="I171" s="55">
        <f>ROUND(0,2)</f>
        <v>0</v>
      </c>
      <c r="J171" s="56">
        <f>ROUND(I171*H171,2)</f>
        <v>0</v>
      </c>
      <c r="K171" s="57">
        <v>0.20999999999999999</v>
      </c>
      <c r="L171" s="58">
        <f>IF(ISNUMBER(K171),ROUND(J171*(K171+1),2),0)</f>
        <v>0</v>
      </c>
      <c r="M171" s="12"/>
      <c r="N171" s="2"/>
      <c r="O171" s="2"/>
      <c r="P171" s="2"/>
      <c r="Q171" s="33">
        <f>IF(ISNUMBER(K171),IF(H171&gt;0,IF(I171&gt;0,J171,0),0),0)</f>
        <v>0</v>
      </c>
      <c r="R171" s="27">
        <f>IF(ISNUMBER(K171)=FALSE,J171,0)</f>
        <v>0</v>
      </c>
    </row>
    <row r="172">
      <c r="A172" s="9"/>
      <c r="B172" s="48" t="s">
        <v>60</v>
      </c>
      <c r="C172" s="1"/>
      <c r="D172" s="1"/>
      <c r="E172" s="49" t="s">
        <v>657</v>
      </c>
      <c r="F172" s="1"/>
      <c r="G172" s="1"/>
      <c r="H172" s="40"/>
      <c r="I172" s="1"/>
      <c r="J172" s="40"/>
      <c r="K172" s="1"/>
      <c r="L172" s="1"/>
      <c r="M172" s="12"/>
      <c r="N172" s="2"/>
      <c r="O172" s="2"/>
      <c r="P172" s="2"/>
      <c r="Q172" s="2"/>
    </row>
    <row r="173">
      <c r="A173" s="9"/>
      <c r="B173" s="48" t="s">
        <v>62</v>
      </c>
      <c r="C173" s="1"/>
      <c r="D173" s="1"/>
      <c r="E173" s="49" t="s">
        <v>658</v>
      </c>
      <c r="F173" s="1"/>
      <c r="G173" s="1"/>
      <c r="H173" s="40"/>
      <c r="I173" s="1"/>
      <c r="J173" s="40"/>
      <c r="K173" s="1"/>
      <c r="L173" s="1"/>
      <c r="M173" s="12"/>
      <c r="N173" s="2"/>
      <c r="O173" s="2"/>
      <c r="P173" s="2"/>
      <c r="Q173" s="2"/>
    </row>
    <row r="174">
      <c r="A174" s="9"/>
      <c r="B174" s="48" t="s">
        <v>63</v>
      </c>
      <c r="C174" s="1"/>
      <c r="D174" s="1"/>
      <c r="E174" s="49" t="s">
        <v>575</v>
      </c>
      <c r="F174" s="1"/>
      <c r="G174" s="1"/>
      <c r="H174" s="40"/>
      <c r="I174" s="1"/>
      <c r="J174" s="40"/>
      <c r="K174" s="1"/>
      <c r="L174" s="1"/>
      <c r="M174" s="12"/>
      <c r="N174" s="2"/>
      <c r="O174" s="2"/>
      <c r="P174" s="2"/>
      <c r="Q174" s="2"/>
    </row>
    <row r="175" thickBot="1">
      <c r="A175" s="9"/>
      <c r="B175" s="50" t="s">
        <v>65</v>
      </c>
      <c r="C175" s="51"/>
      <c r="D175" s="51"/>
      <c r="E175" s="52" t="s">
        <v>66</v>
      </c>
      <c r="F175" s="51"/>
      <c r="G175" s="51"/>
      <c r="H175" s="53"/>
      <c r="I175" s="51"/>
      <c r="J175" s="53"/>
      <c r="K175" s="51"/>
      <c r="L175" s="51"/>
      <c r="M175" s="12"/>
      <c r="N175" s="2"/>
      <c r="O175" s="2"/>
      <c r="P175" s="2"/>
      <c r="Q175" s="2"/>
    </row>
    <row r="176" thickTop="1" thickBot="1" ht="25" customHeight="1">
      <c r="A176" s="9"/>
      <c r="B176" s="1"/>
      <c r="C176" s="59">
        <v>8</v>
      </c>
      <c r="D176" s="1"/>
      <c r="E176" s="59" t="s">
        <v>185</v>
      </c>
      <c r="F176" s="1"/>
      <c r="G176" s="60" t="s">
        <v>101</v>
      </c>
      <c r="H176" s="61">
        <f>J166+J171</f>
        <v>0</v>
      </c>
      <c r="I176" s="60" t="s">
        <v>102</v>
      </c>
      <c r="J176" s="62">
        <f>(L176-H176)</f>
        <v>0</v>
      </c>
      <c r="K176" s="60" t="s">
        <v>103</v>
      </c>
      <c r="L176" s="63">
        <f>L166+L171</f>
        <v>0</v>
      </c>
      <c r="M176" s="12"/>
      <c r="N176" s="2"/>
      <c r="O176" s="2"/>
      <c r="P176" s="2"/>
      <c r="Q176" s="33">
        <f>0+Q166+Q171</f>
        <v>0</v>
      </c>
      <c r="R176" s="27">
        <f>0+R166+R171</f>
        <v>0</v>
      </c>
      <c r="S176" s="64">
        <f>Q176*(1+J176)+R176</f>
        <v>0</v>
      </c>
    </row>
    <row r="177" thickTop="1" thickBot="1" ht="25" customHeight="1">
      <c r="A177" s="9"/>
      <c r="B177" s="65"/>
      <c r="C177" s="65"/>
      <c r="D177" s="65"/>
      <c r="E177" s="65"/>
      <c r="F177" s="65"/>
      <c r="G177" s="66" t="s">
        <v>104</v>
      </c>
      <c r="H177" s="67">
        <f>J166+J171</f>
        <v>0</v>
      </c>
      <c r="I177" s="66" t="s">
        <v>105</v>
      </c>
      <c r="J177" s="68">
        <f>0+J176</f>
        <v>0</v>
      </c>
      <c r="K177" s="66" t="s">
        <v>106</v>
      </c>
      <c r="L177" s="69">
        <f>L166+L171</f>
        <v>0</v>
      </c>
      <c r="M177" s="12"/>
      <c r="N177" s="2"/>
      <c r="O177" s="2"/>
      <c r="P177" s="2"/>
      <c r="Q177" s="2"/>
    </row>
    <row r="178" ht="40" customHeight="1">
      <c r="A178" s="9"/>
      <c r="B178" s="73" t="s">
        <v>174</v>
      </c>
      <c r="C178" s="1"/>
      <c r="D178" s="1"/>
      <c r="E178" s="1"/>
      <c r="F178" s="1"/>
      <c r="G178" s="1"/>
      <c r="H178" s="40"/>
      <c r="I178" s="1"/>
      <c r="J178" s="40"/>
      <c r="K178" s="1"/>
      <c r="L178" s="1"/>
      <c r="M178" s="12"/>
      <c r="N178" s="2"/>
      <c r="O178" s="2"/>
      <c r="P178" s="2"/>
      <c r="Q178" s="2"/>
    </row>
    <row r="179">
      <c r="A179" s="9"/>
      <c r="B179" s="41">
        <v>26</v>
      </c>
      <c r="C179" s="42" t="s">
        <v>659</v>
      </c>
      <c r="D179" s="42" t="s">
        <v>3</v>
      </c>
      <c r="E179" s="42" t="s">
        <v>660</v>
      </c>
      <c r="F179" s="42" t="s">
        <v>3</v>
      </c>
      <c r="G179" s="43" t="s">
        <v>177</v>
      </c>
      <c r="H179" s="44">
        <v>11.6</v>
      </c>
      <c r="I179" s="25">
        <f>ROUND(0,2)</f>
        <v>0</v>
      </c>
      <c r="J179" s="45">
        <f>ROUND(I179*H179,2)</f>
        <v>0</v>
      </c>
      <c r="K179" s="46">
        <v>0.20999999999999999</v>
      </c>
      <c r="L179" s="47">
        <f>IF(ISNUMBER(K179),ROUND(J179*(K179+1),2),0)</f>
        <v>0</v>
      </c>
      <c r="M179" s="12"/>
      <c r="N179" s="2"/>
      <c r="O179" s="2"/>
      <c r="P179" s="2"/>
      <c r="Q179" s="33">
        <f>IF(ISNUMBER(K179),IF(H179&gt;0,IF(I179&gt;0,J179,0),0),0)</f>
        <v>0</v>
      </c>
      <c r="R179" s="27">
        <f>IF(ISNUMBER(K179)=FALSE,J179,0)</f>
        <v>0</v>
      </c>
    </row>
    <row r="180">
      <c r="A180" s="9"/>
      <c r="B180" s="48" t="s">
        <v>60</v>
      </c>
      <c r="C180" s="1"/>
      <c r="D180" s="1"/>
      <c r="E180" s="49" t="s">
        <v>661</v>
      </c>
      <c r="F180" s="1"/>
      <c r="G180" s="1"/>
      <c r="H180" s="40"/>
      <c r="I180" s="1"/>
      <c r="J180" s="40"/>
      <c r="K180" s="1"/>
      <c r="L180" s="1"/>
      <c r="M180" s="12"/>
      <c r="N180" s="2"/>
      <c r="O180" s="2"/>
      <c r="P180" s="2"/>
      <c r="Q180" s="2"/>
    </row>
    <row r="181">
      <c r="A181" s="9"/>
      <c r="B181" s="48" t="s">
        <v>62</v>
      </c>
      <c r="C181" s="1"/>
      <c r="D181" s="1"/>
      <c r="E181" s="49" t="s">
        <v>662</v>
      </c>
      <c r="F181" s="1"/>
      <c r="G181" s="1"/>
      <c r="H181" s="40"/>
      <c r="I181" s="1"/>
      <c r="J181" s="40"/>
      <c r="K181" s="1"/>
      <c r="L181" s="1"/>
      <c r="M181" s="12"/>
      <c r="N181" s="2"/>
      <c r="O181" s="2"/>
      <c r="P181" s="2"/>
      <c r="Q181" s="2"/>
    </row>
    <row r="182">
      <c r="A182" s="9"/>
      <c r="B182" s="48" t="s">
        <v>63</v>
      </c>
      <c r="C182" s="1"/>
      <c r="D182" s="1"/>
      <c r="E182" s="49" t="s">
        <v>663</v>
      </c>
      <c r="F182" s="1"/>
      <c r="G182" s="1"/>
      <c r="H182" s="40"/>
      <c r="I182" s="1"/>
      <c r="J182" s="40"/>
      <c r="K182" s="1"/>
      <c r="L182" s="1"/>
      <c r="M182" s="12"/>
      <c r="N182" s="2"/>
      <c r="O182" s="2"/>
      <c r="P182" s="2"/>
      <c r="Q182" s="2"/>
    </row>
    <row r="183" thickBot="1">
      <c r="A183" s="9"/>
      <c r="B183" s="50" t="s">
        <v>65</v>
      </c>
      <c r="C183" s="51"/>
      <c r="D183" s="51"/>
      <c r="E183" s="52" t="s">
        <v>66</v>
      </c>
      <c r="F183" s="51"/>
      <c r="G183" s="51"/>
      <c r="H183" s="53"/>
      <c r="I183" s="51"/>
      <c r="J183" s="53"/>
      <c r="K183" s="51"/>
      <c r="L183" s="51"/>
      <c r="M183" s="12"/>
      <c r="N183" s="2"/>
      <c r="O183" s="2"/>
      <c r="P183" s="2"/>
      <c r="Q183" s="2"/>
    </row>
    <row r="184" thickTop="1">
      <c r="A184" s="9"/>
      <c r="B184" s="41">
        <v>27</v>
      </c>
      <c r="C184" s="42" t="s">
        <v>383</v>
      </c>
      <c r="D184" s="42" t="s">
        <v>3</v>
      </c>
      <c r="E184" s="42" t="s">
        <v>384</v>
      </c>
      <c r="F184" s="42" t="s">
        <v>3</v>
      </c>
      <c r="G184" s="43" t="s">
        <v>177</v>
      </c>
      <c r="H184" s="54">
        <v>9.4000000000000004</v>
      </c>
      <c r="I184" s="55">
        <f>ROUND(0,2)</f>
        <v>0</v>
      </c>
      <c r="J184" s="56">
        <f>ROUND(I184*H184,2)</f>
        <v>0</v>
      </c>
      <c r="K184" s="57">
        <v>0.20999999999999999</v>
      </c>
      <c r="L184" s="58">
        <f>IF(ISNUMBER(K184),ROUND(J184*(K184+1),2),0)</f>
        <v>0</v>
      </c>
      <c r="M184" s="12"/>
      <c r="N184" s="2"/>
      <c r="O184" s="2"/>
      <c r="P184" s="2"/>
      <c r="Q184" s="33">
        <f>IF(ISNUMBER(K184),IF(H184&gt;0,IF(I184&gt;0,J184,0),0),0)</f>
        <v>0</v>
      </c>
      <c r="R184" s="27">
        <f>IF(ISNUMBER(K184)=FALSE,J184,0)</f>
        <v>0</v>
      </c>
    </row>
    <row r="185">
      <c r="A185" s="9"/>
      <c r="B185" s="48" t="s">
        <v>60</v>
      </c>
      <c r="C185" s="1"/>
      <c r="D185" s="1"/>
      <c r="E185" s="49" t="s">
        <v>664</v>
      </c>
      <c r="F185" s="1"/>
      <c r="G185" s="1"/>
      <c r="H185" s="40"/>
      <c r="I185" s="1"/>
      <c r="J185" s="40"/>
      <c r="K185" s="1"/>
      <c r="L185" s="1"/>
      <c r="M185" s="12"/>
      <c r="N185" s="2"/>
      <c r="O185" s="2"/>
      <c r="P185" s="2"/>
      <c r="Q185" s="2"/>
    </row>
    <row r="186">
      <c r="A186" s="9"/>
      <c r="B186" s="48" t="s">
        <v>62</v>
      </c>
      <c r="C186" s="1"/>
      <c r="D186" s="1"/>
      <c r="E186" s="49" t="s">
        <v>665</v>
      </c>
      <c r="F186" s="1"/>
      <c r="G186" s="1"/>
      <c r="H186" s="40"/>
      <c r="I186" s="1"/>
      <c r="J186" s="40"/>
      <c r="K186" s="1"/>
      <c r="L186" s="1"/>
      <c r="M186" s="12"/>
      <c r="N186" s="2"/>
      <c r="O186" s="2"/>
      <c r="P186" s="2"/>
      <c r="Q186" s="2"/>
    </row>
    <row r="187">
      <c r="A187" s="9"/>
      <c r="B187" s="48" t="s">
        <v>63</v>
      </c>
      <c r="C187" s="1"/>
      <c r="D187" s="1"/>
      <c r="E187" s="49" t="s">
        <v>387</v>
      </c>
      <c r="F187" s="1"/>
      <c r="G187" s="1"/>
      <c r="H187" s="40"/>
      <c r="I187" s="1"/>
      <c r="J187" s="40"/>
      <c r="K187" s="1"/>
      <c r="L187" s="1"/>
      <c r="M187" s="12"/>
      <c r="N187" s="2"/>
      <c r="O187" s="2"/>
      <c r="P187" s="2"/>
      <c r="Q187" s="2"/>
    </row>
    <row r="188" thickBot="1">
      <c r="A188" s="9"/>
      <c r="B188" s="50" t="s">
        <v>65</v>
      </c>
      <c r="C188" s="51"/>
      <c r="D188" s="51"/>
      <c r="E188" s="52" t="s">
        <v>66</v>
      </c>
      <c r="F188" s="51"/>
      <c r="G188" s="51"/>
      <c r="H188" s="53"/>
      <c r="I188" s="51"/>
      <c r="J188" s="53"/>
      <c r="K188" s="51"/>
      <c r="L188" s="51"/>
      <c r="M188" s="12"/>
      <c r="N188" s="2"/>
      <c r="O188" s="2"/>
      <c r="P188" s="2"/>
      <c r="Q188" s="2"/>
    </row>
    <row r="189" thickTop="1">
      <c r="A189" s="9"/>
      <c r="B189" s="41">
        <v>28</v>
      </c>
      <c r="C189" s="42" t="s">
        <v>599</v>
      </c>
      <c r="D189" s="42" t="s">
        <v>3</v>
      </c>
      <c r="E189" s="42" t="s">
        <v>600</v>
      </c>
      <c r="F189" s="42" t="s">
        <v>3</v>
      </c>
      <c r="G189" s="43" t="s">
        <v>177</v>
      </c>
      <c r="H189" s="54">
        <v>16.91</v>
      </c>
      <c r="I189" s="55">
        <f>ROUND(0,2)</f>
        <v>0</v>
      </c>
      <c r="J189" s="56">
        <f>ROUND(I189*H189,2)</f>
        <v>0</v>
      </c>
      <c r="K189" s="57">
        <v>0.20999999999999999</v>
      </c>
      <c r="L189" s="58">
        <f>IF(ISNUMBER(K189),ROUND(J189*(K189+1),2),0)</f>
        <v>0</v>
      </c>
      <c r="M189" s="12"/>
      <c r="N189" s="2"/>
      <c r="O189" s="2"/>
      <c r="P189" s="2"/>
      <c r="Q189" s="33">
        <f>IF(ISNUMBER(K189),IF(H189&gt;0,IF(I189&gt;0,J189,0),0),0)</f>
        <v>0</v>
      </c>
      <c r="R189" s="27">
        <f>IF(ISNUMBER(K189)=FALSE,J189,0)</f>
        <v>0</v>
      </c>
    </row>
    <row r="190">
      <c r="A190" s="9"/>
      <c r="B190" s="48" t="s">
        <v>60</v>
      </c>
      <c r="C190" s="1"/>
      <c r="D190" s="1"/>
      <c r="E190" s="49" t="s">
        <v>666</v>
      </c>
      <c r="F190" s="1"/>
      <c r="G190" s="1"/>
      <c r="H190" s="40"/>
      <c r="I190" s="1"/>
      <c r="J190" s="40"/>
      <c r="K190" s="1"/>
      <c r="L190" s="1"/>
      <c r="M190" s="12"/>
      <c r="N190" s="2"/>
      <c r="O190" s="2"/>
      <c r="P190" s="2"/>
      <c r="Q190" s="2"/>
    </row>
    <row r="191">
      <c r="A191" s="9"/>
      <c r="B191" s="48" t="s">
        <v>62</v>
      </c>
      <c r="C191" s="1"/>
      <c r="D191" s="1"/>
      <c r="E191" s="49" t="s">
        <v>667</v>
      </c>
      <c r="F191" s="1"/>
      <c r="G191" s="1"/>
      <c r="H191" s="40"/>
      <c r="I191" s="1"/>
      <c r="J191" s="40"/>
      <c r="K191" s="1"/>
      <c r="L191" s="1"/>
      <c r="M191" s="12"/>
      <c r="N191" s="2"/>
      <c r="O191" s="2"/>
      <c r="P191" s="2"/>
      <c r="Q191" s="2"/>
    </row>
    <row r="192">
      <c r="A192" s="9"/>
      <c r="B192" s="48" t="s">
        <v>63</v>
      </c>
      <c r="C192" s="1"/>
      <c r="D192" s="1"/>
      <c r="E192" s="49" t="s">
        <v>387</v>
      </c>
      <c r="F192" s="1"/>
      <c r="G192" s="1"/>
      <c r="H192" s="40"/>
      <c r="I192" s="1"/>
      <c r="J192" s="40"/>
      <c r="K192" s="1"/>
      <c r="L192" s="1"/>
      <c r="M192" s="12"/>
      <c r="N192" s="2"/>
      <c r="O192" s="2"/>
      <c r="P192" s="2"/>
      <c r="Q192" s="2"/>
    </row>
    <row r="193" thickBot="1">
      <c r="A193" s="9"/>
      <c r="B193" s="50" t="s">
        <v>65</v>
      </c>
      <c r="C193" s="51"/>
      <c r="D193" s="51"/>
      <c r="E193" s="52" t="s">
        <v>66</v>
      </c>
      <c r="F193" s="51"/>
      <c r="G193" s="51"/>
      <c r="H193" s="53"/>
      <c r="I193" s="51"/>
      <c r="J193" s="53"/>
      <c r="K193" s="51"/>
      <c r="L193" s="51"/>
      <c r="M193" s="12"/>
      <c r="N193" s="2"/>
      <c r="O193" s="2"/>
      <c r="P193" s="2"/>
      <c r="Q193" s="2"/>
    </row>
    <row r="194" thickTop="1">
      <c r="A194" s="9"/>
      <c r="B194" s="41">
        <v>29</v>
      </c>
      <c r="C194" s="42" t="s">
        <v>578</v>
      </c>
      <c r="D194" s="42" t="s">
        <v>3</v>
      </c>
      <c r="E194" s="42" t="s">
        <v>579</v>
      </c>
      <c r="F194" s="42" t="s">
        <v>3</v>
      </c>
      <c r="G194" s="43" t="s">
        <v>123</v>
      </c>
      <c r="H194" s="54">
        <v>0.71999999999999997</v>
      </c>
      <c r="I194" s="55">
        <f>ROUND(0,2)</f>
        <v>0</v>
      </c>
      <c r="J194" s="56">
        <f>ROUND(I194*H194,2)</f>
        <v>0</v>
      </c>
      <c r="K194" s="57">
        <v>0.20999999999999999</v>
      </c>
      <c r="L194" s="58">
        <f>IF(ISNUMBER(K194),ROUND(J194*(K194+1),2),0)</f>
        <v>0</v>
      </c>
      <c r="M194" s="12"/>
      <c r="N194" s="2"/>
      <c r="O194" s="2"/>
      <c r="P194" s="2"/>
      <c r="Q194" s="33">
        <f>IF(ISNUMBER(K194),IF(H194&gt;0,IF(I194&gt;0,J194,0),0),0)</f>
        <v>0</v>
      </c>
      <c r="R194" s="27">
        <f>IF(ISNUMBER(K194)=FALSE,J194,0)</f>
        <v>0</v>
      </c>
    </row>
    <row r="195">
      <c r="A195" s="9"/>
      <c r="B195" s="48" t="s">
        <v>60</v>
      </c>
      <c r="C195" s="1"/>
      <c r="D195" s="1"/>
      <c r="E195" s="49" t="s">
        <v>197</v>
      </c>
      <c r="F195" s="1"/>
      <c r="G195" s="1"/>
      <c r="H195" s="40"/>
      <c r="I195" s="1"/>
      <c r="J195" s="40"/>
      <c r="K195" s="1"/>
      <c r="L195" s="1"/>
      <c r="M195" s="12"/>
      <c r="N195" s="2"/>
      <c r="O195" s="2"/>
      <c r="P195" s="2"/>
      <c r="Q195" s="2"/>
    </row>
    <row r="196">
      <c r="A196" s="9"/>
      <c r="B196" s="48" t="s">
        <v>62</v>
      </c>
      <c r="C196" s="1"/>
      <c r="D196" s="1"/>
      <c r="E196" s="49" t="s">
        <v>668</v>
      </c>
      <c r="F196" s="1"/>
      <c r="G196" s="1"/>
      <c r="H196" s="40"/>
      <c r="I196" s="1"/>
      <c r="J196" s="40"/>
      <c r="K196" s="1"/>
      <c r="L196" s="1"/>
      <c r="M196" s="12"/>
      <c r="N196" s="2"/>
      <c r="O196" s="2"/>
      <c r="P196" s="2"/>
      <c r="Q196" s="2"/>
    </row>
    <row r="197">
      <c r="A197" s="9"/>
      <c r="B197" s="48" t="s">
        <v>63</v>
      </c>
      <c r="C197" s="1"/>
      <c r="D197" s="1"/>
      <c r="E197" s="49" t="s">
        <v>581</v>
      </c>
      <c r="F197" s="1"/>
      <c r="G197" s="1"/>
      <c r="H197" s="40"/>
      <c r="I197" s="1"/>
      <c r="J197" s="40"/>
      <c r="K197" s="1"/>
      <c r="L197" s="1"/>
      <c r="M197" s="12"/>
      <c r="N197" s="2"/>
      <c r="O197" s="2"/>
      <c r="P197" s="2"/>
      <c r="Q197" s="2"/>
    </row>
    <row r="198" thickBot="1">
      <c r="A198" s="9"/>
      <c r="B198" s="50" t="s">
        <v>65</v>
      </c>
      <c r="C198" s="51"/>
      <c r="D198" s="51"/>
      <c r="E198" s="52" t="s">
        <v>66</v>
      </c>
      <c r="F198" s="51"/>
      <c r="G198" s="51"/>
      <c r="H198" s="53"/>
      <c r="I198" s="51"/>
      <c r="J198" s="53"/>
      <c r="K198" s="51"/>
      <c r="L198" s="51"/>
      <c r="M198" s="12"/>
      <c r="N198" s="2"/>
      <c r="O198" s="2"/>
      <c r="P198" s="2"/>
      <c r="Q198" s="2"/>
    </row>
    <row r="199" thickTop="1">
      <c r="A199" s="9"/>
      <c r="B199" s="41">
        <v>30</v>
      </c>
      <c r="C199" s="42" t="s">
        <v>669</v>
      </c>
      <c r="D199" s="42" t="s">
        <v>3</v>
      </c>
      <c r="E199" s="42" t="s">
        <v>670</v>
      </c>
      <c r="F199" s="42" t="s">
        <v>3</v>
      </c>
      <c r="G199" s="43" t="s">
        <v>147</v>
      </c>
      <c r="H199" s="54">
        <v>5.7460000000000004</v>
      </c>
      <c r="I199" s="55">
        <f>ROUND(0,2)</f>
        <v>0</v>
      </c>
      <c r="J199" s="56">
        <f>ROUND(I199*H199,2)</f>
        <v>0</v>
      </c>
      <c r="K199" s="57">
        <v>0.20999999999999999</v>
      </c>
      <c r="L199" s="58">
        <f>IF(ISNUMBER(K199),ROUND(J199*(K199+1),2),0)</f>
        <v>0</v>
      </c>
      <c r="M199" s="12"/>
      <c r="N199" s="2"/>
      <c r="O199" s="2"/>
      <c r="P199" s="2"/>
      <c r="Q199" s="33">
        <f>IF(ISNUMBER(K199),IF(H199&gt;0,IF(I199&gt;0,J199,0),0),0)</f>
        <v>0</v>
      </c>
      <c r="R199" s="27">
        <f>IF(ISNUMBER(K199)=FALSE,J199,0)</f>
        <v>0</v>
      </c>
    </row>
    <row r="200">
      <c r="A200" s="9"/>
      <c r="B200" s="48" t="s">
        <v>60</v>
      </c>
      <c r="C200" s="1"/>
      <c r="D200" s="1"/>
      <c r="E200" s="49" t="s">
        <v>671</v>
      </c>
      <c r="F200" s="1"/>
      <c r="G200" s="1"/>
      <c r="H200" s="40"/>
      <c r="I200" s="1"/>
      <c r="J200" s="40"/>
      <c r="K200" s="1"/>
      <c r="L200" s="1"/>
      <c r="M200" s="12"/>
      <c r="N200" s="2"/>
      <c r="O200" s="2"/>
      <c r="P200" s="2"/>
      <c r="Q200" s="2"/>
    </row>
    <row r="201">
      <c r="A201" s="9"/>
      <c r="B201" s="48" t="s">
        <v>62</v>
      </c>
      <c r="C201" s="1"/>
      <c r="D201" s="1"/>
      <c r="E201" s="49" t="s">
        <v>672</v>
      </c>
      <c r="F201" s="1"/>
      <c r="G201" s="1"/>
      <c r="H201" s="40"/>
      <c r="I201" s="1"/>
      <c r="J201" s="40"/>
      <c r="K201" s="1"/>
      <c r="L201" s="1"/>
      <c r="M201" s="12"/>
      <c r="N201" s="2"/>
      <c r="O201" s="2"/>
      <c r="P201" s="2"/>
      <c r="Q201" s="2"/>
    </row>
    <row r="202">
      <c r="A202" s="9"/>
      <c r="B202" s="48" t="s">
        <v>63</v>
      </c>
      <c r="C202" s="1"/>
      <c r="D202" s="1"/>
      <c r="E202" s="49" t="s">
        <v>673</v>
      </c>
      <c r="F202" s="1"/>
      <c r="G202" s="1"/>
      <c r="H202" s="40"/>
      <c r="I202" s="1"/>
      <c r="J202" s="40"/>
      <c r="K202" s="1"/>
      <c r="L202" s="1"/>
      <c r="M202" s="12"/>
      <c r="N202" s="2"/>
      <c r="O202" s="2"/>
      <c r="P202" s="2"/>
      <c r="Q202" s="2"/>
    </row>
    <row r="203" thickBot="1">
      <c r="A203" s="9"/>
      <c r="B203" s="50" t="s">
        <v>65</v>
      </c>
      <c r="C203" s="51"/>
      <c r="D203" s="51"/>
      <c r="E203" s="52" t="s">
        <v>66</v>
      </c>
      <c r="F203" s="51"/>
      <c r="G203" s="51"/>
      <c r="H203" s="53"/>
      <c r="I203" s="51"/>
      <c r="J203" s="53"/>
      <c r="K203" s="51"/>
      <c r="L203" s="51"/>
      <c r="M203" s="12"/>
      <c r="N203" s="2"/>
      <c r="O203" s="2"/>
      <c r="P203" s="2"/>
      <c r="Q203" s="2"/>
    </row>
    <row r="204" thickTop="1">
      <c r="A204" s="9"/>
      <c r="B204" s="41">
        <v>31</v>
      </c>
      <c r="C204" s="42" t="s">
        <v>674</v>
      </c>
      <c r="D204" s="42" t="s">
        <v>3</v>
      </c>
      <c r="E204" s="42" t="s">
        <v>675</v>
      </c>
      <c r="F204" s="42" t="s">
        <v>3</v>
      </c>
      <c r="G204" s="43" t="s">
        <v>147</v>
      </c>
      <c r="H204" s="54">
        <v>0.38700000000000001</v>
      </c>
      <c r="I204" s="55">
        <f>ROUND(0,2)</f>
        <v>0</v>
      </c>
      <c r="J204" s="56">
        <f>ROUND(I204*H204,2)</f>
        <v>0</v>
      </c>
      <c r="K204" s="57">
        <v>0.20999999999999999</v>
      </c>
      <c r="L204" s="58">
        <f>IF(ISNUMBER(K204),ROUND(J204*(K204+1),2),0)</f>
        <v>0</v>
      </c>
      <c r="M204" s="12"/>
      <c r="N204" s="2"/>
      <c r="O204" s="2"/>
      <c r="P204" s="2"/>
      <c r="Q204" s="33">
        <f>IF(ISNUMBER(K204),IF(H204&gt;0,IF(I204&gt;0,J204,0),0),0)</f>
        <v>0</v>
      </c>
      <c r="R204" s="27">
        <f>IF(ISNUMBER(K204)=FALSE,J204,0)</f>
        <v>0</v>
      </c>
    </row>
    <row r="205">
      <c r="A205" s="9"/>
      <c r="B205" s="48" t="s">
        <v>60</v>
      </c>
      <c r="C205" s="1"/>
      <c r="D205" s="1"/>
      <c r="E205" s="49" t="s">
        <v>584</v>
      </c>
      <c r="F205" s="1"/>
      <c r="G205" s="1"/>
      <c r="H205" s="40"/>
      <c r="I205" s="1"/>
      <c r="J205" s="40"/>
      <c r="K205" s="1"/>
      <c r="L205" s="1"/>
      <c r="M205" s="12"/>
      <c r="N205" s="2"/>
      <c r="O205" s="2"/>
      <c r="P205" s="2"/>
      <c r="Q205" s="2"/>
    </row>
    <row r="206">
      <c r="A206" s="9"/>
      <c r="B206" s="48" t="s">
        <v>62</v>
      </c>
      <c r="C206" s="1"/>
      <c r="D206" s="1"/>
      <c r="E206" s="49" t="s">
        <v>676</v>
      </c>
      <c r="F206" s="1"/>
      <c r="G206" s="1"/>
      <c r="H206" s="40"/>
      <c r="I206" s="1"/>
      <c r="J206" s="40"/>
      <c r="K206" s="1"/>
      <c r="L206" s="1"/>
      <c r="M206" s="12"/>
      <c r="N206" s="2"/>
      <c r="O206" s="2"/>
      <c r="P206" s="2"/>
      <c r="Q206" s="2"/>
    </row>
    <row r="207">
      <c r="A207" s="9"/>
      <c r="B207" s="48" t="s">
        <v>63</v>
      </c>
      <c r="C207" s="1"/>
      <c r="D207" s="1"/>
      <c r="E207" s="49" t="s">
        <v>673</v>
      </c>
      <c r="F207" s="1"/>
      <c r="G207" s="1"/>
      <c r="H207" s="40"/>
      <c r="I207" s="1"/>
      <c r="J207" s="40"/>
      <c r="K207" s="1"/>
      <c r="L207" s="1"/>
      <c r="M207" s="12"/>
      <c r="N207" s="2"/>
      <c r="O207" s="2"/>
      <c r="P207" s="2"/>
      <c r="Q207" s="2"/>
    </row>
    <row r="208" thickBot="1">
      <c r="A208" s="9"/>
      <c r="B208" s="50" t="s">
        <v>65</v>
      </c>
      <c r="C208" s="51"/>
      <c r="D208" s="51"/>
      <c r="E208" s="52" t="s">
        <v>66</v>
      </c>
      <c r="F208" s="51"/>
      <c r="G208" s="51"/>
      <c r="H208" s="53"/>
      <c r="I208" s="51"/>
      <c r="J208" s="53"/>
      <c r="K208" s="51"/>
      <c r="L208" s="51"/>
      <c r="M208" s="12"/>
      <c r="N208" s="2"/>
      <c r="O208" s="2"/>
      <c r="P208" s="2"/>
      <c r="Q208" s="2"/>
    </row>
    <row r="209" thickTop="1">
      <c r="A209" s="9"/>
      <c r="B209" s="41">
        <v>32</v>
      </c>
      <c r="C209" s="42" t="s">
        <v>677</v>
      </c>
      <c r="D209" s="42" t="s">
        <v>3</v>
      </c>
      <c r="E209" s="42" t="s">
        <v>678</v>
      </c>
      <c r="F209" s="42" t="s">
        <v>3</v>
      </c>
      <c r="G209" s="43" t="s">
        <v>147</v>
      </c>
      <c r="H209" s="54">
        <v>6.2850000000000001</v>
      </c>
      <c r="I209" s="55">
        <f>ROUND(0,2)</f>
        <v>0</v>
      </c>
      <c r="J209" s="56">
        <f>ROUND(I209*H209,2)</f>
        <v>0</v>
      </c>
      <c r="K209" s="57">
        <v>0.20999999999999999</v>
      </c>
      <c r="L209" s="58">
        <f>IF(ISNUMBER(K209),ROUND(J209*(K209+1),2),0)</f>
        <v>0</v>
      </c>
      <c r="M209" s="12"/>
      <c r="N209" s="2"/>
      <c r="O209" s="2"/>
      <c r="P209" s="2"/>
      <c r="Q209" s="33">
        <f>IF(ISNUMBER(K209),IF(H209&gt;0,IF(I209&gt;0,J209,0),0),0)</f>
        <v>0</v>
      </c>
      <c r="R209" s="27">
        <f>IF(ISNUMBER(K209)=FALSE,J209,0)</f>
        <v>0</v>
      </c>
    </row>
    <row r="210">
      <c r="A210" s="9"/>
      <c r="B210" s="48" t="s">
        <v>60</v>
      </c>
      <c r="C210" s="1"/>
      <c r="D210" s="1"/>
      <c r="E210" s="49" t="s">
        <v>679</v>
      </c>
      <c r="F210" s="1"/>
      <c r="G210" s="1"/>
      <c r="H210" s="40"/>
      <c r="I210" s="1"/>
      <c r="J210" s="40"/>
      <c r="K210" s="1"/>
      <c r="L210" s="1"/>
      <c r="M210" s="12"/>
      <c r="N210" s="2"/>
      <c r="O210" s="2"/>
      <c r="P210" s="2"/>
      <c r="Q210" s="2"/>
    </row>
    <row r="211">
      <c r="A211" s="9"/>
      <c r="B211" s="48" t="s">
        <v>62</v>
      </c>
      <c r="C211" s="1"/>
      <c r="D211" s="1"/>
      <c r="E211" s="49" t="s">
        <v>680</v>
      </c>
      <c r="F211" s="1"/>
      <c r="G211" s="1"/>
      <c r="H211" s="40"/>
      <c r="I211" s="1"/>
      <c r="J211" s="40"/>
      <c r="K211" s="1"/>
      <c r="L211" s="1"/>
      <c r="M211" s="12"/>
      <c r="N211" s="2"/>
      <c r="O211" s="2"/>
      <c r="P211" s="2"/>
      <c r="Q211" s="2"/>
    </row>
    <row r="212">
      <c r="A212" s="9"/>
      <c r="B212" s="48" t="s">
        <v>63</v>
      </c>
      <c r="C212" s="1"/>
      <c r="D212" s="1"/>
      <c r="E212" s="49" t="s">
        <v>673</v>
      </c>
      <c r="F212" s="1"/>
      <c r="G212" s="1"/>
      <c r="H212" s="40"/>
      <c r="I212" s="1"/>
      <c r="J212" s="40"/>
      <c r="K212" s="1"/>
      <c r="L212" s="1"/>
      <c r="M212" s="12"/>
      <c r="N212" s="2"/>
      <c r="O212" s="2"/>
      <c r="P212" s="2"/>
      <c r="Q212" s="2"/>
    </row>
    <row r="213" thickBot="1">
      <c r="A213" s="9"/>
      <c r="B213" s="50" t="s">
        <v>65</v>
      </c>
      <c r="C213" s="51"/>
      <c r="D213" s="51"/>
      <c r="E213" s="52" t="s">
        <v>66</v>
      </c>
      <c r="F213" s="51"/>
      <c r="G213" s="51"/>
      <c r="H213" s="53"/>
      <c r="I213" s="51"/>
      <c r="J213" s="53"/>
      <c r="K213" s="51"/>
      <c r="L213" s="51"/>
      <c r="M213" s="12"/>
      <c r="N213" s="2"/>
      <c r="O213" s="2"/>
      <c r="P213" s="2"/>
      <c r="Q213" s="2"/>
    </row>
    <row r="214" thickTop="1">
      <c r="A214" s="9"/>
      <c r="B214" s="41">
        <v>33</v>
      </c>
      <c r="C214" s="42" t="s">
        <v>582</v>
      </c>
      <c r="D214" s="42" t="s">
        <v>3</v>
      </c>
      <c r="E214" s="42" t="s">
        <v>583</v>
      </c>
      <c r="F214" s="42" t="s">
        <v>3</v>
      </c>
      <c r="G214" s="43" t="s">
        <v>177</v>
      </c>
      <c r="H214" s="54">
        <v>9.8000000000000007</v>
      </c>
      <c r="I214" s="55">
        <f>ROUND(0,2)</f>
        <v>0</v>
      </c>
      <c r="J214" s="56">
        <f>ROUND(I214*H214,2)</f>
        <v>0</v>
      </c>
      <c r="K214" s="57">
        <v>0.20999999999999999</v>
      </c>
      <c r="L214" s="58">
        <f>IF(ISNUMBER(K214),ROUND(J214*(K214+1),2),0)</f>
        <v>0</v>
      </c>
      <c r="M214" s="12"/>
      <c r="N214" s="2"/>
      <c r="O214" s="2"/>
      <c r="P214" s="2"/>
      <c r="Q214" s="33">
        <f>IF(ISNUMBER(K214),IF(H214&gt;0,IF(I214&gt;0,J214,0),0),0)</f>
        <v>0</v>
      </c>
      <c r="R214" s="27">
        <f>IF(ISNUMBER(K214)=FALSE,J214,0)</f>
        <v>0</v>
      </c>
    </row>
    <row r="215">
      <c r="A215" s="9"/>
      <c r="B215" s="48" t="s">
        <v>60</v>
      </c>
      <c r="C215" s="1"/>
      <c r="D215" s="1"/>
      <c r="E215" s="49" t="s">
        <v>681</v>
      </c>
      <c r="F215" s="1"/>
      <c r="G215" s="1"/>
      <c r="H215" s="40"/>
      <c r="I215" s="1"/>
      <c r="J215" s="40"/>
      <c r="K215" s="1"/>
      <c r="L215" s="1"/>
      <c r="M215" s="12"/>
      <c r="N215" s="2"/>
      <c r="O215" s="2"/>
      <c r="P215" s="2"/>
      <c r="Q215" s="2"/>
    </row>
    <row r="216">
      <c r="A216" s="9"/>
      <c r="B216" s="48" t="s">
        <v>62</v>
      </c>
      <c r="C216" s="1"/>
      <c r="D216" s="1"/>
      <c r="E216" s="49" t="s">
        <v>682</v>
      </c>
      <c r="F216" s="1"/>
      <c r="G216" s="1"/>
      <c r="H216" s="40"/>
      <c r="I216" s="1"/>
      <c r="J216" s="40"/>
      <c r="K216" s="1"/>
      <c r="L216" s="1"/>
      <c r="M216" s="12"/>
      <c r="N216" s="2"/>
      <c r="O216" s="2"/>
      <c r="P216" s="2"/>
      <c r="Q216" s="2"/>
    </row>
    <row r="217">
      <c r="A217" s="9"/>
      <c r="B217" s="48" t="s">
        <v>63</v>
      </c>
      <c r="C217" s="1"/>
      <c r="D217" s="1"/>
      <c r="E217" s="49" t="s">
        <v>586</v>
      </c>
      <c r="F217" s="1"/>
      <c r="G217" s="1"/>
      <c r="H217" s="40"/>
      <c r="I217" s="1"/>
      <c r="J217" s="40"/>
      <c r="K217" s="1"/>
      <c r="L217" s="1"/>
      <c r="M217" s="12"/>
      <c r="N217" s="2"/>
      <c r="O217" s="2"/>
      <c r="P217" s="2"/>
      <c r="Q217" s="2"/>
    </row>
    <row r="218" thickBot="1">
      <c r="A218" s="9"/>
      <c r="B218" s="50" t="s">
        <v>65</v>
      </c>
      <c r="C218" s="51"/>
      <c r="D218" s="51"/>
      <c r="E218" s="52" t="s">
        <v>66</v>
      </c>
      <c r="F218" s="51"/>
      <c r="G218" s="51"/>
      <c r="H218" s="53"/>
      <c r="I218" s="51"/>
      <c r="J218" s="53"/>
      <c r="K218" s="51"/>
      <c r="L218" s="51"/>
      <c r="M218" s="12"/>
      <c r="N218" s="2"/>
      <c r="O218" s="2"/>
      <c r="P218" s="2"/>
      <c r="Q218" s="2"/>
    </row>
    <row r="219" thickTop="1">
      <c r="A219" s="9"/>
      <c r="B219" s="41">
        <v>34</v>
      </c>
      <c r="C219" s="42" t="s">
        <v>683</v>
      </c>
      <c r="D219" s="42" t="s">
        <v>3</v>
      </c>
      <c r="E219" s="42" t="s">
        <v>684</v>
      </c>
      <c r="F219" s="42" t="s">
        <v>3</v>
      </c>
      <c r="G219" s="43" t="s">
        <v>177</v>
      </c>
      <c r="H219" s="54">
        <v>12.199999999999999</v>
      </c>
      <c r="I219" s="55">
        <f>ROUND(0,2)</f>
        <v>0</v>
      </c>
      <c r="J219" s="56">
        <f>ROUND(I219*H219,2)</f>
        <v>0</v>
      </c>
      <c r="K219" s="57">
        <v>0.20999999999999999</v>
      </c>
      <c r="L219" s="58">
        <f>IF(ISNUMBER(K219),ROUND(J219*(K219+1),2),0)</f>
        <v>0</v>
      </c>
      <c r="M219" s="12"/>
      <c r="N219" s="2"/>
      <c r="O219" s="2"/>
      <c r="P219" s="2"/>
      <c r="Q219" s="33">
        <f>IF(ISNUMBER(K219),IF(H219&gt;0,IF(I219&gt;0,J219,0),0),0)</f>
        <v>0</v>
      </c>
      <c r="R219" s="27">
        <f>IF(ISNUMBER(K219)=FALSE,J219,0)</f>
        <v>0</v>
      </c>
    </row>
    <row r="220">
      <c r="A220" s="9"/>
      <c r="B220" s="48" t="s">
        <v>60</v>
      </c>
      <c r="C220" s="1"/>
      <c r="D220" s="1"/>
      <c r="E220" s="49" t="s">
        <v>584</v>
      </c>
      <c r="F220" s="1"/>
      <c r="G220" s="1"/>
      <c r="H220" s="40"/>
      <c r="I220" s="1"/>
      <c r="J220" s="40"/>
      <c r="K220" s="1"/>
      <c r="L220" s="1"/>
      <c r="M220" s="12"/>
      <c r="N220" s="2"/>
      <c r="O220" s="2"/>
      <c r="P220" s="2"/>
      <c r="Q220" s="2"/>
    </row>
    <row r="221">
      <c r="A221" s="9"/>
      <c r="B221" s="48" t="s">
        <v>62</v>
      </c>
      <c r="C221" s="1"/>
      <c r="D221" s="1"/>
      <c r="E221" s="49" t="s">
        <v>685</v>
      </c>
      <c r="F221" s="1"/>
      <c r="G221" s="1"/>
      <c r="H221" s="40"/>
      <c r="I221" s="1"/>
      <c r="J221" s="40"/>
      <c r="K221" s="1"/>
      <c r="L221" s="1"/>
      <c r="M221" s="12"/>
      <c r="N221" s="2"/>
      <c r="O221" s="2"/>
      <c r="P221" s="2"/>
      <c r="Q221" s="2"/>
    </row>
    <row r="222">
      <c r="A222" s="9"/>
      <c r="B222" s="48" t="s">
        <v>63</v>
      </c>
      <c r="C222" s="1"/>
      <c r="D222" s="1"/>
      <c r="E222" s="49" t="s">
        <v>586</v>
      </c>
      <c r="F222" s="1"/>
      <c r="G222" s="1"/>
      <c r="H222" s="40"/>
      <c r="I222" s="1"/>
      <c r="J222" s="40"/>
      <c r="K222" s="1"/>
      <c r="L222" s="1"/>
      <c r="M222" s="12"/>
      <c r="N222" s="2"/>
      <c r="O222" s="2"/>
      <c r="P222" s="2"/>
      <c r="Q222" s="2"/>
    </row>
    <row r="223" thickBot="1">
      <c r="A223" s="9"/>
      <c r="B223" s="50" t="s">
        <v>65</v>
      </c>
      <c r="C223" s="51"/>
      <c r="D223" s="51"/>
      <c r="E223" s="52" t="s">
        <v>66</v>
      </c>
      <c r="F223" s="51"/>
      <c r="G223" s="51"/>
      <c r="H223" s="53"/>
      <c r="I223" s="51"/>
      <c r="J223" s="53"/>
      <c r="K223" s="51"/>
      <c r="L223" s="51"/>
      <c r="M223" s="12"/>
      <c r="N223" s="2"/>
      <c r="O223" s="2"/>
      <c r="P223" s="2"/>
      <c r="Q223" s="2"/>
    </row>
    <row r="224" thickTop="1" thickBot="1" ht="25" customHeight="1">
      <c r="A224" s="9"/>
      <c r="B224" s="1"/>
      <c r="C224" s="59">
        <v>9</v>
      </c>
      <c r="D224" s="1"/>
      <c r="E224" s="59" t="s">
        <v>109</v>
      </c>
      <c r="F224" s="1"/>
      <c r="G224" s="60" t="s">
        <v>101</v>
      </c>
      <c r="H224" s="61">
        <f>J179+J184+J189+J194+J199+J204+J209+J214+J219</f>
        <v>0</v>
      </c>
      <c r="I224" s="60" t="s">
        <v>102</v>
      </c>
      <c r="J224" s="62">
        <f>(L224-H224)</f>
        <v>0</v>
      </c>
      <c r="K224" s="60" t="s">
        <v>103</v>
      </c>
      <c r="L224" s="63">
        <f>L179+L184+L189+L194+L199+L204+L209+L214+L219</f>
        <v>0</v>
      </c>
      <c r="M224" s="12"/>
      <c r="N224" s="2"/>
      <c r="O224" s="2"/>
      <c r="P224" s="2"/>
      <c r="Q224" s="33">
        <f>0+Q179+Q184+Q189+Q194+Q199+Q204+Q209+Q214+Q219</f>
        <v>0</v>
      </c>
      <c r="R224" s="27">
        <f>0+R179+R184+R189+R194+R199+R204+R209+R214+R219</f>
        <v>0</v>
      </c>
      <c r="S224" s="64">
        <f>Q224*(1+J224)+R224</f>
        <v>0</v>
      </c>
    </row>
    <row r="225" thickTop="1" thickBot="1" ht="25" customHeight="1">
      <c r="A225" s="9"/>
      <c r="B225" s="65"/>
      <c r="C225" s="65"/>
      <c r="D225" s="65"/>
      <c r="E225" s="65"/>
      <c r="F225" s="65"/>
      <c r="G225" s="66" t="s">
        <v>104</v>
      </c>
      <c r="H225" s="67">
        <f>J179+J184+J189+J194+J199+J204+J209+J214+J219</f>
        <v>0</v>
      </c>
      <c r="I225" s="66" t="s">
        <v>105</v>
      </c>
      <c r="J225" s="68">
        <f>0+J224</f>
        <v>0</v>
      </c>
      <c r="K225" s="66" t="s">
        <v>106</v>
      </c>
      <c r="L225" s="69">
        <f>L179+L184+L189+L194+L199+L204+L209+L214+L219</f>
        <v>0</v>
      </c>
      <c r="M225" s="12"/>
      <c r="N225" s="2"/>
      <c r="O225" s="2"/>
      <c r="P225" s="2"/>
      <c r="Q225" s="2"/>
    </row>
    <row r="226">
      <c r="A226" s="13"/>
      <c r="B226" s="4"/>
      <c r="C226" s="4"/>
      <c r="D226" s="4"/>
      <c r="E226" s="4"/>
      <c r="F226" s="4"/>
      <c r="G226" s="4"/>
      <c r="H226" s="70"/>
      <c r="I226" s="4"/>
      <c r="J226" s="70"/>
      <c r="K226" s="4"/>
      <c r="L226" s="4"/>
      <c r="M226" s="14"/>
      <c r="N226" s="2"/>
      <c r="O226" s="2"/>
      <c r="P226" s="2"/>
      <c r="Q226" s="2"/>
    </row>
    <row r="227">
      <c r="A227" s="1"/>
      <c r="B227" s="1"/>
      <c r="C227" s="1"/>
      <c r="D227" s="1"/>
      <c r="E227" s="1"/>
      <c r="F227" s="1"/>
      <c r="G227" s="1"/>
      <c r="H227" s="1"/>
      <c r="I227" s="1"/>
      <c r="J227" s="1"/>
      <c r="K227" s="1"/>
      <c r="L227" s="1"/>
      <c r="M227" s="1"/>
      <c r="N227" s="2"/>
      <c r="O227" s="2"/>
      <c r="P227" s="2"/>
      <c r="Q227" s="2"/>
    </row>
  </sheetData>
  <mergeCells count="165">
    <mergeCell ref="A1:A2"/>
    <mergeCell ref="A3:F3"/>
    <mergeCell ref="B4:C5"/>
    <mergeCell ref="B6:I6"/>
    <mergeCell ref="B8:C9"/>
    <mergeCell ref="A10:D10"/>
    <mergeCell ref="A11:G11"/>
    <mergeCell ref="A12:G12"/>
    <mergeCell ref="A13:G13"/>
    <mergeCell ref="B17:C18"/>
    <mergeCell ref="B19:D19"/>
    <mergeCell ref="E19:F19"/>
    <mergeCell ref="B20:D20"/>
    <mergeCell ref="B29:C30"/>
    <mergeCell ref="B32:L32"/>
    <mergeCell ref="B34:D34"/>
    <mergeCell ref="B35:D35"/>
    <mergeCell ref="B36:D36"/>
    <mergeCell ref="B37:D37"/>
    <mergeCell ref="B39:D39"/>
    <mergeCell ref="B40:D40"/>
    <mergeCell ref="B41:D41"/>
    <mergeCell ref="B42:D42"/>
    <mergeCell ref="B21:D21"/>
    <mergeCell ref="B22:D22"/>
    <mergeCell ref="B23:D23"/>
    <mergeCell ref="B24:D24"/>
    <mergeCell ref="B25:D25"/>
    <mergeCell ref="B26:D26"/>
    <mergeCell ref="B27:D27"/>
    <mergeCell ref="B72:D72"/>
    <mergeCell ref="B73:D73"/>
    <mergeCell ref="B74:D74"/>
    <mergeCell ref="B75:D75"/>
    <mergeCell ref="B77:D77"/>
    <mergeCell ref="B78:D78"/>
    <mergeCell ref="B79:D79"/>
    <mergeCell ref="B80:D80"/>
    <mergeCell ref="B82:D82"/>
    <mergeCell ref="B83:D83"/>
    <mergeCell ref="B84:D84"/>
    <mergeCell ref="B85:D85"/>
    <mergeCell ref="B87:D87"/>
    <mergeCell ref="B88:D88"/>
    <mergeCell ref="B89:D89"/>
    <mergeCell ref="B90:D90"/>
    <mergeCell ref="B92:D92"/>
    <mergeCell ref="B93:D93"/>
    <mergeCell ref="B94:D94"/>
    <mergeCell ref="B95:D95"/>
    <mergeCell ref="B97:D97"/>
    <mergeCell ref="B98:D98"/>
    <mergeCell ref="B99:D99"/>
    <mergeCell ref="B100:D100"/>
    <mergeCell ref="B44:D44"/>
    <mergeCell ref="B45:D45"/>
    <mergeCell ref="B46:D46"/>
    <mergeCell ref="B47:D47"/>
    <mergeCell ref="B49:D49"/>
    <mergeCell ref="B50:D50"/>
    <mergeCell ref="B51:D51"/>
    <mergeCell ref="B52:D52"/>
    <mergeCell ref="B55:L55"/>
    <mergeCell ref="B57:D57"/>
    <mergeCell ref="B58:D58"/>
    <mergeCell ref="B59:D59"/>
    <mergeCell ref="B60:D60"/>
    <mergeCell ref="B62:D62"/>
    <mergeCell ref="B63:D63"/>
    <mergeCell ref="B64:D64"/>
    <mergeCell ref="B65:D65"/>
    <mergeCell ref="B67:D67"/>
    <mergeCell ref="B68:D68"/>
    <mergeCell ref="B69:D69"/>
    <mergeCell ref="B70:D70"/>
    <mergeCell ref="B103:L103"/>
    <mergeCell ref="B105:D105"/>
    <mergeCell ref="B106:D106"/>
    <mergeCell ref="B107:D107"/>
    <mergeCell ref="B108:D108"/>
    <mergeCell ref="B111:L111"/>
    <mergeCell ref="B113:D113"/>
    <mergeCell ref="B114:D114"/>
    <mergeCell ref="B115:D115"/>
    <mergeCell ref="B116:D116"/>
    <mergeCell ref="B118:D118"/>
    <mergeCell ref="B119:D119"/>
    <mergeCell ref="B120:D120"/>
    <mergeCell ref="B121:D121"/>
    <mergeCell ref="B124:L124"/>
    <mergeCell ref="B126:D126"/>
    <mergeCell ref="B127:D127"/>
    <mergeCell ref="B128:D128"/>
    <mergeCell ref="B129:D129"/>
    <mergeCell ref="B131:D131"/>
    <mergeCell ref="B132:D132"/>
    <mergeCell ref="B133:D133"/>
    <mergeCell ref="B134:D134"/>
    <mergeCell ref="B136:D136"/>
    <mergeCell ref="B137:D137"/>
    <mergeCell ref="B138:D138"/>
    <mergeCell ref="B139:D139"/>
    <mergeCell ref="B141:D141"/>
    <mergeCell ref="B142:D142"/>
    <mergeCell ref="B143:D143"/>
    <mergeCell ref="B144:D144"/>
    <mergeCell ref="B146:D146"/>
    <mergeCell ref="B147:D147"/>
    <mergeCell ref="B148:D148"/>
    <mergeCell ref="B149:D149"/>
    <mergeCell ref="B151:D151"/>
    <mergeCell ref="B152:D152"/>
    <mergeCell ref="B153:D153"/>
    <mergeCell ref="B154:D154"/>
    <mergeCell ref="B157:L157"/>
    <mergeCell ref="B159:D159"/>
    <mergeCell ref="B160:D160"/>
    <mergeCell ref="B161:D161"/>
    <mergeCell ref="B162:D162"/>
    <mergeCell ref="B165:L165"/>
    <mergeCell ref="B167:D167"/>
    <mergeCell ref="B168:D168"/>
    <mergeCell ref="B169:D169"/>
    <mergeCell ref="B170:D170"/>
    <mergeCell ref="B172:D172"/>
    <mergeCell ref="B173:D173"/>
    <mergeCell ref="B174:D174"/>
    <mergeCell ref="B175:D175"/>
    <mergeCell ref="B180:D180"/>
    <mergeCell ref="B181:D181"/>
    <mergeCell ref="B182:D182"/>
    <mergeCell ref="B183:D183"/>
    <mergeCell ref="B185:D185"/>
    <mergeCell ref="B186:D186"/>
    <mergeCell ref="B187:D187"/>
    <mergeCell ref="B188:D188"/>
    <mergeCell ref="B190:D190"/>
    <mergeCell ref="B191:D191"/>
    <mergeCell ref="B192:D192"/>
    <mergeCell ref="B193:D193"/>
    <mergeCell ref="B195:D195"/>
    <mergeCell ref="B196:D196"/>
    <mergeCell ref="B197:D197"/>
    <mergeCell ref="B198:D198"/>
    <mergeCell ref="B200:D200"/>
    <mergeCell ref="B201:D201"/>
    <mergeCell ref="B202:D202"/>
    <mergeCell ref="B203:D203"/>
    <mergeCell ref="B205:D205"/>
    <mergeCell ref="B206:D206"/>
    <mergeCell ref="B207:D207"/>
    <mergeCell ref="B208:D208"/>
    <mergeCell ref="B210:D210"/>
    <mergeCell ref="B211:D211"/>
    <mergeCell ref="B212:D212"/>
    <mergeCell ref="B213:D213"/>
    <mergeCell ref="B215:D215"/>
    <mergeCell ref="B216:D216"/>
    <mergeCell ref="B217:D217"/>
    <mergeCell ref="B218:D218"/>
    <mergeCell ref="B220:D220"/>
    <mergeCell ref="B221:D221"/>
    <mergeCell ref="B222:D222"/>
    <mergeCell ref="B223:D223"/>
    <mergeCell ref="B178:L178"/>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9.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H37</f>
        <v>0</v>
      </c>
      <c r="K10" s="1"/>
      <c r="L10" s="1"/>
      <c r="M10" s="12"/>
      <c r="N10" s="2"/>
      <c r="O10" s="2"/>
      <c r="P10" s="2"/>
      <c r="Q10" s="2"/>
    </row>
    <row r="11" ht="16" customHeight="1">
      <c r="A11" s="18" t="s">
        <v>686</v>
      </c>
      <c r="B11" s="1"/>
      <c r="C11" s="1"/>
      <c r="D11" s="1"/>
      <c r="E11" s="1"/>
      <c r="F11" s="1"/>
      <c r="G11" s="31"/>
      <c r="H11" s="1"/>
      <c r="I11" s="31" t="s">
        <v>42</v>
      </c>
      <c r="J11" s="32">
        <f>L37</f>
        <v>0</v>
      </c>
      <c r="K11" s="1"/>
      <c r="L11" s="1"/>
      <c r="M11" s="12"/>
      <c r="N11" s="2"/>
      <c r="O11" s="2"/>
      <c r="P11" s="2"/>
      <c r="Q11" s="33">
        <f>IF(SUM(K20)&gt;0,ROUND(SUM(S20)/SUM(K20)-1,8),0)</f>
        <v>0</v>
      </c>
      <c r="R11" s="27">
        <f>AVERAGE(J36)</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H37</f>
        <v>0</v>
      </c>
      <c r="L20" s="38">
        <f>L37</f>
        <v>0</v>
      </c>
      <c r="M20" s="12"/>
      <c r="N20" s="2"/>
      <c r="O20" s="2"/>
      <c r="P20" s="2"/>
      <c r="Q20" s="2"/>
      <c r="S20" s="27">
        <f>S36</f>
        <v>0</v>
      </c>
    </row>
    <row r="21">
      <c r="A21" s="13"/>
      <c r="B21" s="4"/>
      <c r="C21" s="4"/>
      <c r="D21" s="4"/>
      <c r="E21" s="4"/>
      <c r="F21" s="4"/>
      <c r="G21" s="4"/>
      <c r="H21" s="4"/>
      <c r="I21" s="4"/>
      <c r="J21" s="4"/>
      <c r="K21" s="4"/>
      <c r="L21" s="4"/>
      <c r="M21" s="14"/>
      <c r="N21" s="2"/>
      <c r="O21" s="2"/>
      <c r="P21" s="2"/>
      <c r="Q21" s="2"/>
    </row>
    <row r="22" ht="14" customHeight="1">
      <c r="A22" s="4"/>
      <c r="B22" s="28" t="s">
        <v>47</v>
      </c>
      <c r="C22" s="4"/>
      <c r="D22" s="4"/>
      <c r="E22" s="4"/>
      <c r="F22" s="4"/>
      <c r="G22" s="4"/>
      <c r="H22" s="4"/>
      <c r="I22" s="4"/>
      <c r="J22" s="4"/>
      <c r="K22" s="4"/>
      <c r="L22" s="4"/>
      <c r="M22" s="4"/>
      <c r="N22" s="2"/>
      <c r="O22" s="2"/>
      <c r="P22" s="2"/>
      <c r="Q22" s="2"/>
    </row>
    <row r="23" ht="18" customHeight="1">
      <c r="A23" s="6"/>
      <c r="B23" s="7"/>
      <c r="C23" s="7"/>
      <c r="D23" s="7"/>
      <c r="E23" s="7"/>
      <c r="F23" s="7"/>
      <c r="G23" s="7"/>
      <c r="H23" s="7"/>
      <c r="I23" s="7"/>
      <c r="J23" s="7"/>
      <c r="K23" s="7"/>
      <c r="L23" s="7"/>
      <c r="M23" s="8"/>
      <c r="N23" s="2"/>
      <c r="O23" s="2"/>
      <c r="P23" s="2"/>
      <c r="Q23" s="2"/>
    </row>
    <row r="24" ht="18" customHeight="1">
      <c r="A24" s="9"/>
      <c r="B24" s="34" t="s">
        <v>48</v>
      </c>
      <c r="C24" s="34" t="s">
        <v>44</v>
      </c>
      <c r="D24" s="34" t="s">
        <v>49</v>
      </c>
      <c r="E24" s="34" t="s">
        <v>45</v>
      </c>
      <c r="F24" s="34" t="s">
        <v>50</v>
      </c>
      <c r="G24" s="35" t="s">
        <v>51</v>
      </c>
      <c r="H24" s="22" t="s">
        <v>52</v>
      </c>
      <c r="I24" s="22" t="s">
        <v>53</v>
      </c>
      <c r="J24" s="22" t="s">
        <v>16</v>
      </c>
      <c r="K24" s="35" t="s">
        <v>54</v>
      </c>
      <c r="L24" s="22" t="s">
        <v>17</v>
      </c>
      <c r="M24" s="12"/>
      <c r="N24" s="2"/>
      <c r="O24" s="2"/>
      <c r="P24" s="2"/>
      <c r="Q24" s="2"/>
    </row>
    <row r="25" ht="40" customHeight="1">
      <c r="A25" s="9"/>
      <c r="B25" s="39" t="s">
        <v>55</v>
      </c>
      <c r="C25" s="1"/>
      <c r="D25" s="1"/>
      <c r="E25" s="1"/>
      <c r="F25" s="1"/>
      <c r="G25" s="1"/>
      <c r="H25" s="40"/>
      <c r="I25" s="1"/>
      <c r="J25" s="40"/>
      <c r="K25" s="1"/>
      <c r="L25" s="1"/>
      <c r="M25" s="12"/>
      <c r="N25" s="2"/>
      <c r="O25" s="2"/>
      <c r="P25" s="2"/>
      <c r="Q25" s="2"/>
    </row>
    <row r="26">
      <c r="A26" s="9"/>
      <c r="B26" s="41">
        <v>1</v>
      </c>
      <c r="C26" s="42" t="s">
        <v>687</v>
      </c>
      <c r="D26" s="42" t="s">
        <v>3</v>
      </c>
      <c r="E26" s="42" t="s">
        <v>688</v>
      </c>
      <c r="F26" s="42" t="s">
        <v>3</v>
      </c>
      <c r="G26" s="43" t="s">
        <v>59</v>
      </c>
      <c r="H26" s="44">
        <v>1</v>
      </c>
      <c r="I26" s="25">
        <f>ROUND(0,2)</f>
        <v>0</v>
      </c>
      <c r="J26" s="45">
        <f>ROUND(I26*H26,2)</f>
        <v>0</v>
      </c>
      <c r="K26" s="46">
        <v>0.20999999999999999</v>
      </c>
      <c r="L26" s="47">
        <f>IF(ISNUMBER(K26),ROUND(J26*(K26+1),2),0)</f>
        <v>0</v>
      </c>
      <c r="M26" s="12"/>
      <c r="N26" s="2"/>
      <c r="O26" s="2"/>
      <c r="P26" s="2"/>
      <c r="Q26" s="33">
        <f>IF(ISNUMBER(K26),IF(H26&gt;0,IF(I26&gt;0,J26,0),0),0)</f>
        <v>0</v>
      </c>
      <c r="R26" s="27">
        <f>IF(ISNUMBER(K26)=FALSE,J26,0)</f>
        <v>0</v>
      </c>
    </row>
    <row r="27">
      <c r="A27" s="9"/>
      <c r="B27" s="48" t="s">
        <v>60</v>
      </c>
      <c r="C27" s="1"/>
      <c r="D27" s="1"/>
      <c r="E27" s="49" t="s">
        <v>689</v>
      </c>
      <c r="F27" s="1"/>
      <c r="G27" s="1"/>
      <c r="H27" s="40"/>
      <c r="I27" s="1"/>
      <c r="J27" s="40"/>
      <c r="K27" s="1"/>
      <c r="L27" s="1"/>
      <c r="M27" s="12"/>
      <c r="N27" s="2"/>
      <c r="O27" s="2"/>
      <c r="P27" s="2"/>
      <c r="Q27" s="2"/>
    </row>
    <row r="28">
      <c r="A28" s="9"/>
      <c r="B28" s="48" t="s">
        <v>62</v>
      </c>
      <c r="C28" s="1"/>
      <c r="D28" s="1"/>
      <c r="E28" s="49" t="s">
        <v>690</v>
      </c>
      <c r="F28" s="1"/>
      <c r="G28" s="1"/>
      <c r="H28" s="40"/>
      <c r="I28" s="1"/>
      <c r="J28" s="40"/>
      <c r="K28" s="1"/>
      <c r="L28" s="1"/>
      <c r="M28" s="12"/>
      <c r="N28" s="2"/>
      <c r="O28" s="2"/>
      <c r="P28" s="2"/>
      <c r="Q28" s="2"/>
    </row>
    <row r="29">
      <c r="A29" s="9"/>
      <c r="B29" s="48" t="s">
        <v>63</v>
      </c>
      <c r="C29" s="1"/>
      <c r="D29" s="1"/>
      <c r="E29" s="49" t="s">
        <v>64</v>
      </c>
      <c r="F29" s="1"/>
      <c r="G29" s="1"/>
      <c r="H29" s="40"/>
      <c r="I29" s="1"/>
      <c r="J29" s="40"/>
      <c r="K29" s="1"/>
      <c r="L29" s="1"/>
      <c r="M29" s="12"/>
      <c r="N29" s="2"/>
      <c r="O29" s="2"/>
      <c r="P29" s="2"/>
      <c r="Q29" s="2"/>
    </row>
    <row r="30" thickBot="1">
      <c r="A30" s="9"/>
      <c r="B30" s="50" t="s">
        <v>65</v>
      </c>
      <c r="C30" s="51"/>
      <c r="D30" s="51"/>
      <c r="E30" s="52" t="s">
        <v>66</v>
      </c>
      <c r="F30" s="51"/>
      <c r="G30" s="51"/>
      <c r="H30" s="53"/>
      <c r="I30" s="51"/>
      <c r="J30" s="53"/>
      <c r="K30" s="51"/>
      <c r="L30" s="51"/>
      <c r="M30" s="12"/>
      <c r="N30" s="2"/>
      <c r="O30" s="2"/>
      <c r="P30" s="2"/>
      <c r="Q30" s="2"/>
    </row>
    <row r="31" thickTop="1">
      <c r="A31" s="9"/>
      <c r="B31" s="41">
        <v>2</v>
      </c>
      <c r="C31" s="42" t="s">
        <v>691</v>
      </c>
      <c r="D31" s="42" t="s">
        <v>3</v>
      </c>
      <c r="E31" s="42" t="s">
        <v>692</v>
      </c>
      <c r="F31" s="42" t="s">
        <v>3</v>
      </c>
      <c r="G31" s="43" t="s">
        <v>59</v>
      </c>
      <c r="H31" s="54">
        <v>1</v>
      </c>
      <c r="I31" s="55">
        <f>ROUND(0,2)</f>
        <v>0</v>
      </c>
      <c r="J31" s="56">
        <f>ROUND(I31*H31,2)</f>
        <v>0</v>
      </c>
      <c r="K31" s="57">
        <v>0.20999999999999999</v>
      </c>
      <c r="L31" s="58">
        <f>IF(ISNUMBER(K31),ROUND(J31*(K31+1),2),0)</f>
        <v>0</v>
      </c>
      <c r="M31" s="12"/>
      <c r="N31" s="2"/>
      <c r="O31" s="2"/>
      <c r="P31" s="2"/>
      <c r="Q31" s="33">
        <f>IF(ISNUMBER(K31),IF(H31&gt;0,IF(I31&gt;0,J31,0),0),0)</f>
        <v>0</v>
      </c>
      <c r="R31" s="27">
        <f>IF(ISNUMBER(K31)=FALSE,J31,0)</f>
        <v>0</v>
      </c>
    </row>
    <row r="32">
      <c r="A32" s="9"/>
      <c r="B32" s="48" t="s">
        <v>60</v>
      </c>
      <c r="C32" s="1"/>
      <c r="D32" s="1"/>
      <c r="E32" s="49" t="s">
        <v>693</v>
      </c>
      <c r="F32" s="1"/>
      <c r="G32" s="1"/>
      <c r="H32" s="40"/>
      <c r="I32" s="1"/>
      <c r="J32" s="40"/>
      <c r="K32" s="1"/>
      <c r="L32" s="1"/>
      <c r="M32" s="12"/>
      <c r="N32" s="2"/>
      <c r="O32" s="2"/>
      <c r="P32" s="2"/>
      <c r="Q32" s="2"/>
    </row>
    <row r="33">
      <c r="A33" s="9"/>
      <c r="B33" s="48" t="s">
        <v>62</v>
      </c>
      <c r="C33" s="1"/>
      <c r="D33" s="1"/>
      <c r="E33" s="49" t="s">
        <v>690</v>
      </c>
      <c r="F33" s="1"/>
      <c r="G33" s="1"/>
      <c r="H33" s="40"/>
      <c r="I33" s="1"/>
      <c r="J33" s="40"/>
      <c r="K33" s="1"/>
      <c r="L33" s="1"/>
      <c r="M33" s="12"/>
      <c r="N33" s="2"/>
      <c r="O33" s="2"/>
      <c r="P33" s="2"/>
      <c r="Q33" s="2"/>
    </row>
    <row r="34">
      <c r="A34" s="9"/>
      <c r="B34" s="48" t="s">
        <v>63</v>
      </c>
      <c r="C34" s="1"/>
      <c r="D34" s="1"/>
      <c r="E34" s="49" t="s">
        <v>64</v>
      </c>
      <c r="F34" s="1"/>
      <c r="G34" s="1"/>
      <c r="H34" s="40"/>
      <c r="I34" s="1"/>
      <c r="J34" s="40"/>
      <c r="K34" s="1"/>
      <c r="L34" s="1"/>
      <c r="M34" s="12"/>
      <c r="N34" s="2"/>
      <c r="O34" s="2"/>
      <c r="P34" s="2"/>
      <c r="Q34" s="2"/>
    </row>
    <row r="35" thickBot="1">
      <c r="A35" s="9"/>
      <c r="B35" s="50" t="s">
        <v>65</v>
      </c>
      <c r="C35" s="51"/>
      <c r="D35" s="51"/>
      <c r="E35" s="52" t="s">
        <v>66</v>
      </c>
      <c r="F35" s="51"/>
      <c r="G35" s="51"/>
      <c r="H35" s="53"/>
      <c r="I35" s="51"/>
      <c r="J35" s="53"/>
      <c r="K35" s="51"/>
      <c r="L35" s="51"/>
      <c r="M35" s="12"/>
      <c r="N35" s="2"/>
      <c r="O35" s="2"/>
      <c r="P35" s="2"/>
      <c r="Q35" s="2"/>
    </row>
    <row r="36" thickTop="1" thickBot="1" ht="25" customHeight="1">
      <c r="A36" s="9"/>
      <c r="B36" s="1"/>
      <c r="C36" s="59">
        <v>0</v>
      </c>
      <c r="D36" s="1"/>
      <c r="E36" s="59" t="s">
        <v>46</v>
      </c>
      <c r="F36" s="1"/>
      <c r="G36" s="60" t="s">
        <v>101</v>
      </c>
      <c r="H36" s="61">
        <f>J26+J31</f>
        <v>0</v>
      </c>
      <c r="I36" s="60" t="s">
        <v>102</v>
      </c>
      <c r="J36" s="62">
        <f>(L36-H36)</f>
        <v>0</v>
      </c>
      <c r="K36" s="60" t="s">
        <v>103</v>
      </c>
      <c r="L36" s="63">
        <f>L26+L31</f>
        <v>0</v>
      </c>
      <c r="M36" s="12"/>
      <c r="N36" s="2"/>
      <c r="O36" s="2"/>
      <c r="P36" s="2"/>
      <c r="Q36" s="33">
        <f>0+Q26+Q31</f>
        <v>0</v>
      </c>
      <c r="R36" s="27">
        <f>0+R26+R31</f>
        <v>0</v>
      </c>
      <c r="S36" s="64">
        <f>Q36*(1+J36)+R36</f>
        <v>0</v>
      </c>
    </row>
    <row r="37" thickTop="1" thickBot="1" ht="25" customHeight="1">
      <c r="A37" s="9"/>
      <c r="B37" s="65"/>
      <c r="C37" s="65"/>
      <c r="D37" s="65"/>
      <c r="E37" s="65"/>
      <c r="F37" s="65"/>
      <c r="G37" s="66" t="s">
        <v>104</v>
      </c>
      <c r="H37" s="67">
        <f>J26+J31</f>
        <v>0</v>
      </c>
      <c r="I37" s="66" t="s">
        <v>105</v>
      </c>
      <c r="J37" s="68">
        <f>0+J36</f>
        <v>0</v>
      </c>
      <c r="K37" s="66" t="s">
        <v>106</v>
      </c>
      <c r="L37" s="69">
        <f>L26+L31</f>
        <v>0</v>
      </c>
      <c r="M37" s="12"/>
      <c r="N37" s="2"/>
      <c r="O37" s="2"/>
      <c r="P37" s="2"/>
      <c r="Q37" s="2"/>
    </row>
    <row r="38">
      <c r="A38" s="13"/>
      <c r="B38" s="4"/>
      <c r="C38" s="4"/>
      <c r="D38" s="4"/>
      <c r="E38" s="4"/>
      <c r="F38" s="4"/>
      <c r="G38" s="4"/>
      <c r="H38" s="70"/>
      <c r="I38" s="4"/>
      <c r="J38" s="70"/>
      <c r="K38" s="4"/>
      <c r="L38" s="4"/>
      <c r="M38" s="14"/>
      <c r="N38" s="2"/>
      <c r="O38" s="2"/>
      <c r="P38" s="2"/>
      <c r="Q38" s="2"/>
    </row>
    <row r="39">
      <c r="A39" s="1"/>
      <c r="B39" s="1"/>
      <c r="C39" s="1"/>
      <c r="D39" s="1"/>
      <c r="E39" s="1"/>
      <c r="F39" s="1"/>
      <c r="G39" s="1"/>
      <c r="H39" s="1"/>
      <c r="I39" s="1"/>
      <c r="J39" s="1"/>
      <c r="K39" s="1"/>
      <c r="L39" s="1"/>
      <c r="M39" s="1"/>
      <c r="N39" s="2"/>
      <c r="O39" s="2"/>
      <c r="P39" s="2"/>
      <c r="Q39" s="2"/>
    </row>
  </sheetData>
  <mergeCells count="23">
    <mergeCell ref="A1:A2"/>
    <mergeCell ref="A3:F3"/>
    <mergeCell ref="B4:C5"/>
    <mergeCell ref="B6:I6"/>
    <mergeCell ref="B8:C9"/>
    <mergeCell ref="A10:D10"/>
    <mergeCell ref="A11:G11"/>
    <mergeCell ref="A12:G12"/>
    <mergeCell ref="A13:G13"/>
    <mergeCell ref="B17:C18"/>
    <mergeCell ref="B19:D19"/>
    <mergeCell ref="E19:F19"/>
    <mergeCell ref="B22:C23"/>
    <mergeCell ref="B27:D27"/>
    <mergeCell ref="B28:D28"/>
    <mergeCell ref="B29:D29"/>
    <mergeCell ref="B30:D30"/>
    <mergeCell ref="B32:D32"/>
    <mergeCell ref="B33:D33"/>
    <mergeCell ref="B34:D34"/>
    <mergeCell ref="B35:D35"/>
    <mergeCell ref="B25:L25"/>
    <mergeCell ref="B20:D20"/>
  </mergeCells>
  <pageMargins left="0.39375" right="0.39375" top="0.5902778" bottom="0.39375" header="0.1965278" footer="0.1576389"/>
  <pageSetup paperSize="9" orientation="portrait" fitToHeight="0"/>
  <headerFooter>
    <oddFooter>&amp;LOTSKP 2024&amp;R&amp;P/&amp;N</oddFooter>
  </headerFooter>
  <drawing r:id="rId1"/>
</worksheet>
</file>

<file path=docProps/app.xml><?xml version="1.0" encoding="utf-8"?>
<Properties xmlns="http://schemas.openxmlformats.org/officeDocument/2006/extended-properties">
  <AppVersion>21.2</AppVersion>
</Properties>
</file>

<file path=docProps/core.xml><?xml version="1.0" encoding="utf-8"?>
<cp:coreProperties xmlns:dc="http://purl.org/dc/elements/1.1/" xmlns:dcterms="http://purl.org/dc/terms/" xmlns:xsi="http://www.w3.org/2001/XMLSchema-instance" xmlns:cp="http://schemas.openxmlformats.org/package/2006/metadata/core-properties">
  <cp:lastModifiedBy>Tomášková Lenka</cp:lastModifiedBy>
  <dcterms:modified xsi:type="dcterms:W3CDTF">2024-05-28T10:33:23Z</dcterms:modified>
</cp:coreProperties>
</file>