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Desktop\ZD Velichov - Vojkovice\03_výkaz_výměr\"/>
    </mc:Choice>
  </mc:AlternateContent>
  <bookViews>
    <workbookView xWindow="240" yWindow="120" windowWidth="14940" windowHeight="9225"/>
  </bookViews>
  <sheets>
    <sheet name="Souhrn" sheetId="1" r:id="rId1"/>
    <sheet name="0 - Obj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Obj'!$A$1:$M$397</definedName>
    <definedName name="_xlnm.Print_Titles" localSheetId="1">'0 - Obj'!$28:$30</definedName>
  </definedNames>
  <calcPr/>
</workbook>
</file>

<file path=xl/calcChain.xml><?xml version="1.0" encoding="utf-8"?>
<calcChain xmlns="http://schemas.openxmlformats.org/spreadsheetml/2006/main">
  <c i="2" l="1" r="R375"/>
  <c r="I375"/>
  <c r="Q375"/>
  <c r="R370"/>
  <c r="I370"/>
  <c r="Q370"/>
  <c r="R365"/>
  <c r="I365"/>
  <c r="J365"/>
  <c r="L365"/>
  <c r="R360"/>
  <c r="I360"/>
  <c r="Q360"/>
  <c r="R355"/>
  <c r="I355"/>
  <c r="Q355"/>
  <c r="R350"/>
  <c r="I350"/>
  <c r="J350"/>
  <c r="L350"/>
  <c r="R345"/>
  <c r="I345"/>
  <c r="Q345"/>
  <c r="R340"/>
  <c r="I340"/>
  <c r="J340"/>
  <c r="L340"/>
  <c r="R335"/>
  <c r="I335"/>
  <c r="J335"/>
  <c r="L335"/>
  <c r="R330"/>
  <c r="I330"/>
  <c r="J330"/>
  <c r="L330"/>
  <c r="R325"/>
  <c r="I325"/>
  <c r="J325"/>
  <c r="L325"/>
  <c r="R320"/>
  <c r="I320"/>
  <c r="J320"/>
  <c r="L320"/>
  <c r="R315"/>
  <c r="I315"/>
  <c r="Q315"/>
  <c r="R310"/>
  <c r="I310"/>
  <c r="Q310"/>
  <c r="R305"/>
  <c r="I305"/>
  <c r="Q305"/>
  <c r="R300"/>
  <c r="I300"/>
  <c r="J300"/>
  <c r="L300"/>
  <c r="R295"/>
  <c r="I295"/>
  <c r="Q295"/>
  <c r="R290"/>
  <c r="I290"/>
  <c r="Q290"/>
  <c r="R285"/>
  <c r="R380"/>
  <c r="I285"/>
  <c r="J285"/>
  <c r="R277"/>
  <c r="I277"/>
  <c r="J277"/>
  <c r="L277"/>
  <c r="R272"/>
  <c r="I272"/>
  <c r="J272"/>
  <c r="L272"/>
  <c r="R267"/>
  <c r="I267"/>
  <c r="J267"/>
  <c r="L267"/>
  <c r="R262"/>
  <c r="I262"/>
  <c r="Q262"/>
  <c r="R257"/>
  <c r="I257"/>
  <c r="Q257"/>
  <c r="R252"/>
  <c r="R282"/>
  <c r="I252"/>
  <c r="Q252"/>
  <c r="R244"/>
  <c r="R249"/>
  <c r="I244"/>
  <c r="Q244"/>
  <c r="Q249"/>
  <c r="R236"/>
  <c r="R241"/>
  <c r="I236"/>
  <c r="J236"/>
  <c r="L236"/>
  <c r="L242"/>
  <c r="L23"/>
  <c r="R228"/>
  <c r="I228"/>
  <c r="J228"/>
  <c r="L228"/>
  <c r="R223"/>
  <c r="I223"/>
  <c r="J223"/>
  <c r="L223"/>
  <c r="R218"/>
  <c r="I218"/>
  <c r="J218"/>
  <c r="L218"/>
  <c r="R213"/>
  <c r="I213"/>
  <c r="J213"/>
  <c r="L213"/>
  <c r="R208"/>
  <c r="I208"/>
  <c r="J208"/>
  <c r="L208"/>
  <c r="R203"/>
  <c r="I203"/>
  <c r="Q203"/>
  <c r="R198"/>
  <c r="I198"/>
  <c r="J198"/>
  <c r="L198"/>
  <c r="R193"/>
  <c r="I193"/>
  <c r="J193"/>
  <c r="L193"/>
  <c r="R188"/>
  <c r="I188"/>
  <c r="Q188"/>
  <c r="R183"/>
  <c r="I183"/>
  <c r="Q183"/>
  <c r="R178"/>
  <c r="I178"/>
  <c r="J178"/>
  <c r="L178"/>
  <c r="R173"/>
  <c r="I173"/>
  <c r="J173"/>
  <c r="L173"/>
  <c r="R168"/>
  <c r="I168"/>
  <c r="Q168"/>
  <c r="R163"/>
  <c r="I163"/>
  <c r="J163"/>
  <c r="L163"/>
  <c r="R158"/>
  <c r="I158"/>
  <c r="Q158"/>
  <c r="R153"/>
  <c r="I153"/>
  <c r="J153"/>
  <c r="L153"/>
  <c r="R148"/>
  <c r="I148"/>
  <c r="J148"/>
  <c r="L148"/>
  <c r="R143"/>
  <c r="R233"/>
  <c r="I143"/>
  <c r="J143"/>
  <c r="R135"/>
  <c r="I135"/>
  <c r="J135"/>
  <c r="L135"/>
  <c r="R130"/>
  <c r="I130"/>
  <c r="Q130"/>
  <c r="R125"/>
  <c r="I125"/>
  <c r="J125"/>
  <c r="L125"/>
  <c r="R120"/>
  <c r="I120"/>
  <c r="J120"/>
  <c r="L120"/>
  <c r="R115"/>
  <c r="I115"/>
  <c r="J115"/>
  <c r="L115"/>
  <c r="R110"/>
  <c r="I110"/>
  <c r="J110"/>
  <c r="L110"/>
  <c r="R105"/>
  <c r="I105"/>
  <c r="J105"/>
  <c r="L105"/>
  <c r="R100"/>
  <c r="I100"/>
  <c r="J100"/>
  <c r="L100"/>
  <c r="R95"/>
  <c r="I95"/>
  <c r="J95"/>
  <c r="L95"/>
  <c r="R90"/>
  <c r="I90"/>
  <c r="J90"/>
  <c r="L90"/>
  <c r="R85"/>
  <c r="I85"/>
  <c r="J85"/>
  <c r="L85"/>
  <c r="R80"/>
  <c r="R140"/>
  <c r="I80"/>
  <c r="Q80"/>
  <c r="R72"/>
  <c r="I72"/>
  <c r="Q72"/>
  <c r="R67"/>
  <c r="I67"/>
  <c r="Q67"/>
  <c r="R62"/>
  <c r="I62"/>
  <c r="Q62"/>
  <c r="R57"/>
  <c r="I57"/>
  <c r="Q57"/>
  <c r="R52"/>
  <c r="I52"/>
  <c r="J52"/>
  <c r="L52"/>
  <c r="R47"/>
  <c r="I47"/>
  <c r="J47"/>
  <c r="L47"/>
  <c r="R42"/>
  <c r="I42"/>
  <c r="Q42"/>
  <c r="R37"/>
  <c r="I37"/>
  <c r="Q37"/>
  <c r="R32"/>
  <c r="R77"/>
  <c r="I32"/>
  <c r="J32"/>
  <c r="A13"/>
  <c l="1" r="L32"/>
  <c r="J37"/>
  <c r="L37"/>
  <c r="J42"/>
  <c r="L42"/>
  <c r="Q52"/>
  <c r="J57"/>
  <c r="L57"/>
  <c r="J62"/>
  <c r="L62"/>
  <c r="Q85"/>
  <c r="Q140"/>
  <c r="Q90"/>
  <c r="Q95"/>
  <c r="Q115"/>
  <c r="Q135"/>
  <c r="Q143"/>
  <c r="J158"/>
  <c r="L158"/>
  <c r="J168"/>
  <c r="L168"/>
  <c r="Q178"/>
  <c r="J183"/>
  <c r="L183"/>
  <c r="J188"/>
  <c r="L188"/>
  <c r="Q198"/>
  <c r="J203"/>
  <c r="L203"/>
  <c r="Q208"/>
  <c r="Q223"/>
  <c r="Q228"/>
  <c r="H242"/>
  <c r="K23"/>
  <c r="J244"/>
  <c r="H249"/>
  <c r="J252"/>
  <c r="L252"/>
  <c r="J262"/>
  <c r="L262"/>
  <c r="Q267"/>
  <c r="Q282"/>
  <c r="Q285"/>
  <c r="J290"/>
  <c r="L290"/>
  <c r="J295"/>
  <c r="L295"/>
  <c r="J305"/>
  <c r="L305"/>
  <c r="J310"/>
  <c r="L310"/>
  <c r="J315"/>
  <c r="L315"/>
  <c r="Q325"/>
  <c r="Q330"/>
  <c r="Q350"/>
  <c r="Q32"/>
  <c r="J67"/>
  <c r="L67"/>
  <c r="J80"/>
  <c r="L80"/>
  <c r="Q100"/>
  <c r="Q110"/>
  <c r="Q125"/>
  <c r="J130"/>
  <c r="L130"/>
  <c r="Q148"/>
  <c r="Q163"/>
  <c r="Q193"/>
  <c r="Q218"/>
  <c r="H234"/>
  <c r="K22"/>
  <c r="Q236"/>
  <c r="Q241"/>
  <c r="L241"/>
  <c r="Q277"/>
  <c r="L285"/>
  <c r="Q300"/>
  <c r="Q320"/>
  <c r="Q335"/>
  <c r="Q340"/>
  <c r="J345"/>
  <c r="L345"/>
  <c r="J355"/>
  <c r="L355"/>
  <c r="J360"/>
  <c r="L360"/>
  <c r="Q365"/>
  <c r="J370"/>
  <c r="L370"/>
  <c r="Q47"/>
  <c r="J72"/>
  <c r="L72"/>
  <c r="Q105"/>
  <c r="Q120"/>
  <c r="L143"/>
  <c r="L234"/>
  <c r="L22"/>
  <c r="Q153"/>
  <c r="Q173"/>
  <c r="Q213"/>
  <c r="H241"/>
  <c r="J257"/>
  <c r="L257"/>
  <c r="Q272"/>
  <c r="J375"/>
  <c r="L375"/>
  <c l="1" r="J241"/>
  <c r="J242"/>
  <c r="L140"/>
  <c r="L381"/>
  <c r="L26"/>
  <c r="Q380"/>
  <c r="S241"/>
  <c r="S23"/>
  <c r="Q233"/>
  <c r="Q77"/>
  <c r="L283"/>
  <c r="L25"/>
  <c r="L77"/>
  <c r="H380"/>
  <c r="H78"/>
  <c r="H77"/>
  <c r="H381"/>
  <c r="K26"/>
  <c r="H233"/>
  <c r="H141"/>
  <c r="K21"/>
  <c r="L282"/>
  <c r="L78"/>
  <c r="H140"/>
  <c r="L141"/>
  <c r="L21"/>
  <c r="H250"/>
  <c r="K24"/>
  <c r="H283"/>
  <c r="K25"/>
  <c r="L233"/>
  <c r="J233"/>
  <c r="J234"/>
  <c r="L244"/>
  <c r="L250"/>
  <c r="L24"/>
  <c r="H282"/>
  <c r="L380"/>
  <c r="J380"/>
  <c r="J381"/>
  <c l="1" r="J10"/>
  <c r="J11"/>
  <c i="1" r="F20"/>
  <c r="F13"/>
  <c i="2" r="S233"/>
  <c r="S22"/>
  <c r="S380"/>
  <c r="S26"/>
  <c r="J140"/>
  <c r="J141"/>
  <c r="J282"/>
  <c r="J283"/>
  <c r="J77"/>
  <c r="J78"/>
  <c r="S77"/>
  <c r="S20"/>
  <c r="K20"/>
  <c r="Q11"/>
  <c r="L249"/>
  <c r="J249"/>
  <c r="J250"/>
  <c r="L20"/>
  <c l="1" r="S11"/>
  <c i="1" r="S20"/>
  <c r="D20"/>
  <c r="F11"/>
  <c i="2" r="S140"/>
  <c r="S21"/>
  <c r="S282"/>
  <c r="S25"/>
  <c r="S249"/>
  <c r="S24"/>
  <c r="R11"/>
</calcChain>
</file>

<file path=xl/sharedStrings.xml><?xml version="1.0" encoding="utf-8"?>
<sst xmlns="http://schemas.openxmlformats.org/spreadsheetml/2006/main">
  <si>
    <t>SOUHRNNÝ LIST STAVBY</t>
  </si>
  <si>
    <t>STAVBA</t>
  </si>
  <si>
    <t>TÚ_S_066_3_1 - III/221 25 Statické zajištění svahu u silnice Velichov - Vojkovice - 2024</t>
  </si>
  <si>
    <t/>
  </si>
  <si>
    <t>ZÁKLADNÍ ÚDAJE</t>
  </si>
  <si>
    <t xml:space="preserve">Objednatel: </t>
  </si>
  <si>
    <t xml:space="preserve">Cena (bez DPH): </t>
  </si>
  <si>
    <t>Pontika s.r.o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</si>
  <si>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</si>
  <si>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</si>
  <si>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</si>
  <si>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</si>
  <si>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</si>
  <si>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</si>
  <si>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</si>
  <si>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</si>
  <si>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</si>
  <si>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</si>
  <si>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</si>
  <si>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Obj</t>
  </si>
  <si>
    <t>SOUPIS PRACÍ</t>
  </si>
  <si>
    <t xml:space="preserve">Objekt: </t>
  </si>
  <si>
    <t xml:space="preserve">Celková cena (bez DPH): </t>
  </si>
  <si>
    <t>Obj - Objekt</t>
  </si>
  <si>
    <t xml:space="preserve">Celková cena (s DPH): </t>
  </si>
  <si>
    <t>SOUHRN</t>
  </si>
  <si>
    <t>Kód</t>
  </si>
  <si>
    <t>Název</t>
  </si>
  <si>
    <t xml:space="preserve">Všeobecné konstrukce a práce </t>
  </si>
  <si>
    <t>Zemní práce</t>
  </si>
  <si>
    <t>Základy</t>
  </si>
  <si>
    <t>Svislé konstrukce</t>
  </si>
  <si>
    <t>Úpravy povrchů, podlahy, výplně otvorů</t>
  </si>
  <si>
    <t>Přidružená stavební výroba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</si>
  <si>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</si>
  <si>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</si>
  <si>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</si>
  <si>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</si>
  <si>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</si>
  <si>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</si>
  <si>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</si>
  <si>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</si>
  <si>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</si>
  <si>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 xml:space="preserve">0 - Všeobecné konstrukce a práce </t>
  </si>
  <si>
    <t>02910</t>
  </si>
  <si>
    <t>OSTATNÍ POŽADAVKY - ZEMĚMĚŘIČSKÁ MĚŘENÍ</t>
  </si>
  <si>
    <t>KPL</t>
  </si>
  <si>
    <t>doplňující popis</t>
  </si>
  <si>
    <t>- zaměření skutečného provedení stavby_x000d_
- zaměření skutečného stavu po dokončení stavby, vč. zákresu do katastrální mapy a její digitalizace, včetně předání a zanesení do digitální technické mapy Karlovarského kraje</t>
  </si>
  <si>
    <t>výměra</t>
  </si>
  <si>
    <t>1 = 1,000000 =&gt; A</t>
  </si>
  <si>
    <t>technická specifikace</t>
  </si>
  <si>
    <t>zahrnuje veškeré náklady spojené s objednatelem požadovanými pracemi, _x000d_
- pro stanovení orientační investorské ceny určete jednotkovou cenu jako 1% odhadované ceny stavby</t>
  </si>
  <si>
    <t>cenová soustava</t>
  </si>
  <si>
    <t>OTSKP 2024</t>
  </si>
  <si>
    <t>014102</t>
  </si>
  <si>
    <t>POPLATKY ZA SKLÁDKU</t>
  </si>
  <si>
    <t>t</t>
  </si>
  <si>
    <t>Poznámka k položce: z položky 6,70,8,9,10_x000d_
Poplatek za uložení stavebního odpadu na recyklační skládce (skládkovné), zatříděného do Katalogu odpadů pod kódem 17 05 04: Zemina a kamení, nekontaminované_x000d_
Položka obsahuje veškerou manipulaci s výkopkem,naložení,složení a odvoz na skládku vč.uložení a poplatku</t>
  </si>
  <si>
    <t>(25,5+40+192,2+15+15)*2</t>
  </si>
  <si>
    <t>zahrnuje veškeré poplatky provozovateli skládky související s uložením odpadu na skládce.</t>
  </si>
  <si>
    <t>OTSKP 2023</t>
  </si>
  <si>
    <t>Poznámka k položce: z položky 1,2,3,4,5,69_x000d_
Poplatek za uložení stavebního odpadu na recyklační skládce (skládkovné), zatříděného do Katalogu odpadů pod kódem 02 01 03: Smýcené stromy a keře, nekontaminované_x000d_
Položka obsahuje veškerou manipulaci ,naložení,složení a odvoz na skládku vč. uložení a poplatku</t>
  </si>
  <si>
    <t>2554,3*0,01*0,25_x000d_
3*0,15_x000d_
(2+3+4)*0,55_x000d_
6,386+0,45+4,95</t>
  </si>
  <si>
    <t>02720</t>
  </si>
  <si>
    <t>POMOC PRÁCE ZŘÍZ NEBO ZAJIŠŤ REGULACI A OCHRANU DOPRAVY</t>
  </si>
  <si>
    <t>KOMPLETNÍ DOPRAVNĚ INŽENÝRSKÁ OPATŘENÍ PO DOBU VÝSTAVBY, DLE PROJEKTOVÉ DOKUMENTACE (PŘÍLOHA G.1 A G.2), SCHVÁLENÉHO PLÁNU ZOV A VYJÁDŘENÍ POLICIE ČR._x000d_
VČETNĚ PŘECHODNÉHO SVISLÉHO I VODOROVNÉHO DOPRAVNÍHO ZNAČENÍ, DOPRAVNÍCH ZAŘÍZENÍ, ZÁBRAN A OPLOCENÍ APOD (DODÁVKA, MONTÁŽ, PRONÁJEM, KONTROLA, ÚDRŽBA, PŘEMÍSŤOVÁNÍ, PŘEDZNAČOVÁNÍ, DEMONTÁŽ)_x000d_
VČETNĚ DOKUMENTACE POTŘEBNÉ PRO STANOVENÍ PŘECHODNÉHO ZNAČENÍ, EVENT. ROZHODNUTÍ O ZVLÁŠTNÍM UŽÍVÁNÍ, VČETNĚ NEZBYTNÉ INŽENÝRSKÉ ČINNOSTI K ZAJIŠTĚNÍ POTŘEBNÝCH POVOLENÍ, VČETNĚ SPRÁVNÍCH POPLATKŮ</t>
  </si>
  <si>
    <t>zahrnuje veškeré náklady spojené s objednatelem požadovanými zařízeními</t>
  </si>
  <si>
    <t>02911</t>
  </si>
  <si>
    <t>OSTATNÍ POŽADAVKY - GEODETICKÉ ZAMĚŘENÍ</t>
  </si>
  <si>
    <t>- vytyčení stavby (vytyčovací práce před výstavbou, během výstavby a po výstavbě)_x000d_
- směrové a výškové vytyčení stavby dle vytyčovacích souřadnic, včetně vytýčení inženýrských sítí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</si>
  <si>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</si>
  <si>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</si>
  <si>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</si>
  <si>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</si>
  <si>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</si>
  <si>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</si>
  <si>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</t>
  </si>
  <si>
    <t>02960</t>
  </si>
  <si>
    <t>OSTATNÍ POŽADAVKY - ODBORNÝ DOZOR</t>
  </si>
  <si>
    <t>geotechnický dozor _x000d_
- dozor při očišťování uvolněných částí skalního masivu_x000d_
- dozor při provádění vrtných a zemních prací _x000d_
- stanovení rozsahu a přesného umístění prací _x000d_
- včetně všech souvisejících činností v průběhu stavby</t>
  </si>
  <si>
    <t>zahrnuje veškeré náklady spojené s objednatelem požadovaným dozorem</t>
  </si>
  <si>
    <t>02991</t>
  </si>
  <si>
    <t>OSTATNÍ POŽADAVKY - INFORMAČNÍ TABULE</t>
  </si>
  <si>
    <t>KUS</t>
  </si>
  <si>
    <t>- dočasný billboard rozměr min. 2,0 x 1,0 m, provedení plast nebo plech v barevném provedení včetně kotvení, údržby a odstranění, údaje dle zadávací dokumentace 1 ks.</t>
  </si>
  <si>
    <t>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</si>
  <si>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</si>
  <si>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</si>
  <si>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</si>
  <si>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</si>
  <si>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</si>
  <si>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</si>
  <si>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</si>
  <si>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11120</t>
  </si>
  <si>
    <t>ODSTRANĚNÍ KŘOVIN</t>
  </si>
  <si>
    <t>M2</t>
  </si>
  <si>
    <t>"Rozsah zásahu je redukován dle o odhadovaného procenta zastoupení náletové vegetace"_x000d_
Odstranění křovin a náletové vegetace ze skalní stěny horolezeckou technikou</t>
  </si>
  <si>
    <t>(3649*0,7) = 2554,300000 =&gt; A</t>
  </si>
  <si>
    <t>odstranění křovin a stromů do průměru 100 mmdoprava dřevin bez ohledu na vzdálenostspálení na hromadách nebo štěpkování</t>
  </si>
  <si>
    <t>11211</t>
  </si>
  <si>
    <t>KÁCENÍ STROMŮ D KMENE DO 0,5M</t>
  </si>
  <si>
    <t>5 = 5,000000 =&gt; A</t>
  </si>
  <si>
    <t>Kácení stromů se měří v [ks] poražených stromů (průměr stromů se měří ve výšce 1,3m nad terénem) a zahrnuje zejména:
- poražení stromu a osekání větví- spálení větví na hromadách nebo štěpkování- dopravu a uložení kmenů, případné další práce s nimi dle pokynů zadávací dokumentace</t>
  </si>
  <si>
    <t>11212</t>
  </si>
  <si>
    <t>KÁCENÍ STROMŮ D KMENE DO 0,9M</t>
  </si>
  <si>
    <t>3 = 3,000000 =&gt; A</t>
  </si>
  <si>
    <t>11214</t>
  </si>
  <si>
    <t>KÁCENÍ STROMŮ D KMENE DO 0,3M</t>
  </si>
  <si>
    <t>11221</t>
  </si>
  <si>
    <t>ODSTRANĚNÍ PAŘEZŮ D DO 0,5M</t>
  </si>
  <si>
    <t>2 = 2,000000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</si>
  <si>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1/1,38.Položka zahrnuje zejména:
- vytrhání nebo vykopání pařezů- veškeré zemní práce spojené s odstraněním pařezů- dopravu a uložení pařezů, případně další práce s nimi dle pokynů zadávací dokumentace- zásyp jam po pařezech.</t>
  </si>
  <si>
    <t>12283</t>
  </si>
  <si>
    <t>ODKOPÁVKY A PROKOPÁVKY OBECNÉ TŘ. II</t>
  </si>
  <si>
    <t>M3</t>
  </si>
  <si>
    <t>"objem materiálu k odstranní v akumulačním prostoru u paty svahu"</t>
  </si>
  <si>
    <t>1*25,5 = 25,500000 =&gt; A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</si>
  <si>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</si>
  <si>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12891</t>
  </si>
  <si>
    <t>DOLAMOVÁNÍ ODKOPÁVEK TŘ. III</t>
  </si>
  <si>
    <t>Poznámka k položce:_x000d_
Očištění skalních ploch ručními nástroji (motykami, páčidly) horolezeckou technikou_x000d_
"odhadovaný objem materiálu z očisty skal. svahů k 07/2023" 186m3_x000d_
odtěžení vyzdívky 6,2 m2 x 1,0 m</t>
  </si>
  <si>
    <t>186+6,2 = 192,200000 =&gt; A</t>
  </si>
  <si>
    <t>- dolamování označuje těžení výkopu bez použití trhavin.položka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</t>
  </si>
  <si>
    <t>Poznámka k položce:_x000d_
Odtěžení nestabilních hornin ze skalních stěn horolezeckou technikou sbíječkou</t>
  </si>
  <si>
    <t>1*15 = 15,000000 =&gt; A</t>
  </si>
  <si>
    <t>Poznámka k položce:_x000d_
Odtěžení nestabilních hornin ze skalních stěn horolezeckou technikou hydraulickými klíny</t>
  </si>
  <si>
    <t>Poznámka k položce:_x000d_
Těžení a rozpojení jednotlivých balvanů velikosti přes 0,5 m</t>
  </si>
  <si>
    <t>1*5 = 5,000000 =&gt; A</t>
  </si>
  <si>
    <t>11222</t>
  </si>
  <si>
    <t>ODSTRANĚNÍ PAŘEZŮ D DO 0,9M</t>
  </si>
  <si>
    <t>12293</t>
  </si>
  <si>
    <t>ODKOPÁVKY A PROKOPÁVKY OBECNÉ TŘ. III</t>
  </si>
  <si>
    <t>Odhadovaný objem materiálu odkopu horní hrany skalního svahu v rozsahu 10 * 2 * 2 = 40 m3</t>
  </si>
  <si>
    <t>10*2*2 = 40,000000 =&gt; A</t>
  </si>
  <si>
    <t>2 - Základy</t>
  </si>
  <si>
    <t>261516</t>
  </si>
  <si>
    <t>VRTY PRO KOTVENÍ, INJEKTÁŽ A MIKROPILOTY NA POVRCHU TŘ. V D DO 80MM</t>
  </si>
  <si>
    <t>M</t>
  </si>
  <si>
    <t>vrty pro sloupky dočasného ochran. plotu = 24 ks * 1,2 m = 28,8m O 56 mm</t>
  </si>
  <si>
    <t>24*1,2 = 28,800000 =&gt; A</t>
  </si>
  <si>
    <t>položka zahrnuje:
přemístění, montáž a demontáž vrtných soupravsvislou dopravu zeminy z vrtuvodorovnou dopravu zeminy bez uložení na skládkupřípadně nutné pažení dočasné (včetně odpažení) i trvalé</t>
  </si>
  <si>
    <t>vrty pro lokální kotvení = 30*4,5 = 135,0 m m O 70 mm</t>
  </si>
  <si>
    <t>30*4,5 = 135,000000 =&gt; A</t>
  </si>
  <si>
    <t>Vrty pro kotevní dolních lan =23*3 m = 69 m vrtů O 70 mm_x000d_
Vrty pro kotevní ocel. sítí depresí = 284*3,0 m = 852,0 m vrtů O 56 mm</t>
  </si>
  <si>
    <t>23*3 = 69,000000 =&gt; A _x000d_
284*3 = 852,000000 =&gt; B _x000d_
A+B = 921,000000 =&gt; C</t>
  </si>
  <si>
    <t>26154</t>
  </si>
  <si>
    <t>VRTY PRO KOTVENÍ, INJEKTÁŽ A MIKROPILOTY NA POVRCHU TŘ. V D DO 200MM</t>
  </si>
  <si>
    <t>22 * 1,6 "(počet sloupků pr. 89/10 mm x hloubka vrtu do pr. 156 mm; hloubka vrtů pro plot"</t>
  </si>
  <si>
    <t>22*1,6 = 35,200000 =&gt; A</t>
  </si>
  <si>
    <t>281612</t>
  </si>
  <si>
    <t>INJEKTOVÁNÍ NÍZKOTLAKÉ Z CEMENTOVÝCH POJIV V PODZEMÍ</t>
  </si>
  <si>
    <t>(π*(0,035^2)) * 30 * 4,5 * 2 "objem vrtu x počet trnů lokálního kotvení x hloubka vrtu x zaplnění puklin v okolí vrtu; množství injekční směsi"</t>
  </si>
  <si>
    <t>(3,14159*(0,035^2))*30*4,5*2 = 1,039081 =&gt; A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</si>
  <si>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injektáži.Položka zahrnuje veškerý materiál, výrobky a polotovary, včetně mimostaveništní a vnitrostaveništní dopravy (rovněž přesuny), včetně naložení a složení, případně s uložením.</t>
  </si>
  <si>
    <t>objem vrtu x počet trnů ochranných sítí x hloubka vrtu x zaplnění puklin v okolí vrtu; množství injekční směsi_x000d_
pro síť 118 m2: (π*(0,028^2)) * ((23*3)+(12*3)) * 2_x000d_
pro síť 1438 m2: (π*(0,028^2)) * ((284*3)+(142*3)) * 2</t>
  </si>
  <si>
    <t>(3,14159*(0,028^2))*((284*3)+(142*3))*2 = 6,295445 =&gt; A _x000d_
(3,14159*(0,028^2))*((23*3)+(12*3))*2 = 0,517231 =&gt; B _x000d_
A+B = 6,812676 =&gt; C</t>
  </si>
  <si>
    <t>(π*(0,028^2)) * (56+33) * 1,2 * 2_x000d_
objem vrtu x (počet.sloupků pr. 32 mm +kotev.trnů) x hloubka vrtu x zaplnění puklin v okolí vrtu; množství injekční směsi"</t>
  </si>
  <si>
    <t>(3,14159*(0,028^2))*(56+33)*1,2*2 = 0,526098 =&gt; A</t>
  </si>
  <si>
    <t>((?*(0,028^2) *17)* 1,2 * 2)+((?*(0,078^2)*22) * 1,6 * 2)_x000d_
objem vrtu x (počet.sloupků+kotev.trnů) x hloubka vrtu x zaplnění puklin v okolí vrtu; množství injekční směsi"</t>
  </si>
  <si>
    <t>((3,14159*(0,078^2)*22)*1,6*2) = 1,345586 =&gt; A _x000d_
((3,14159*(0,028^2)*17)*1,2*2) = 0,100491 =&gt; B _x000d_
A+B = 1,446077 =&gt; C</t>
  </si>
  <si>
    <t>284331</t>
  </si>
  <si>
    <t>SVORNÍKY SAMOZÁVRTNÉ V PODZEMÍ DL DO 1,5M ÚNOS DO 50KN</t>
  </si>
  <si>
    <t xml:space="preserve">Poznámka k položce: _x000d_
Trn z injekčních zavrtávacích tyčí pro ploty s okem D 25 mm l 1,2 m  včetně vrtu_x000d_
"počet trnů pro kotvení plotu se sloupky pr. 89/10 mm"</t>
  </si>
  <si>
    <t>1*17 = 17,000000 =&gt; A</t>
  </si>
  <si>
    <t>Zahrnuje kompletní dodávku svorníku délky od 1,01m do 1,5m a únosnosti do 50kN včetně příslušenství, podle požadavků a popisu uvedených v dokumentci pro zadání stavby (podložky, matice, vrtací korunky a pod.);- součástí je kompletní osazení svorníku v podzemí, které zahrnuje všechny operace podle technologického předpisu výrobce nutné pro řádné osazení a aktivaci včetně všech pomocných mechanizmů, přípravků a hmot;- součástí ceny je také vrtání svorníku včetně potřebné mechanizace;- průkazné a kontrolní zkoušky svorníků;- druh, délku, rozmístění a rozsah zkoušek určuje zadávací dokumentace.</t>
  </si>
  <si>
    <t>285363</t>
  </si>
  <si>
    <t>KOTVENÍ NA POVRCHU Z BETONÁŘSKÉ VÝZTUŽE DL. DO 5M</t>
  </si>
  <si>
    <t xml:space="preserve">Poznámka k položce:_x000d_
sloupky dočasného ochranného plotu  = 24 ks</t>
  </si>
  <si>
    <t>1*24 = 24,000000 =&gt; A</t>
  </si>
  <si>
    <t>položka zahrnuje dodávku předepsané kotvy, případně její protikorozní úpravu, její osazení do vrtu, zainjektování a napnutí, případně opěrné deskynezahrnuje vrty</t>
  </si>
  <si>
    <t>Poznámka k položce:_x000d_
Trn z oceli pro sítě bez oka D přes 20 do 26 mm l 4-5 m zainjektovaný cementovou maltou prováděný horolezecky_x000d_
"počet trnů pro lokální kotvení skalního svahu"</t>
  </si>
  <si>
    <t>1*30 = 30,000000 =&gt; A</t>
  </si>
  <si>
    <t>286311</t>
  </si>
  <si>
    <t>KOTVY SAMOZÁVRTNÉ V PODZEMÍ DL DO 3M ÚNOS DO 50KN</t>
  </si>
  <si>
    <t>Poznámka k položce:_x000d_
Trny z injekčních zavrtávacích tyčí prováděné horolezeckou technikou zainjektované cem. maltou pr. 32 mm včetně vrtů přenosnými vrtacími kladivy na ztracenou korunku průměru 51 mm, délky přes 2 do 3 m_x000d_
"Počet trnů pro kotvení sítě 118 m2."		12_x000d_
"Počet trnů pro kotvení sítě 1438m2."		142</t>
  </si>
  <si>
    <t>12+142 = 154,000000 =&gt; A</t>
  </si>
  <si>
    <t>Zahrnuje kompletní dodávku kotvy délky do 3,0m a únosnosti do 50kN včetně příslušenství (podložky, matice, vrtací korunky a pod.), podle požadavků a popisu uvedených v dokumentci pro zadání stavby;- součástí je kompletní osazení kotvy v podzemí, které zahrnuje všechny operace podle technologického předpisu výrobce nutné pro řádné osazení a aktivaci včetně všech pomocných mechanizmů, přípravků a hmot;- součástí ceny je také vrtání svorníku včetně potřebné mechanizace;- průkazné a kontrolní zkoušky kotev;- druh, délku, rozmístění a rozsah zkoušek určuje zadávací dokumentace.</t>
  </si>
  <si>
    <t>28994</t>
  </si>
  <si>
    <t>OPLÁŠTĚNÍ (ZPEVNĚNÍ) Z OCELOVÝCH SÍTÍ (A MŘÍŽOVIN)</t>
  </si>
  <si>
    <t>Poznámka k položce:_x000d_
Montáž geomříže na skalní stěnu prováděná horolezeckou technikou vč.dodávky materiálu a příslušenství_x000d_
"plocha georohože = 1/2 Plochy sítě v rozsahu 1438m2"</t>
  </si>
  <si>
    <t>1*719 = 719,000000 =&gt; A</t>
  </si>
  <si>
    <t>Položka zahrnuje:
- dodávku předepsaných sítí- úpravu, očištění a ochranu podkladu- přichycení k podkladu, případně zatížení- úpravy spojů a zajištění okrajů- úpravy pro odvodnění- nutné přesahy- mimostaveništní a vnitrostaveništní dopravu</t>
  </si>
  <si>
    <t>289941</t>
  </si>
  <si>
    <t>ZPEVNĚNÍ SKALNÍCH PLOCH Z OCELOVÝCH SÍTÍ HOROLEZECKÝM ZPŮSOBEM</t>
  </si>
  <si>
    <t>Poznámka k položce:_x000d_
Montáž ocelové sítě 6x8cm na skalní stěnu prováděná horolezeckou technikou vč.dodávky ocelové sítě a příslušenství_x000d_
"Plocha sítě" 117,6m2</t>
  </si>
  <si>
    <t>1*117,6 = 117,600000 =&gt; A</t>
  </si>
  <si>
    <t>Položka zahrnuje:
- dodávku předepsaných sítí- úpravu, očištění a ochranu podkladu- ukotvení sítě na skalní stěně horolezci- vrty pro kotvy- dodání a osazení kotev předepsané délky v předepsaném rastru- nutné přesahy- mimostaveništní a vnitrostaveništní dopravu</t>
  </si>
  <si>
    <t>Poznámka k položce:_x000d_
Montáž ocelové sítě 8x10cm s vpleteným lanem po 1 m na skalní stěnu prováděná horolezeckou technikou vč.dodávky ocelové sítě a příslušenství_x000d_
"Plocha sítě = 1438,0m2</t>
  </si>
  <si>
    <t>1438*1 = 1438,000000 =&gt; A</t>
  </si>
  <si>
    <t>56 * 1,2 "počet sloupků pr. 32 mm x hloubka vrtu pr. 56 mm; hloubka vrtů pro plot"</t>
  </si>
  <si>
    <t>56*1,2 = 67,200000 =&gt; A</t>
  </si>
  <si>
    <t>Poznámka k položce:_x000d_
Trn z injekčních zavrtávacích tyčí pro ploty s okem D 25 mm l 1,2 m prováděný horolezecky včetně vrtu_x000d_
(14+15)+(2+2)"(počet trnů pro kotvení sloupků do svahu+2 trny pro kotvení sloupků do boku); počet trnů pro kotvení plotu¨se sloupky pr. 32 mm"</t>
  </si>
  <si>
    <t>14+15+2+2 = 33,000000 =&gt; A</t>
  </si>
  <si>
    <t>285361</t>
  </si>
  <si>
    <t>KOTVENÍ NA POVRCHU Z BETONÁŘSKÉ VÝZTUŽE DL. DO 3M</t>
  </si>
  <si>
    <t>Poznámka k položce:_x000d_
 Trn z oceli pro sítě bez oka D přes 20 do 26 mm l do 3 m zainjektovaný cementovou maltou prováděný horolezecky_x000d_
"Počet trnů pro kotvení sítě 118m2."		23_x000d_
"Počet trnů pro kotvení sítě 1438 m2."		284</t>
  </si>
  <si>
    <t>23+284 = 307,000000 =&gt; A</t>
  </si>
  <si>
    <t>3 - Svislé konstrukce</t>
  </si>
  <si>
    <t>327212</t>
  </si>
  <si>
    <t>ZDI OPĚRNÉ, ZÁRUBNÍ, NÁBŘEŽNÍ Z LOMOVÉHO KAMENE NA MC</t>
  </si>
  <si>
    <t>Doplnění kamenných zdí</t>
  </si>
  <si>
    <t>položka zahrnuje dodávku a osazení lomového kamene, jeho výběr a případnou úpravu, dodávku předepsané malty, spárování.</t>
  </si>
  <si>
    <t>6 - Úpravy povrchů, podlahy, výplně otvorů</t>
  </si>
  <si>
    <t>62745</t>
  </si>
  <si>
    <t>SPÁROVÁNÍ STARÉHO ZDIVA CEMENTOVOU MALTOU</t>
  </si>
  <si>
    <t>Přespárování kamenných zdí _x000d_
zeď 1 se nebude po očistě spárovat, jelikož je na sucho skládaná viz foto. Dojde pouze k očistě a k případnému lokálnímu přezdění_x000d_
23,5+59,2 = 82,7m2</t>
  </si>
  <si>
    <t>23,5+59,2 = 82,700000 =&gt; A</t>
  </si>
  <si>
    <t>položka zahrnuje:
dodávku veškerého materiálu potřebného pro předepsanou úpravu v předepsané kvalitěvyčištění spar (vyškrábání), vypláchnutí spar vodou, očištění povrchuspárováníodklizení suti a přebytečného materiálupotřebná lešení</t>
  </si>
  <si>
    <t>7 - Přidružená stavební výroba</t>
  </si>
  <si>
    <t>767911</t>
  </si>
  <si>
    <t>OPLOCENÍ Z DRÁTĚNÉHO PLETIVA POZINKOVANÉHO STANDARDNÍHO</t>
  </si>
  <si>
    <t>OCHRANNÝ PLOT VÝŠKY DO 2m - rozpis dodávky jednotlivých prvků zahrnutých v ceně položky_x000d_
Sloupky pro záchytný plot lehký z ocelové trubky D 32 mm s okem l 3 m do vrtů horolezecky	kus	56,000_x000d_
""((77+84)/3)+1 ""délka úseku/délka pole + 1 krajní sloupek; počet sloupků plotu""		56,000_x000d_
Ukotvení sloupku záchytného plotu lany prováděné horolezeckou technikou	kus	33,000_x000d_
""počet sloupků plotu, každý sloupek kotven do svahu""		33,000_x000d_
Montáž pletiva na sloupky záchytného plotu prováděná horolezeckou technikou	m² 	362,250_x000d_
(77+84) * 2,25 ""celková délka plotu x výška plotu; plocha pletiva plotu""		362,250_x000d_
Síť na skálu s oky 60x80mm pozinkovaná drát D 2,7mm 50x2m	m² 	435,000_x000d_
362,25 * 1,2 ""Plocha sítě včetně 20% na ohyby, prostřihy a profilaci dle skal.svahu""		435,000_x000d_
Montáž ztužujících lan k pletivu záchytného plotu prováděná horolezeckou technikou	m	912,000_x000d_
((77+84)*5)+(33*3)+(2*2*2) ""ztužující lana k pletivu plotu""		912,000_x000d_
Lano ocelové, šestipramenné 6 x 19 drátů, pozinkované, 1 770 Mpa, D 10 mm	m	1 095,000_x000d_
912* 1,2 ""délka ztužujícího lana k pletivu plotu včetně 20% na ohyby, spojování a profilaci dle skal.svahu""		1 095,000_x000d_
Svorka pro ocelové lano D 10-12 mm	kus	288,000_x000d_
""počet svorek""		288,000_x000d_
Spojovací materiál ocelové drátěné spony („c-kroužky“) pr. 3 mm	ks	3 478,000_x000d_
(362,25*8)*1,2 ""(Plocha sítě*8 ks/m2)*1,2;Spojovací materiál ocelové drátěné spony („c-kroužky“) pr. 3 mm ""		3 478,000_x000d_
"</t>
  </si>
  <si>
    <t>(77+84)*2,25 = 362,250000 =&gt; A</t>
  </si>
  <si>
    <t xml:space="preserve">- položka zahrnuje vedle vlastního pletiva i rámy, rošty, lišty, kování, podpěrné, závěsné, upevňovací prvky, spojovací a těsnící materiál, pomocný materiál, kompletní povrchovou úpravu.- nejsou zahrnuty sloupky a vzpěry, které se vykazují v samostatných položkách 338**, není zahrnuta podezdívka (272**)- součástí položky je  případně i ostnatý drát, uvažovaná plocha se pak vypočítává po horní hranu drátu.</t>
  </si>
  <si>
    <t>78321</t>
  </si>
  <si>
    <t>PROTIKOROZ OCHRANA DOPLŇK OK NÁTĚREM JEDNOVRST</t>
  </si>
  <si>
    <t>30 * 0,06 * 2 Počet trnů lokálního kotvení x plocha nátěru x počet nátěrů;nátěr hlav kotev.prvků a podložek s matkou"</t>
  </si>
  <si>
    <t>30*0,06*2 = 3,600000 =&gt; A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</si>
  <si>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</si>
  <si>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(154+307) * 0,06 * 2 Počet trnů ochranných sítí x plocha nátěru x počet nátěrů;nátěr hlav kotev.prvků a podložek s matkou"</t>
  </si>
  <si>
    <t>(154+307)*0,06*2 = 55,320000 =&gt; A</t>
  </si>
  <si>
    <t>nátěr hlav kotevních prvků + nátěr sloupků pr. 32 mm) x počet nátěrů"_x000d_
((33 * 0,015)+(56*0,305))*2</t>
  </si>
  <si>
    <t>((33*0,015)+(56*0,305))*2 = 35,150000 =&gt; A</t>
  </si>
  <si>
    <t>(nátěr hlav kotevních prvků + nátěr sloupků pr. 89/10) x počet nátěrů"_x000d_
((17*0,015)+(22*1,15))*2</t>
  </si>
  <si>
    <t>((17*0,015)+(22*1,15))*2 = 51,110000 =&gt; A</t>
  </si>
  <si>
    <t xml:space="preserve">OCHRANNÝ PLOT VÝŠKY DO 3m - rozpis dodávky jednotlivých prvků zahrnutých v ceně položky_x000d_
Sloupky plotu osazené do vrtů, včetně vystředění a zalití cem. injekční směsí pro plot těžký, včetně dodání ocel. trubkek dl. do 4,5 m, pr. do 89/10 mm	kus	22,000_x000d_
((21+39)/3)+2 "délka úseku/délka pole + 1 krajní sloupek; počet sloupků plotu"		22,000_x000d_
Ukotvení sloupků lany, včetně dodání spojovacího materiálu a šestipramenného ocel. lana 6 x 19 drátů, pozinkovaného, 1 770 Mpa, pr. do 10 mm	kus	17,000_x000d_
"počet sloupků plotu, každý sloupek kotven do svahu"		17,000_x000d_
Montáž pletiva na sloupky záchytného plotu prováděná horolezeckou technikou   	m2	201,000_x000d_
(21+39) * 3,35 "celková délka plotu x výška plotu; plocha pletiva plotu"		201,000_x000d_
Síť na skálu s oky 80x100mm pozinkovaná drát D 2,7mm	m2	241,200_x000d_
241,2 * 1,2 "Plocha sítě včetně 20% na ohyby, prostřihy a profilaci dle skal.svahu"		241,200_x000d_
Montáž ztužujících lan k pletivu záchytného plotu prováděná horolezeckou technikou   	m	508,500_x000d_
((21+39)*7)+(17*4,5)+(2*2*3) "(celková délka plotu x počet řad lan)+(počet trnů pro kotvení sloupků x délka kotvení); ztužující lana k pletivu plotu"		508,500_x000d_
Lano ocelové, šestipramenné 6 x 19 drátů, pozinkované, 1 770 Mpa, D 10 mm	m	610,200_x000d_
508,5 * 1,2 "délka ztužujícího lana k pletivu plotu včetně 20% na ohyby, spojování a profilaci dle skal.svahu"		610,200_x000d_
Svorka pro ocelové lano D 10-12 mm	kus	182,000_x000d_
"počet svorek"		182,000_x000d_
Spojovací materiál ocelové drátěné spony („c-kroužky“) pr. 3 mm	ks	1 930,000_x000d_
(201*8)*1,2 "(Plocha sítě*8 ks/m2)*1,2; Spojovací materiál ocelové drátěné spony („c-kroužky“) pr. 3 mm "		1 930,000</t>
  </si>
  <si>
    <t>(21+39)*3,35 = 201,000000 =&gt; A</t>
  </si>
  <si>
    <t>9 - Ostatní konstrukce a práce</t>
  </si>
  <si>
    <t>911DA2</t>
  </si>
  <si>
    <t>SVODIDLO BETON, ÚROVEŇ ZADRŽ N2 VÝŠ 1,0M - MONTÁŽ S PŘESUNEM (BEZ DODÁVKY)</t>
  </si>
  <si>
    <t>Poznámka k souboru cen:_x000d_
položka zahrnuje: - dopravu demontovaného zařízení z dočasné skládky- jeho montáž a osazení na určeném místě- nutnou opravu poškozených částí- případnou náhradu zničených částí nezahrnuje podkladní vrstvu_x000d_
délka úseku 205 m</t>
  </si>
  <si>
    <t>1*205 = 205,000000 =&gt; A</t>
  </si>
  <si>
    <t>položka zahrnuje:
- dopravu demontovaného zařízení z dočasné skládky- jeho montáž a osazení na určeném místě- nutnou opravu poškozených částí- případnou náhradu zničených částínezahrnuje podkladní vrstvu</t>
  </si>
  <si>
    <t>911DA3</t>
  </si>
  <si>
    <t>SVODIDLO BETON, ÚROVEŇ ZADRŽ N2 VÝŠ 1,0M - DEMONTÁŽ S PŘESUNEM</t>
  </si>
  <si>
    <t>Poznámka k souboru cen:_x000d_
položka zahrnuje: - demontáž a odstranění zařízení- jeho odvoz na předepsané místo_x000d_
délka úseku 205 m</t>
  </si>
  <si>
    <t>položka zahrnuje:
- demontáž a odstranění zařízení- jeho odvoz na předepsané místo</t>
  </si>
  <si>
    <t>911DA9</t>
  </si>
  <si>
    <t>SVODIDLO BETON, ÚROVEŇ ZADRŽ N2 VÝŠ 1,0M - NÁJEM</t>
  </si>
  <si>
    <t>MDEN</t>
  </si>
  <si>
    <t>Poznámka k souboru cen:_x000d_
položka zahrnuje denní sazbu za pronájem zařízení počet měrných jednotek se určí jako součin délky zařízení a počtu dnů použití_x000d_
délka úseku 205 m * počet dní(30+31+30)</t>
  </si>
  <si>
    <t>205*91 = 18655,000000 =&gt; A</t>
  </si>
  <si>
    <t>položka zahrnuje denní sazbu za pronájem zařízenípočet měrných jednotek se určí jako součin délky zařízení a počtu dnů použití</t>
  </si>
  <si>
    <t>916812</t>
  </si>
  <si>
    <t>ODDĚL OPLOCENÍ S PODSTAVCI DRÁTĚNNÉ - MONTÁŽ S PŘESUNEM</t>
  </si>
  <si>
    <t>Poznámka k souboru cen:_x000d_
položka zahrnuje: - přemístění zařízení z dočasné skládky a jeho osazení a montáž na místě určeném projektem- údržbu po celou dobu trvání funkce, náhradu zničených nebo ztracených kusů, nutnou opravu poškozených částí_x000d_
"Délka úseku 65 * výška 2 m; plocha pletiva provizorního plotu"</t>
  </si>
  <si>
    <t>1*65 = 65,000000 =&gt; A</t>
  </si>
  <si>
    <t>položka zahrnuje:
- přemístění zařízení z dočasné skládky a jeho osazení a montáž na místě určeném projektem- údržbu po celou dobu trvání funkce, náhradu zničených nebo ztracených kusů, nutnou opravu poškozených částí</t>
  </si>
  <si>
    <t>916813</t>
  </si>
  <si>
    <t>ODDĚL OPLOCENÍ S PODSTAVCI DRÁTĚNNÉ - DEMONTÁŽ</t>
  </si>
  <si>
    <t>Poznámka k souboru cen:_x000d_
Položka zahrnuje odstranění, demontáž a odklizení zařízení s odvozem na předepsané místo_x000d_
Poznámka k položce:_x000d_
Demontáž pletiva na sloupky provizorního ochranného plotu prováděná horolezeckou technikou _x000d_
"Délka úseku 65 m * výška 2 m; plocha pletiva provizorního plotu"</t>
  </si>
  <si>
    <t>Položka zahrnuje odstranění, demontáž a odklizení zařízení s odvozem na předepsané místo</t>
  </si>
  <si>
    <t>94490.1</t>
  </si>
  <si>
    <t>OCHRANNÁ KONSTRUKCE</t>
  </si>
  <si>
    <t>Poznámka k položce:_x000d_
Zřízení horolezeckého úvazu pro práci ve výškách</t>
  </si>
  <si>
    <t>10 = 10,000000 =&gt; A</t>
  </si>
  <si>
    <t>Položka zahrnuje dovoz, montáž, údržbu, opotřebení (nájemné), demontáž, konzervaci, odvoz.</t>
  </si>
  <si>
    <t>94490</t>
  </si>
  <si>
    <t>Poznámka k položce:_x000d_
Příplatek za první a každý další den použití lešení_x000d_
"Plocha lešení x počet dní = (24*10) + (60*20) m2"</t>
  </si>
  <si>
    <t>(24*10)+(60*20) = 1440,000000 =&gt; A</t>
  </si>
  <si>
    <t>94490.2</t>
  </si>
  <si>
    <t>Poznámka k položce:_x000d_
Montáž ochranného ohrazení trubkového nebo dílcového na vnějších stranách objektů s hl. pádu do 6 m</t>
  </si>
  <si>
    <t>94490.3</t>
  </si>
  <si>
    <t>Poznámka k položce:_x000d_
Příplatek za první a každý další den použití ohrazení_x000d_
délka úseku 205 m * počet dní(30+31+30)</t>
  </si>
  <si>
    <t>94490.4</t>
  </si>
  <si>
    <t>Poznámka k položce:_x000d_
Demontáž záchytného ohrazení trubkového nebo dílcového na vnějších stranách objektů s hl. pádu do 6 m_x000d_
délka úseku 205 m</t>
  </si>
  <si>
    <t>Poznámka k položce:_x000d_
Montáž ochranné kompozitní sítě z ocel. a PA sítí, ztužených ocel. lany, zavěšené na konstrukci lešení_x000d_
délka úseku 205 m * výška sítě 2 m</t>
  </si>
  <si>
    <t>205*2 = 410,000000 =&gt; A</t>
  </si>
  <si>
    <t>Poznámka k položce:_x000d_
Příplatek k ochranné kompozitní síti za první a ZKD den použití sítě_x000d_
délka úseku 205 m * výška sítě 2 m * počet dní(30+31+30)</t>
  </si>
  <si>
    <t>205*2*91 = 37310,000000 =&gt; A</t>
  </si>
  <si>
    <t>Poznámka k položce:_x000d_
Demontáž ochranné kompozitní sítě z ocel. a PA sítí, ztužených ocel. lany, zavěšené na konstrukci lešení_x000d_
délka úseku 205 m * výška sítě 2 m</t>
  </si>
  <si>
    <t>911FC3</t>
  </si>
  <si>
    <t>SVODIDLO BETON, ÚROVEŇ ZADRŽ H2 VÝŠ 1,2M - DEMONTÁŽ S PŘESUNEM</t>
  </si>
  <si>
    <t>Poznámka k položce:_x000d_
DEMONTÁŽ S PŘESUNEM do 40 km</t>
  </si>
  <si>
    <t>63 = 63,000000 =&gt; A</t>
  </si>
  <si>
    <t>Poznámka k položce:_x000d_
 Demontáž lešení řadového trubkového lehkého pracovního s podlahami_x000d_
24+60 = 84m2</t>
  </si>
  <si>
    <t>24+60 = 84,000000 =&gt; A</t>
  </si>
  <si>
    <t>Poznámka k položce:_x000d_
Montáž lešení řadového trubkového lehkého pracovního s podlahami_x000d_
"Plocha lešení = 24+60 m2"</t>
  </si>
  <si>
    <t>93852</t>
  </si>
  <si>
    <t>OČIŠTĚNÍ BETON KONSTR OD VEGETACE</t>
  </si>
  <si>
    <t>Očištění kamenných zdí/zídek_x000d_
Zeď1 + zeď2 + zeď 3_x000d_
146,1+23,5+59,2 = 228,8 m2</t>
  </si>
  <si>
    <t>146,1+23,5+59,2 = 228,800000 =&gt; A</t>
  </si>
  <si>
    <t>položka zahrnuje očištění předepsaným způsobem včetně odklizení vzniklého odpadu</t>
  </si>
  <si>
    <t>Poznámka k položce:_x000d_
Pokládka ochranných gumových plátů, včetně jejich odstranění po dokončení stavby_x000d_
205*2</t>
  </si>
  <si>
    <t>966843</t>
  </si>
  <si>
    <t>ODSTRANĚNÍ OPLOCENÍ Z RÁMEČ PLETIVA</t>
  </si>
  <si>
    <t>Poznámka k položce:_x000d_
Demontáž původního oplocení výšky cca 1 m, ocel sloupky cca 32 mm + ocel síť</t>
  </si>
  <si>
    <t>20 = 20,000000 =&gt; A</t>
  </si>
  <si>
    <t xml:space="preserve">položka zahrnuje:
-  kompletní bourací práce včetně odstranění základových konstrukcí a nezbytného rozsahu zemních prací,- veškerou manipulaci s vybouranou sutí a hmotami včetně uložení na skládku,- veškeré další práce plynoucí z technologického předpisu a z platných předpisů,- odstranění sloupků z jiného materiálu, odstranění vrat a vráteknezahrnuje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</si>
</sst>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15</v>
      </c>
      <c r="D20" s="25">
        <f>'0 - Obj'!J10</f>
        <v>0</v>
      </c>
      <c r="E20" s="26"/>
      <c r="F20" s="25">
        <f>('0 - Obj'!J11)</f>
        <v>0</v>
      </c>
      <c r="G20" s="12"/>
      <c r="H20" s="2"/>
      <c r="I20" s="2"/>
      <c r="S20" s="27">
        <f>ROUND('0 - Obj'!S11,4)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Obj'!A11" display="'Obj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Obj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f>H78+H141+H234+H242+H250+H283+H381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f>L78+L141+L234+L242+L250+L283+L381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AVERAGE(J77,J140,J233,J241,J249,J282,J380)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f>H78</f>
        <v>0</v>
      </c>
      <c r="L20" s="38">
        <f>L78</f>
        <v>0</v>
      </c>
      <c r="M20" s="12"/>
      <c r="N20" s="2"/>
      <c r="O20" s="2"/>
      <c r="P20" s="2"/>
      <c r="Q20" s="2"/>
      <c r="S20" s="27">
        <f>S77</f>
        <v>0</v>
      </c>
    </row>
    <row r="21" ht="12.75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f>H141</f>
        <v>0</v>
      </c>
      <c r="L21" s="38">
        <f>L141</f>
        <v>0</v>
      </c>
      <c r="M21" s="12"/>
      <c r="N21" s="2"/>
      <c r="O21" s="2"/>
      <c r="P21" s="2"/>
      <c r="Q21" s="2"/>
      <c r="S21" s="27">
        <f>S140</f>
        <v>0</v>
      </c>
    </row>
    <row r="22" ht="12.75">
      <c r="A22" s="9"/>
      <c r="B22" s="36">
        <v>2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f>H234</f>
        <v>0</v>
      </c>
      <c r="L22" s="38">
        <f>L234</f>
        <v>0</v>
      </c>
      <c r="M22" s="12"/>
      <c r="N22" s="2"/>
      <c r="O22" s="2"/>
      <c r="P22" s="2"/>
      <c r="Q22" s="2"/>
      <c r="S22" s="27">
        <f>S233</f>
        <v>0</v>
      </c>
    </row>
    <row r="23" ht="12.75">
      <c r="A23" s="9"/>
      <c r="B23" s="36">
        <v>3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f>H242</f>
        <v>0</v>
      </c>
      <c r="L23" s="38">
        <f>L242</f>
        <v>0</v>
      </c>
      <c r="M23" s="12"/>
      <c r="N23" s="2"/>
      <c r="O23" s="2"/>
      <c r="P23" s="2"/>
      <c r="Q23" s="2"/>
      <c r="S23" s="27">
        <f>S241</f>
        <v>0</v>
      </c>
    </row>
    <row r="24" ht="12.75">
      <c r="A24" s="9"/>
      <c r="B24" s="36">
        <v>6</v>
      </c>
      <c r="C24" s="1"/>
      <c r="D24" s="1"/>
      <c r="E24" s="37" t="s">
        <v>32</v>
      </c>
      <c r="F24" s="1"/>
      <c r="G24" s="1"/>
      <c r="H24" s="1"/>
      <c r="I24" s="1"/>
      <c r="J24" s="1"/>
      <c r="K24" s="38">
        <f>H250</f>
        <v>0</v>
      </c>
      <c r="L24" s="38">
        <f>L250</f>
        <v>0</v>
      </c>
      <c r="M24" s="12"/>
      <c r="N24" s="2"/>
      <c r="O24" s="2"/>
      <c r="P24" s="2"/>
      <c r="Q24" s="2"/>
      <c r="S24" s="27">
        <f>S249</f>
        <v>0</v>
      </c>
    </row>
    <row r="25" ht="12.75">
      <c r="A25" s="9"/>
      <c r="B25" s="36">
        <v>7</v>
      </c>
      <c r="C25" s="1"/>
      <c r="D25" s="1"/>
      <c r="E25" s="37" t="s">
        <v>33</v>
      </c>
      <c r="F25" s="1"/>
      <c r="G25" s="1"/>
      <c r="H25" s="1"/>
      <c r="I25" s="1"/>
      <c r="J25" s="1"/>
      <c r="K25" s="38">
        <f>H283</f>
        <v>0</v>
      </c>
      <c r="L25" s="38">
        <f>L283</f>
        <v>0</v>
      </c>
      <c r="M25" s="39"/>
      <c r="N25" s="2"/>
      <c r="O25" s="2"/>
      <c r="P25" s="2"/>
      <c r="Q25" s="2"/>
      <c r="S25" s="27">
        <f>S282</f>
        <v>0</v>
      </c>
    </row>
    <row r="26" ht="12.75">
      <c r="A26" s="9"/>
      <c r="B26" s="36">
        <v>9</v>
      </c>
      <c r="C26" s="1"/>
      <c r="D26" s="1"/>
      <c r="E26" s="37" t="s">
        <v>34</v>
      </c>
      <c r="F26" s="1"/>
      <c r="G26" s="1"/>
      <c r="H26" s="1"/>
      <c r="I26" s="1"/>
      <c r="J26" s="1"/>
      <c r="K26" s="38">
        <f>H381</f>
        <v>0</v>
      </c>
      <c r="L26" s="38">
        <f>L381</f>
        <v>0</v>
      </c>
      <c r="M26" s="39"/>
      <c r="N26" s="2"/>
      <c r="O26" s="2"/>
      <c r="P26" s="2"/>
      <c r="Q26" s="2"/>
      <c r="S26" s="27">
        <f>S380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0"/>
      <c r="N27" s="2"/>
      <c r="O27" s="2"/>
      <c r="P27" s="2"/>
      <c r="Q27" s="2"/>
    </row>
    <row r="28" ht="14" customHeight="1">
      <c r="A28" s="4"/>
      <c r="B28" s="28" t="s">
        <v>35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41"/>
      <c r="N29" s="2"/>
      <c r="O29" s="2"/>
      <c r="P29" s="2"/>
      <c r="Q29" s="2"/>
    </row>
    <row r="30" ht="18" customHeight="1">
      <c r="A30" s="9"/>
      <c r="B30" s="34" t="s">
        <v>36</v>
      </c>
      <c r="C30" s="34" t="s">
        <v>26</v>
      </c>
      <c r="D30" s="34" t="s">
        <v>37</v>
      </c>
      <c r="E30" s="34" t="s">
        <v>27</v>
      </c>
      <c r="F30" s="34" t="s">
        <v>38</v>
      </c>
      <c r="G30" s="35" t="s">
        <v>39</v>
      </c>
      <c r="H30" s="22" t="s">
        <v>40</v>
      </c>
      <c r="I30" s="22" t="s">
        <v>41</v>
      </c>
      <c r="J30" s="22" t="s">
        <v>17</v>
      </c>
      <c r="K30" s="35" t="s">
        <v>42</v>
      </c>
      <c r="L30" s="22" t="s">
        <v>18</v>
      </c>
      <c r="M30" s="39"/>
      <c r="N30" s="2"/>
      <c r="O30" s="2"/>
      <c r="P30" s="2"/>
      <c r="Q30" s="2"/>
    </row>
    <row r="31" ht="40" customHeight="1">
      <c r="A31" s="9"/>
      <c r="B31" s="42" t="s">
        <v>43</v>
      </c>
      <c r="C31" s="1"/>
      <c r="D31" s="1"/>
      <c r="E31" s="1"/>
      <c r="F31" s="1"/>
      <c r="G31" s="1"/>
      <c r="H31" s="43"/>
      <c r="I31" s="1"/>
      <c r="J31" s="43"/>
      <c r="K31" s="1"/>
      <c r="L31" s="1"/>
      <c r="M31" s="12"/>
      <c r="N31" s="2"/>
      <c r="O31" s="2"/>
      <c r="P31" s="2"/>
      <c r="Q31" s="2"/>
    </row>
    <row r="32" ht="12.75">
      <c r="A32" s="9"/>
      <c r="B32" s="44">
        <v>4</v>
      </c>
      <c r="C32" s="45" t="s">
        <v>44</v>
      </c>
      <c r="D32" s="45" t="s">
        <v>3</v>
      </c>
      <c r="E32" s="45" t="s">
        <v>45</v>
      </c>
      <c r="F32" s="45" t="s">
        <v>3</v>
      </c>
      <c r="G32" s="46" t="s">
        <v>46</v>
      </c>
      <c r="H32" s="47">
        <v>1</v>
      </c>
      <c r="I32" s="25">
        <f>ROUND(0,2)</f>
        <v>0</v>
      </c>
      <c r="J32" s="48">
        <f>ROUND(I32*H32,2)</f>
        <v>0</v>
      </c>
      <c r="K32" s="49">
        <v>0.20999999999999999</v>
      </c>
      <c r="L32" s="50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1" t="s">
        <v>47</v>
      </c>
      <c r="C33" s="1"/>
      <c r="D33" s="1"/>
      <c r="E33" s="52" t="s">
        <v>48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ht="12.75">
      <c r="A34" s="9"/>
      <c r="B34" s="51" t="s">
        <v>49</v>
      </c>
      <c r="C34" s="1"/>
      <c r="D34" s="1"/>
      <c r="E34" s="52" t="s">
        <v>50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 ht="12.75">
      <c r="A35" s="9"/>
      <c r="B35" s="51" t="s">
        <v>51</v>
      </c>
      <c r="C35" s="1"/>
      <c r="D35" s="1"/>
      <c r="E35" s="52" t="s">
        <v>52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thickBot="1" ht="12.75">
      <c r="A36" s="9"/>
      <c r="B36" s="53" t="s">
        <v>53</v>
      </c>
      <c r="C36" s="54"/>
      <c r="D36" s="54"/>
      <c r="E36" s="55" t="s">
        <v>54</v>
      </c>
      <c r="F36" s="54"/>
      <c r="G36" s="54"/>
      <c r="H36" s="56"/>
      <c r="I36" s="54"/>
      <c r="J36" s="56"/>
      <c r="K36" s="54"/>
      <c r="L36" s="54"/>
      <c r="M36" s="12"/>
      <c r="N36" s="2"/>
      <c r="O36" s="2"/>
      <c r="P36" s="2"/>
      <c r="Q36" s="2"/>
    </row>
    <row r="37" thickTop="1" ht="12.75">
      <c r="A37" s="9"/>
      <c r="B37" s="44">
        <v>60</v>
      </c>
      <c r="C37" s="45" t="s">
        <v>55</v>
      </c>
      <c r="D37" s="45"/>
      <c r="E37" s="45" t="s">
        <v>56</v>
      </c>
      <c r="F37" s="45" t="s">
        <v>3</v>
      </c>
      <c r="G37" s="46" t="s">
        <v>57</v>
      </c>
      <c r="H37" s="57">
        <v>575.39999999999998</v>
      </c>
      <c r="I37" s="58">
        <f>ROUND(0,2)</f>
        <v>0</v>
      </c>
      <c r="J37" s="59">
        <f>ROUND(I37*H37,2)</f>
        <v>0</v>
      </c>
      <c r="K37" s="60">
        <v>0.20999999999999999</v>
      </c>
      <c r="L37" s="61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1" t="s">
        <v>47</v>
      </c>
      <c r="C38" s="1"/>
      <c r="D38" s="1"/>
      <c r="E38" s="52" t="s">
        <v>58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ht="12.75">
      <c r="A39" s="9"/>
      <c r="B39" s="51" t="s">
        <v>49</v>
      </c>
      <c r="C39" s="1"/>
      <c r="D39" s="1"/>
      <c r="E39" s="52" t="s">
        <v>59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ht="12.75">
      <c r="A40" s="9"/>
      <c r="B40" s="51" t="s">
        <v>51</v>
      </c>
      <c r="C40" s="1"/>
      <c r="D40" s="1"/>
      <c r="E40" s="52" t="s">
        <v>60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 thickBot="1" ht="12.75">
      <c r="A41" s="9"/>
      <c r="B41" s="53" t="s">
        <v>53</v>
      </c>
      <c r="C41" s="54"/>
      <c r="D41" s="54"/>
      <c r="E41" s="55" t="s">
        <v>61</v>
      </c>
      <c r="F41" s="54"/>
      <c r="G41" s="54"/>
      <c r="H41" s="56"/>
      <c r="I41" s="54"/>
      <c r="J41" s="56"/>
      <c r="K41" s="54"/>
      <c r="L41" s="54"/>
      <c r="M41" s="12"/>
      <c r="N41" s="2"/>
      <c r="O41" s="2"/>
      <c r="P41" s="2"/>
      <c r="Q41" s="2"/>
    </row>
    <row r="42" thickTop="1" ht="12.75">
      <c r="A42" s="9"/>
      <c r="B42" s="44">
        <v>61</v>
      </c>
      <c r="C42" s="45" t="s">
        <v>55</v>
      </c>
      <c r="D42" s="45">
        <v>1</v>
      </c>
      <c r="E42" s="45" t="s">
        <v>56</v>
      </c>
      <c r="F42" s="45" t="s">
        <v>3</v>
      </c>
      <c r="G42" s="46" t="s">
        <v>57</v>
      </c>
      <c r="H42" s="57">
        <v>11.786</v>
      </c>
      <c r="I42" s="58">
        <f>ROUND(0,2)</f>
        <v>0</v>
      </c>
      <c r="J42" s="59">
        <f>ROUND(I42*H42,2)</f>
        <v>0</v>
      </c>
      <c r="K42" s="60">
        <v>0.20999999999999999</v>
      </c>
      <c r="L42" s="61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1" t="s">
        <v>47</v>
      </c>
      <c r="C43" s="1"/>
      <c r="D43" s="1"/>
      <c r="E43" s="52" t="s">
        <v>62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 ht="12.75">
      <c r="A44" s="9"/>
      <c r="B44" s="51" t="s">
        <v>49</v>
      </c>
      <c r="C44" s="1"/>
      <c r="D44" s="1"/>
      <c r="E44" s="52" t="s">
        <v>63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ht="12.75">
      <c r="A45" s="9"/>
      <c r="B45" s="51" t="s">
        <v>51</v>
      </c>
      <c r="C45" s="1"/>
      <c r="D45" s="1"/>
      <c r="E45" s="52" t="s">
        <v>60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thickBot="1" ht="12.75">
      <c r="A46" s="9"/>
      <c r="B46" s="53" t="s">
        <v>53</v>
      </c>
      <c r="C46" s="54"/>
      <c r="D46" s="54"/>
      <c r="E46" s="55" t="s">
        <v>61</v>
      </c>
      <c r="F46" s="54"/>
      <c r="G46" s="54"/>
      <c r="H46" s="56"/>
      <c r="I46" s="54"/>
      <c r="J46" s="56"/>
      <c r="K46" s="54"/>
      <c r="L46" s="54"/>
      <c r="M46" s="12"/>
      <c r="N46" s="2"/>
      <c r="O46" s="2"/>
      <c r="P46" s="2"/>
      <c r="Q46" s="2"/>
    </row>
    <row r="47" thickTop="1" ht="12.75">
      <c r="A47" s="9"/>
      <c r="B47" s="44">
        <v>62</v>
      </c>
      <c r="C47" s="45" t="s">
        <v>64</v>
      </c>
      <c r="D47" s="45"/>
      <c r="E47" s="45" t="s">
        <v>65</v>
      </c>
      <c r="F47" s="45" t="s">
        <v>3</v>
      </c>
      <c r="G47" s="46" t="s">
        <v>46</v>
      </c>
      <c r="H47" s="57">
        <v>1</v>
      </c>
      <c r="I47" s="58">
        <f>ROUND(0,2)</f>
        <v>0</v>
      </c>
      <c r="J47" s="59">
        <f>ROUND(I47*H47,2)</f>
        <v>0</v>
      </c>
      <c r="K47" s="60">
        <v>0.20999999999999999</v>
      </c>
      <c r="L47" s="61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1" t="s">
        <v>47</v>
      </c>
      <c r="C48" s="1"/>
      <c r="D48" s="1"/>
      <c r="E48" s="52" t="s">
        <v>66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 ht="12.75">
      <c r="A49" s="9"/>
      <c r="B49" s="51" t="s">
        <v>49</v>
      </c>
      <c r="C49" s="1"/>
      <c r="D49" s="1"/>
      <c r="E49" s="52" t="s">
        <v>50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ht="12.75">
      <c r="A50" s="9"/>
      <c r="B50" s="51" t="s">
        <v>51</v>
      </c>
      <c r="C50" s="1"/>
      <c r="D50" s="1"/>
      <c r="E50" s="52" t="s">
        <v>67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thickBot="1" ht="12.75">
      <c r="A51" s="9"/>
      <c r="B51" s="53" t="s">
        <v>53</v>
      </c>
      <c r="C51" s="54"/>
      <c r="D51" s="54"/>
      <c r="E51" s="55" t="s">
        <v>61</v>
      </c>
      <c r="F51" s="54"/>
      <c r="G51" s="54"/>
      <c r="H51" s="56"/>
      <c r="I51" s="54"/>
      <c r="J51" s="56"/>
      <c r="K51" s="54"/>
      <c r="L51" s="54"/>
      <c r="M51" s="12"/>
      <c r="N51" s="2"/>
      <c r="O51" s="2"/>
      <c r="P51" s="2"/>
      <c r="Q51" s="2"/>
    </row>
    <row r="52" thickTop="1" ht="12.75">
      <c r="A52" s="9"/>
      <c r="B52" s="44">
        <v>63</v>
      </c>
      <c r="C52" s="45" t="s">
        <v>68</v>
      </c>
      <c r="D52" s="45"/>
      <c r="E52" s="45" t="s">
        <v>69</v>
      </c>
      <c r="F52" s="45" t="s">
        <v>3</v>
      </c>
      <c r="G52" s="46" t="s">
        <v>46</v>
      </c>
      <c r="H52" s="57">
        <v>1</v>
      </c>
      <c r="I52" s="58">
        <f>ROUND(0,2)</f>
        <v>0</v>
      </c>
      <c r="J52" s="59">
        <f>ROUND(I52*H52,2)</f>
        <v>0</v>
      </c>
      <c r="K52" s="60">
        <v>0.20999999999999999</v>
      </c>
      <c r="L52" s="61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 ht="12.75">
      <c r="A53" s="9"/>
      <c r="B53" s="51" t="s">
        <v>47</v>
      </c>
      <c r="C53" s="1"/>
      <c r="D53" s="1"/>
      <c r="E53" s="52" t="s">
        <v>70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ht="12.75">
      <c r="A54" s="9"/>
      <c r="B54" s="51" t="s">
        <v>49</v>
      </c>
      <c r="C54" s="1"/>
      <c r="D54" s="1"/>
      <c r="E54" s="52" t="s">
        <v>50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ht="12.75">
      <c r="A55" s="9"/>
      <c r="B55" s="51" t="s">
        <v>51</v>
      </c>
      <c r="C55" s="1"/>
      <c r="D55" s="1"/>
      <c r="E55" s="52" t="s">
        <v>71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thickBot="1" ht="12.75">
      <c r="A56" s="9"/>
      <c r="B56" s="53" t="s">
        <v>53</v>
      </c>
      <c r="C56" s="54"/>
      <c r="D56" s="54"/>
      <c r="E56" s="55" t="s">
        <v>61</v>
      </c>
      <c r="F56" s="54"/>
      <c r="G56" s="54"/>
      <c r="H56" s="56"/>
      <c r="I56" s="54"/>
      <c r="J56" s="56"/>
      <c r="K56" s="54"/>
      <c r="L56" s="54"/>
      <c r="M56" s="12"/>
      <c r="N56" s="2"/>
      <c r="O56" s="2"/>
      <c r="P56" s="2"/>
      <c r="Q56" s="2"/>
    </row>
    <row r="57" thickTop="1" ht="12.75">
      <c r="A57" s="9"/>
      <c r="B57" s="44">
        <v>64</v>
      </c>
      <c r="C57" s="45" t="s">
        <v>72</v>
      </c>
      <c r="D57" s="45"/>
      <c r="E57" s="45" t="s">
        <v>73</v>
      </c>
      <c r="F57" s="45" t="s">
        <v>3</v>
      </c>
      <c r="G57" s="46" t="s">
        <v>46</v>
      </c>
      <c r="H57" s="57">
        <v>1</v>
      </c>
      <c r="I57" s="58">
        <f>ROUND(0,2)</f>
        <v>0</v>
      </c>
      <c r="J57" s="59">
        <f>ROUND(I57*H57,2)</f>
        <v>0</v>
      </c>
      <c r="K57" s="60">
        <v>0.20999999999999999</v>
      </c>
      <c r="L57" s="61">
        <f>IF(ISNUMBER(K57),ROUND(J57*(K57+1),2),0)</f>
        <v>0</v>
      </c>
      <c r="M57" s="12"/>
      <c r="N57" s="2"/>
      <c r="O57" s="2"/>
      <c r="P57" s="2"/>
      <c r="Q57" s="33">
        <f>IF(ISNUMBER(K57),IF(H57&gt;0,IF(I57&gt;0,J57,0),0),0)</f>
        <v>0</v>
      </c>
      <c r="R57" s="27">
        <f>IF(ISNUMBER(K57)=FALSE,J57,0)</f>
        <v>0</v>
      </c>
    </row>
    <row r="58" ht="12.75">
      <c r="A58" s="9"/>
      <c r="B58" s="51" t="s">
        <v>47</v>
      </c>
      <c r="C58" s="1"/>
      <c r="D58" s="1"/>
      <c r="E58" s="52" t="s">
        <v>74</v>
      </c>
      <c r="F58" s="1"/>
      <c r="G58" s="1"/>
      <c r="H58" s="43"/>
      <c r="I58" s="1"/>
      <c r="J58" s="43"/>
      <c r="K58" s="1"/>
      <c r="L58" s="1"/>
      <c r="M58" s="12"/>
      <c r="N58" s="2"/>
      <c r="O58" s="2"/>
      <c r="P58" s="2"/>
      <c r="Q58" s="2"/>
    </row>
    <row r="59" ht="12.75">
      <c r="A59" s="9"/>
      <c r="B59" s="51" t="s">
        <v>49</v>
      </c>
      <c r="C59" s="1"/>
      <c r="D59" s="1"/>
      <c r="E59" s="52" t="s">
        <v>50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ht="12.75">
      <c r="A60" s="9"/>
      <c r="B60" s="51" t="s">
        <v>51</v>
      </c>
      <c r="C60" s="1"/>
      <c r="D60" s="1"/>
      <c r="E60" s="52" t="s">
        <v>71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thickBot="1" ht="12.75">
      <c r="A61" s="9"/>
      <c r="B61" s="53" t="s">
        <v>53</v>
      </c>
      <c r="C61" s="54"/>
      <c r="D61" s="54"/>
      <c r="E61" s="55" t="s">
        <v>61</v>
      </c>
      <c r="F61" s="54"/>
      <c r="G61" s="54"/>
      <c r="H61" s="56"/>
      <c r="I61" s="54"/>
      <c r="J61" s="56"/>
      <c r="K61" s="54"/>
      <c r="L61" s="54"/>
      <c r="M61" s="12"/>
      <c r="N61" s="2"/>
      <c r="O61" s="2"/>
      <c r="P61" s="2"/>
      <c r="Q61" s="2"/>
    </row>
    <row r="62" thickTop="1" ht="12.75">
      <c r="A62" s="9"/>
      <c r="B62" s="44">
        <v>65</v>
      </c>
      <c r="C62" s="45" t="s">
        <v>75</v>
      </c>
      <c r="D62" s="45"/>
      <c r="E62" s="45" t="s">
        <v>76</v>
      </c>
      <c r="F62" s="45" t="s">
        <v>3</v>
      </c>
      <c r="G62" s="46" t="s">
        <v>46</v>
      </c>
      <c r="H62" s="57">
        <v>1</v>
      </c>
      <c r="I62" s="58">
        <f>ROUND(0,2)</f>
        <v>0</v>
      </c>
      <c r="J62" s="59">
        <f>ROUND(I62*H62,2)</f>
        <v>0</v>
      </c>
      <c r="K62" s="60">
        <v>0.20999999999999999</v>
      </c>
      <c r="L62" s="61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 ht="12.75">
      <c r="A63" s="9"/>
      <c r="B63" s="51" t="s">
        <v>47</v>
      </c>
      <c r="C63" s="1"/>
      <c r="D63" s="1"/>
      <c r="E63" s="52" t="s">
        <v>77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 ht="12.75">
      <c r="A64" s="9"/>
      <c r="B64" s="51" t="s">
        <v>49</v>
      </c>
      <c r="C64" s="1"/>
      <c r="D64" s="1"/>
      <c r="E64" s="52" t="s">
        <v>50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ht="12.75">
      <c r="A65" s="9"/>
      <c r="B65" s="51" t="s">
        <v>51</v>
      </c>
      <c r="C65" s="1"/>
      <c r="D65" s="1"/>
      <c r="E65" s="52" t="s">
        <v>71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thickBot="1" ht="12.75">
      <c r="A66" s="9"/>
      <c r="B66" s="53" t="s">
        <v>53</v>
      </c>
      <c r="C66" s="54"/>
      <c r="D66" s="54"/>
      <c r="E66" s="55" t="s">
        <v>61</v>
      </c>
      <c r="F66" s="54"/>
      <c r="G66" s="54"/>
      <c r="H66" s="56"/>
      <c r="I66" s="54"/>
      <c r="J66" s="56"/>
      <c r="K66" s="54"/>
      <c r="L66" s="54"/>
      <c r="M66" s="12"/>
      <c r="N66" s="2"/>
      <c r="O66" s="2"/>
      <c r="P66" s="2"/>
      <c r="Q66" s="2"/>
    </row>
    <row r="67" thickTop="1" ht="12.75">
      <c r="A67" s="9"/>
      <c r="B67" s="44">
        <v>66</v>
      </c>
      <c r="C67" s="45" t="s">
        <v>78</v>
      </c>
      <c r="D67" s="45"/>
      <c r="E67" s="45" t="s">
        <v>79</v>
      </c>
      <c r="F67" s="45" t="s">
        <v>3</v>
      </c>
      <c r="G67" s="46" t="s">
        <v>46</v>
      </c>
      <c r="H67" s="57">
        <v>1</v>
      </c>
      <c r="I67" s="58">
        <f>ROUND(0,2)</f>
        <v>0</v>
      </c>
      <c r="J67" s="59">
        <f>ROUND(I67*H67,2)</f>
        <v>0</v>
      </c>
      <c r="K67" s="60">
        <v>0.20999999999999999</v>
      </c>
      <c r="L67" s="61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 ht="12.75">
      <c r="A68" s="9"/>
      <c r="B68" s="51" t="s">
        <v>47</v>
      </c>
      <c r="C68" s="1"/>
      <c r="D68" s="1"/>
      <c r="E68" s="52" t="s">
        <v>80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 ht="12.75">
      <c r="A69" s="9"/>
      <c r="B69" s="51" t="s">
        <v>49</v>
      </c>
      <c r="C69" s="1"/>
      <c r="D69" s="1"/>
      <c r="E69" s="52" t="s">
        <v>50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ht="12.75">
      <c r="A70" s="9"/>
      <c r="B70" s="51" t="s">
        <v>51</v>
      </c>
      <c r="C70" s="1"/>
      <c r="D70" s="1"/>
      <c r="E70" s="52" t="s">
        <v>81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 thickBot="1" ht="12.75">
      <c r="A71" s="9"/>
      <c r="B71" s="53" t="s">
        <v>53</v>
      </c>
      <c r="C71" s="54"/>
      <c r="D71" s="54"/>
      <c r="E71" s="55" t="s">
        <v>61</v>
      </c>
      <c r="F71" s="54"/>
      <c r="G71" s="54"/>
      <c r="H71" s="56"/>
      <c r="I71" s="54"/>
      <c r="J71" s="56"/>
      <c r="K71" s="54"/>
      <c r="L71" s="54"/>
      <c r="M71" s="12"/>
      <c r="N71" s="2"/>
      <c r="O71" s="2"/>
      <c r="P71" s="2"/>
      <c r="Q71" s="2"/>
    </row>
    <row r="72" thickTop="1" ht="12.75">
      <c r="A72" s="9"/>
      <c r="B72" s="44">
        <v>68</v>
      </c>
      <c r="C72" s="45" t="s">
        <v>82</v>
      </c>
      <c r="D72" s="45"/>
      <c r="E72" s="45" t="s">
        <v>83</v>
      </c>
      <c r="F72" s="45" t="s">
        <v>3</v>
      </c>
      <c r="G72" s="46" t="s">
        <v>84</v>
      </c>
      <c r="H72" s="57">
        <v>1</v>
      </c>
      <c r="I72" s="58">
        <f>ROUND(0,2)</f>
        <v>0</v>
      </c>
      <c r="J72" s="59">
        <f>ROUND(I72*H72,2)</f>
        <v>0</v>
      </c>
      <c r="K72" s="60">
        <v>0.20999999999999999</v>
      </c>
      <c r="L72" s="61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1" t="s">
        <v>47</v>
      </c>
      <c r="C73" s="1"/>
      <c r="D73" s="1"/>
      <c r="E73" s="52" t="s">
        <v>85</v>
      </c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 ht="12.75">
      <c r="A74" s="9"/>
      <c r="B74" s="51" t="s">
        <v>49</v>
      </c>
      <c r="C74" s="1"/>
      <c r="D74" s="1"/>
      <c r="E74" s="52" t="s">
        <v>50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ht="12.75">
      <c r="A75" s="9"/>
      <c r="B75" s="51" t="s">
        <v>51</v>
      </c>
      <c r="C75" s="1"/>
      <c r="D75" s="1"/>
      <c r="E75" s="52" t="s">
        <v>86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 thickBot="1" ht="12.75">
      <c r="A76" s="9"/>
      <c r="B76" s="53" t="s">
        <v>53</v>
      </c>
      <c r="C76" s="54"/>
      <c r="D76" s="54"/>
      <c r="E76" s="55" t="s">
        <v>61</v>
      </c>
      <c r="F76" s="54"/>
      <c r="G76" s="54"/>
      <c r="H76" s="56"/>
      <c r="I76" s="54"/>
      <c r="J76" s="56"/>
      <c r="K76" s="54"/>
      <c r="L76" s="54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2">
        <v>0</v>
      </c>
      <c r="D77" s="1"/>
      <c r="E77" s="62" t="s">
        <v>28</v>
      </c>
      <c r="F77" s="1"/>
      <c r="G77" s="63" t="s">
        <v>87</v>
      </c>
      <c r="H77" s="64">
        <f>J32+J37+J42+J47+J52+J57+J62+J67+J72</f>
        <v>0</v>
      </c>
      <c r="I77" s="63" t="s">
        <v>88</v>
      </c>
      <c r="J77" s="65">
        <f>(L77-H77)</f>
        <v>0</v>
      </c>
      <c r="K77" s="63" t="s">
        <v>89</v>
      </c>
      <c r="L77" s="66">
        <f>L32+L37+L42+L47+L52+L57+L62+L67+L72</f>
        <v>0</v>
      </c>
      <c r="M77" s="12"/>
      <c r="N77" s="2"/>
      <c r="O77" s="2"/>
      <c r="P77" s="2"/>
      <c r="Q77" s="33">
        <f>0+Q32+Q37+Q42+Q47+Q52+Q57+Q62+Q67+Q72</f>
        <v>0</v>
      </c>
      <c r="R77" s="27">
        <f>0+R32+R37+R42+R47+R52+R57+R62+R67+R72</f>
        <v>0</v>
      </c>
      <c r="S77" s="67">
        <f>Q77*(1+J77)+R77</f>
        <v>0</v>
      </c>
    </row>
    <row r="78" thickTop="1" thickBot="1" ht="25" customHeight="1">
      <c r="A78" s="9"/>
      <c r="B78" s="68"/>
      <c r="C78" s="68"/>
      <c r="D78" s="68"/>
      <c r="E78" s="68"/>
      <c r="F78" s="68"/>
      <c r="G78" s="69" t="s">
        <v>90</v>
      </c>
      <c r="H78" s="70">
        <f>J32+J37+J42+J47+J52+J57+J62+J67+J72</f>
        <v>0</v>
      </c>
      <c r="I78" s="69" t="s">
        <v>91</v>
      </c>
      <c r="J78" s="71">
        <f>0+J77</f>
        <v>0</v>
      </c>
      <c r="K78" s="69" t="s">
        <v>92</v>
      </c>
      <c r="L78" s="72">
        <f>L32+L37+L42+L47+L52+L57+L62+L67+L72</f>
        <v>0</v>
      </c>
      <c r="M78" s="12"/>
      <c r="N78" s="2"/>
      <c r="O78" s="2"/>
      <c r="P78" s="2"/>
      <c r="Q78" s="2"/>
    </row>
    <row r="79" ht="40" customHeight="1">
      <c r="A79" s="9"/>
      <c r="B79" s="73" t="s">
        <v>93</v>
      </c>
      <c r="C79" s="1"/>
      <c r="D79" s="1"/>
      <c r="E79" s="1"/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ht="12.75">
      <c r="A80" s="9"/>
      <c r="B80" s="44">
        <v>1</v>
      </c>
      <c r="C80" s="45" t="s">
        <v>94</v>
      </c>
      <c r="D80" s="45"/>
      <c r="E80" s="45" t="s">
        <v>95</v>
      </c>
      <c r="F80" s="45" t="s">
        <v>3</v>
      </c>
      <c r="G80" s="46" t="s">
        <v>96</v>
      </c>
      <c r="H80" s="47">
        <v>2554.3000000000002</v>
      </c>
      <c r="I80" s="25">
        <f>ROUND(0,2)</f>
        <v>0</v>
      </c>
      <c r="J80" s="48">
        <f>ROUND(I80*H80,2)</f>
        <v>0</v>
      </c>
      <c r="K80" s="49">
        <v>0.20999999999999999</v>
      </c>
      <c r="L80" s="50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1" t="s">
        <v>47</v>
      </c>
      <c r="C81" s="1"/>
      <c r="D81" s="1"/>
      <c r="E81" s="52" t="s">
        <v>97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 ht="12.75">
      <c r="A82" s="9"/>
      <c r="B82" s="51" t="s">
        <v>49</v>
      </c>
      <c r="C82" s="1"/>
      <c r="D82" s="1"/>
      <c r="E82" s="52" t="s">
        <v>98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 ht="12.75">
      <c r="A83" s="9"/>
      <c r="B83" s="51" t="s">
        <v>51</v>
      </c>
      <c r="C83" s="1"/>
      <c r="D83" s="1"/>
      <c r="E83" s="52" t="s">
        <v>99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thickBot="1" ht="12.75">
      <c r="A84" s="9"/>
      <c r="B84" s="53" t="s">
        <v>53</v>
      </c>
      <c r="C84" s="54"/>
      <c r="D84" s="54"/>
      <c r="E84" s="55" t="s">
        <v>61</v>
      </c>
      <c r="F84" s="54"/>
      <c r="G84" s="54"/>
      <c r="H84" s="56"/>
      <c r="I84" s="54"/>
      <c r="J84" s="56"/>
      <c r="K84" s="54"/>
      <c r="L84" s="54"/>
      <c r="M84" s="12"/>
      <c r="N84" s="2"/>
      <c r="O84" s="2"/>
      <c r="P84" s="2"/>
      <c r="Q84" s="2"/>
    </row>
    <row r="85" thickTop="1" ht="12.75">
      <c r="A85" s="9"/>
      <c r="B85" s="44">
        <v>2</v>
      </c>
      <c r="C85" s="45" t="s">
        <v>100</v>
      </c>
      <c r="D85" s="45"/>
      <c r="E85" s="45" t="s">
        <v>101</v>
      </c>
      <c r="F85" s="45" t="s">
        <v>3</v>
      </c>
      <c r="G85" s="46" t="s">
        <v>84</v>
      </c>
      <c r="H85" s="57">
        <v>5</v>
      </c>
      <c r="I85" s="58">
        <f>ROUND(0,2)</f>
        <v>0</v>
      </c>
      <c r="J85" s="59">
        <f>ROUND(I85*H85,2)</f>
        <v>0</v>
      </c>
      <c r="K85" s="60">
        <v>0.20999999999999999</v>
      </c>
      <c r="L85" s="61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51" t="s">
        <v>47</v>
      </c>
      <c r="C86" s="1"/>
      <c r="D86" s="1"/>
      <c r="E86" s="52" t="s">
        <v>3</v>
      </c>
      <c r="F86" s="1"/>
      <c r="G86" s="1"/>
      <c r="H86" s="43"/>
      <c r="I86" s="1"/>
      <c r="J86" s="43"/>
      <c r="K86" s="1"/>
      <c r="L86" s="1"/>
      <c r="M86" s="12"/>
      <c r="N86" s="2"/>
      <c r="O86" s="2"/>
      <c r="P86" s="2"/>
      <c r="Q86" s="2"/>
    </row>
    <row r="87" ht="12.75">
      <c r="A87" s="9"/>
      <c r="B87" s="51" t="s">
        <v>49</v>
      </c>
      <c r="C87" s="1"/>
      <c r="D87" s="1"/>
      <c r="E87" s="52" t="s">
        <v>102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ht="12.75">
      <c r="A88" s="9"/>
      <c r="B88" s="51" t="s">
        <v>51</v>
      </c>
      <c r="C88" s="1"/>
      <c r="D88" s="1"/>
      <c r="E88" s="52" t="s">
        <v>103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 thickBot="1" ht="12.75">
      <c r="A89" s="9"/>
      <c r="B89" s="53" t="s">
        <v>53</v>
      </c>
      <c r="C89" s="54"/>
      <c r="D89" s="54"/>
      <c r="E89" s="55" t="s">
        <v>61</v>
      </c>
      <c r="F89" s="54"/>
      <c r="G89" s="54"/>
      <c r="H89" s="56"/>
      <c r="I89" s="54"/>
      <c r="J89" s="56"/>
      <c r="K89" s="54"/>
      <c r="L89" s="54"/>
      <c r="M89" s="12"/>
      <c r="N89" s="2"/>
      <c r="O89" s="2"/>
      <c r="P89" s="2"/>
      <c r="Q89" s="2"/>
    </row>
    <row r="90" thickTop="1" ht="12.75">
      <c r="A90" s="9"/>
      <c r="B90" s="44">
        <v>3</v>
      </c>
      <c r="C90" s="45" t="s">
        <v>104</v>
      </c>
      <c r="D90" s="45"/>
      <c r="E90" s="45" t="s">
        <v>105</v>
      </c>
      <c r="F90" s="45" t="s">
        <v>3</v>
      </c>
      <c r="G90" s="46" t="s">
        <v>84</v>
      </c>
      <c r="H90" s="57">
        <v>3</v>
      </c>
      <c r="I90" s="58">
        <f>ROUND(0,2)</f>
        <v>0</v>
      </c>
      <c r="J90" s="59">
        <f>ROUND(I90*H90,2)</f>
        <v>0</v>
      </c>
      <c r="K90" s="60">
        <v>0.20999999999999999</v>
      </c>
      <c r="L90" s="61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1" t="s">
        <v>47</v>
      </c>
      <c r="C91" s="1"/>
      <c r="D91" s="1"/>
      <c r="E91" s="52" t="s">
        <v>3</v>
      </c>
      <c r="F91" s="1"/>
      <c r="G91" s="1"/>
      <c r="H91" s="43"/>
      <c r="I91" s="1"/>
      <c r="J91" s="43"/>
      <c r="K91" s="1"/>
      <c r="L91" s="1"/>
      <c r="M91" s="12"/>
      <c r="N91" s="2"/>
      <c r="O91" s="2"/>
      <c r="P91" s="2"/>
      <c r="Q91" s="2"/>
    </row>
    <row r="92" ht="12.75">
      <c r="A92" s="9"/>
      <c r="B92" s="51" t="s">
        <v>49</v>
      </c>
      <c r="C92" s="1"/>
      <c r="D92" s="1"/>
      <c r="E92" s="52" t="s">
        <v>106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 ht="12.75">
      <c r="A93" s="9"/>
      <c r="B93" s="51" t="s">
        <v>51</v>
      </c>
      <c r="C93" s="1"/>
      <c r="D93" s="1"/>
      <c r="E93" s="52" t="s">
        <v>103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thickBot="1" ht="12.75">
      <c r="A94" s="9"/>
      <c r="B94" s="53" t="s">
        <v>53</v>
      </c>
      <c r="C94" s="54"/>
      <c r="D94" s="54"/>
      <c r="E94" s="55" t="s">
        <v>61</v>
      </c>
      <c r="F94" s="54"/>
      <c r="G94" s="54"/>
      <c r="H94" s="56"/>
      <c r="I94" s="54"/>
      <c r="J94" s="56"/>
      <c r="K94" s="54"/>
      <c r="L94" s="54"/>
      <c r="M94" s="12"/>
      <c r="N94" s="2"/>
      <c r="O94" s="2"/>
      <c r="P94" s="2"/>
      <c r="Q94" s="2"/>
    </row>
    <row r="95" thickTop="1" ht="12.75">
      <c r="A95" s="9"/>
      <c r="B95" s="44">
        <v>4</v>
      </c>
      <c r="C95" s="45" t="s">
        <v>107</v>
      </c>
      <c r="D95" s="45"/>
      <c r="E95" s="45" t="s">
        <v>108</v>
      </c>
      <c r="F95" s="45" t="s">
        <v>3</v>
      </c>
      <c r="G95" s="46" t="s">
        <v>84</v>
      </c>
      <c r="H95" s="57">
        <v>3</v>
      </c>
      <c r="I95" s="58">
        <f>ROUND(0,2)</f>
        <v>0</v>
      </c>
      <c r="J95" s="59">
        <f>ROUND(I95*H95,2)</f>
        <v>0</v>
      </c>
      <c r="K95" s="60">
        <v>0.20999999999999999</v>
      </c>
      <c r="L95" s="61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1" t="s">
        <v>47</v>
      </c>
      <c r="C96" s="1"/>
      <c r="D96" s="1"/>
      <c r="E96" s="52" t="s">
        <v>3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 ht="12.75">
      <c r="A97" s="9"/>
      <c r="B97" s="51" t="s">
        <v>49</v>
      </c>
      <c r="C97" s="1"/>
      <c r="D97" s="1"/>
      <c r="E97" s="52" t="s">
        <v>106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 ht="12.75">
      <c r="A98" s="9"/>
      <c r="B98" s="51" t="s">
        <v>51</v>
      </c>
      <c r="C98" s="1"/>
      <c r="D98" s="1"/>
      <c r="E98" s="52" t="s">
        <v>103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 thickBot="1" ht="12.75">
      <c r="A99" s="9"/>
      <c r="B99" s="53" t="s">
        <v>53</v>
      </c>
      <c r="C99" s="54"/>
      <c r="D99" s="54"/>
      <c r="E99" s="55" t="s">
        <v>61</v>
      </c>
      <c r="F99" s="54"/>
      <c r="G99" s="54"/>
      <c r="H99" s="56"/>
      <c r="I99" s="54"/>
      <c r="J99" s="56"/>
      <c r="K99" s="54"/>
      <c r="L99" s="54"/>
      <c r="M99" s="12"/>
      <c r="N99" s="2"/>
      <c r="O99" s="2"/>
      <c r="P99" s="2"/>
      <c r="Q99" s="2"/>
    </row>
    <row r="100" thickTop="1" ht="12.75">
      <c r="A100" s="9"/>
      <c r="B100" s="44">
        <v>5</v>
      </c>
      <c r="C100" s="45" t="s">
        <v>109</v>
      </c>
      <c r="D100" s="45"/>
      <c r="E100" s="45" t="s">
        <v>110</v>
      </c>
      <c r="F100" s="45" t="s">
        <v>3</v>
      </c>
      <c r="G100" s="46" t="s">
        <v>84</v>
      </c>
      <c r="H100" s="57">
        <v>2</v>
      </c>
      <c r="I100" s="58">
        <f>ROUND(0,2)</f>
        <v>0</v>
      </c>
      <c r="J100" s="59">
        <f>ROUND(I100*H100,2)</f>
        <v>0</v>
      </c>
      <c r="K100" s="60">
        <v>0.20999999999999999</v>
      </c>
      <c r="L100" s="61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1" t="s">
        <v>47</v>
      </c>
      <c r="C101" s="1"/>
      <c r="D101" s="1"/>
      <c r="E101" s="52" t="s">
        <v>3</v>
      </c>
      <c r="F101" s="1"/>
      <c r="G101" s="1"/>
      <c r="H101" s="43"/>
      <c r="I101" s="1"/>
      <c r="J101" s="43"/>
      <c r="K101" s="1"/>
      <c r="L101" s="1"/>
      <c r="M101" s="12"/>
      <c r="N101" s="2"/>
      <c r="O101" s="2"/>
      <c r="P101" s="2"/>
      <c r="Q101" s="2"/>
    </row>
    <row r="102" ht="12.75">
      <c r="A102" s="9"/>
      <c r="B102" s="51" t="s">
        <v>49</v>
      </c>
      <c r="C102" s="1"/>
      <c r="D102" s="1"/>
      <c r="E102" s="52" t="s">
        <v>111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 ht="12.75">
      <c r="A103" s="9"/>
      <c r="B103" s="51" t="s">
        <v>51</v>
      </c>
      <c r="C103" s="1"/>
      <c r="D103" s="1"/>
      <c r="E103" s="52" t="s">
        <v>112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53" t="s">
        <v>53</v>
      </c>
      <c r="C104" s="54"/>
      <c r="D104" s="54"/>
      <c r="E104" s="55" t="s">
        <v>61</v>
      </c>
      <c r="F104" s="54"/>
      <c r="G104" s="54"/>
      <c r="H104" s="56"/>
      <c r="I104" s="54"/>
      <c r="J104" s="56"/>
      <c r="K104" s="54"/>
      <c r="L104" s="54"/>
      <c r="M104" s="12"/>
      <c r="N104" s="2"/>
      <c r="O104" s="2"/>
      <c r="P104" s="2"/>
      <c r="Q104" s="2"/>
    </row>
    <row r="105" thickTop="1" ht="12.75">
      <c r="A105" s="9"/>
      <c r="B105" s="44">
        <v>6</v>
      </c>
      <c r="C105" s="45" t="s">
        <v>113</v>
      </c>
      <c r="D105" s="45"/>
      <c r="E105" s="45" t="s">
        <v>114</v>
      </c>
      <c r="F105" s="45" t="s">
        <v>3</v>
      </c>
      <c r="G105" s="46" t="s">
        <v>115</v>
      </c>
      <c r="H105" s="57">
        <v>25.5</v>
      </c>
      <c r="I105" s="58">
        <f>ROUND(0,2)</f>
        <v>0</v>
      </c>
      <c r="J105" s="59">
        <f>ROUND(I105*H105,2)</f>
        <v>0</v>
      </c>
      <c r="K105" s="60">
        <v>0.20999999999999999</v>
      </c>
      <c r="L105" s="61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1" t="s">
        <v>47</v>
      </c>
      <c r="C106" s="1"/>
      <c r="D106" s="1"/>
      <c r="E106" s="52" t="s">
        <v>116</v>
      </c>
      <c r="F106" s="1"/>
      <c r="G106" s="1"/>
      <c r="H106" s="43"/>
      <c r="I106" s="1"/>
      <c r="J106" s="43"/>
      <c r="K106" s="1"/>
      <c r="L106" s="1"/>
      <c r="M106" s="12"/>
      <c r="N106" s="2"/>
      <c r="O106" s="2"/>
      <c r="P106" s="2"/>
      <c r="Q106" s="2"/>
    </row>
    <row r="107" ht="12.75">
      <c r="A107" s="9"/>
      <c r="B107" s="51" t="s">
        <v>49</v>
      </c>
      <c r="C107" s="1"/>
      <c r="D107" s="1"/>
      <c r="E107" s="52" t="s">
        <v>117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 ht="12.75">
      <c r="A108" s="9"/>
      <c r="B108" s="51" t="s">
        <v>51</v>
      </c>
      <c r="C108" s="1"/>
      <c r="D108" s="1"/>
      <c r="E108" s="52" t="s">
        <v>118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53" t="s">
        <v>53</v>
      </c>
      <c r="C109" s="54"/>
      <c r="D109" s="54"/>
      <c r="E109" s="55" t="s">
        <v>61</v>
      </c>
      <c r="F109" s="54"/>
      <c r="G109" s="54"/>
      <c r="H109" s="56"/>
      <c r="I109" s="54"/>
      <c r="J109" s="56"/>
      <c r="K109" s="54"/>
      <c r="L109" s="54"/>
      <c r="M109" s="12"/>
      <c r="N109" s="2"/>
      <c r="O109" s="2"/>
      <c r="P109" s="2"/>
      <c r="Q109" s="2"/>
    </row>
    <row r="110" thickTop="1" ht="12.75">
      <c r="A110" s="9"/>
      <c r="B110" s="44">
        <v>8</v>
      </c>
      <c r="C110" s="45" t="s">
        <v>119</v>
      </c>
      <c r="D110" s="45"/>
      <c r="E110" s="45" t="s">
        <v>120</v>
      </c>
      <c r="F110" s="45" t="s">
        <v>3</v>
      </c>
      <c r="G110" s="46" t="s">
        <v>115</v>
      </c>
      <c r="H110" s="57">
        <v>192.19999999999999</v>
      </c>
      <c r="I110" s="58">
        <f>ROUND(0,2)</f>
        <v>0</v>
      </c>
      <c r="J110" s="59">
        <f>ROUND(I110*H110,2)</f>
        <v>0</v>
      </c>
      <c r="K110" s="60">
        <v>0.20999999999999999</v>
      </c>
      <c r="L110" s="61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1" t="s">
        <v>47</v>
      </c>
      <c r="C111" s="1"/>
      <c r="D111" s="1"/>
      <c r="E111" s="52" t="s">
        <v>121</v>
      </c>
      <c r="F111" s="1"/>
      <c r="G111" s="1"/>
      <c r="H111" s="43"/>
      <c r="I111" s="1"/>
      <c r="J111" s="43"/>
      <c r="K111" s="1"/>
      <c r="L111" s="1"/>
      <c r="M111" s="12"/>
      <c r="N111" s="2"/>
      <c r="O111" s="2"/>
      <c r="P111" s="2"/>
      <c r="Q111" s="2"/>
    </row>
    <row r="112" ht="12.75">
      <c r="A112" s="9"/>
      <c r="B112" s="51" t="s">
        <v>49</v>
      </c>
      <c r="C112" s="1"/>
      <c r="D112" s="1"/>
      <c r="E112" s="52" t="s">
        <v>122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 ht="12.75">
      <c r="A113" s="9"/>
      <c r="B113" s="51" t="s">
        <v>51</v>
      </c>
      <c r="C113" s="1"/>
      <c r="D113" s="1"/>
      <c r="E113" s="52" t="s">
        <v>123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 thickBot="1" ht="12.75">
      <c r="A114" s="9"/>
      <c r="B114" s="53" t="s">
        <v>53</v>
      </c>
      <c r="C114" s="54"/>
      <c r="D114" s="54"/>
      <c r="E114" s="55" t="s">
        <v>61</v>
      </c>
      <c r="F114" s="54"/>
      <c r="G114" s="54"/>
      <c r="H114" s="56"/>
      <c r="I114" s="54"/>
      <c r="J114" s="56"/>
      <c r="K114" s="54"/>
      <c r="L114" s="54"/>
      <c r="M114" s="12"/>
      <c r="N114" s="2"/>
      <c r="O114" s="2"/>
      <c r="P114" s="2"/>
      <c r="Q114" s="2"/>
    </row>
    <row r="115" thickTop="1" ht="12.75">
      <c r="A115" s="9"/>
      <c r="B115" s="44">
        <v>9</v>
      </c>
      <c r="C115" s="45" t="s">
        <v>119</v>
      </c>
      <c r="D115" s="45">
        <v>1</v>
      </c>
      <c r="E115" s="45" t="s">
        <v>120</v>
      </c>
      <c r="F115" s="45" t="s">
        <v>3</v>
      </c>
      <c r="G115" s="46" t="s">
        <v>115</v>
      </c>
      <c r="H115" s="57">
        <v>15</v>
      </c>
      <c r="I115" s="58">
        <f>ROUND(0,2)</f>
        <v>0</v>
      </c>
      <c r="J115" s="59">
        <f>ROUND(I115*H115,2)</f>
        <v>0</v>
      </c>
      <c r="K115" s="60">
        <v>0.20999999999999999</v>
      </c>
      <c r="L115" s="61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 ht="12.75">
      <c r="A116" s="9"/>
      <c r="B116" s="51" t="s">
        <v>47</v>
      </c>
      <c r="C116" s="1"/>
      <c r="D116" s="1"/>
      <c r="E116" s="52" t="s">
        <v>124</v>
      </c>
      <c r="F116" s="1"/>
      <c r="G116" s="1"/>
      <c r="H116" s="43"/>
      <c r="I116" s="1"/>
      <c r="J116" s="43"/>
      <c r="K116" s="1"/>
      <c r="L116" s="1"/>
      <c r="M116" s="12"/>
      <c r="N116" s="2"/>
      <c r="O116" s="2"/>
      <c r="P116" s="2"/>
      <c r="Q116" s="2"/>
    </row>
    <row r="117" ht="12.75">
      <c r="A117" s="9"/>
      <c r="B117" s="51" t="s">
        <v>49</v>
      </c>
      <c r="C117" s="1"/>
      <c r="D117" s="1"/>
      <c r="E117" s="52" t="s">
        <v>125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 ht="12.75">
      <c r="A118" s="9"/>
      <c r="B118" s="51" t="s">
        <v>51</v>
      </c>
      <c r="C118" s="1"/>
      <c r="D118" s="1"/>
      <c r="E118" s="52" t="s">
        <v>123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 thickBot="1" ht="12.75">
      <c r="A119" s="9"/>
      <c r="B119" s="53" t="s">
        <v>53</v>
      </c>
      <c r="C119" s="54"/>
      <c r="D119" s="54"/>
      <c r="E119" s="55" t="s">
        <v>61</v>
      </c>
      <c r="F119" s="54"/>
      <c r="G119" s="54"/>
      <c r="H119" s="56"/>
      <c r="I119" s="54"/>
      <c r="J119" s="56"/>
      <c r="K119" s="54"/>
      <c r="L119" s="54"/>
      <c r="M119" s="12"/>
      <c r="N119" s="2"/>
      <c r="O119" s="2"/>
      <c r="P119" s="2"/>
      <c r="Q119" s="2"/>
    </row>
    <row r="120" thickTop="1" ht="12.75">
      <c r="A120" s="9"/>
      <c r="B120" s="44">
        <v>10</v>
      </c>
      <c r="C120" s="45" t="s">
        <v>119</v>
      </c>
      <c r="D120" s="45">
        <v>2</v>
      </c>
      <c r="E120" s="45" t="s">
        <v>120</v>
      </c>
      <c r="F120" s="45" t="s">
        <v>3</v>
      </c>
      <c r="G120" s="46" t="s">
        <v>115</v>
      </c>
      <c r="H120" s="57">
        <v>15</v>
      </c>
      <c r="I120" s="58">
        <f>ROUND(0,2)</f>
        <v>0</v>
      </c>
      <c r="J120" s="59">
        <f>ROUND(I120*H120,2)</f>
        <v>0</v>
      </c>
      <c r="K120" s="60">
        <v>0.20999999999999999</v>
      </c>
      <c r="L120" s="61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 ht="12.75">
      <c r="A121" s="9"/>
      <c r="B121" s="51" t="s">
        <v>47</v>
      </c>
      <c r="C121" s="1"/>
      <c r="D121" s="1"/>
      <c r="E121" s="52" t="s">
        <v>126</v>
      </c>
      <c r="F121" s="1"/>
      <c r="G121" s="1"/>
      <c r="H121" s="43"/>
      <c r="I121" s="1"/>
      <c r="J121" s="43"/>
      <c r="K121" s="1"/>
      <c r="L121" s="1"/>
      <c r="M121" s="12"/>
      <c r="N121" s="2"/>
      <c r="O121" s="2"/>
      <c r="P121" s="2"/>
      <c r="Q121" s="2"/>
    </row>
    <row r="122" ht="12.75">
      <c r="A122" s="9"/>
      <c r="B122" s="51" t="s">
        <v>49</v>
      </c>
      <c r="C122" s="1"/>
      <c r="D122" s="1"/>
      <c r="E122" s="52" t="s">
        <v>125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 ht="12.75">
      <c r="A123" s="9"/>
      <c r="B123" s="51" t="s">
        <v>51</v>
      </c>
      <c r="C123" s="1"/>
      <c r="D123" s="1"/>
      <c r="E123" s="52" t="s">
        <v>123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53" t="s">
        <v>53</v>
      </c>
      <c r="C124" s="54"/>
      <c r="D124" s="54"/>
      <c r="E124" s="55" t="s">
        <v>61</v>
      </c>
      <c r="F124" s="54"/>
      <c r="G124" s="54"/>
      <c r="H124" s="56"/>
      <c r="I124" s="54"/>
      <c r="J124" s="56"/>
      <c r="K124" s="54"/>
      <c r="L124" s="54"/>
      <c r="M124" s="12"/>
      <c r="N124" s="2"/>
      <c r="O124" s="2"/>
      <c r="P124" s="2"/>
      <c r="Q124" s="2"/>
    </row>
    <row r="125" thickTop="1" ht="12.75">
      <c r="A125" s="9"/>
      <c r="B125" s="44">
        <v>11</v>
      </c>
      <c r="C125" s="45" t="s">
        <v>119</v>
      </c>
      <c r="D125" s="45">
        <v>3</v>
      </c>
      <c r="E125" s="45" t="s">
        <v>120</v>
      </c>
      <c r="F125" s="45" t="s">
        <v>3</v>
      </c>
      <c r="G125" s="46" t="s">
        <v>115</v>
      </c>
      <c r="H125" s="57">
        <v>5</v>
      </c>
      <c r="I125" s="58">
        <f>ROUND(0,2)</f>
        <v>0</v>
      </c>
      <c r="J125" s="59">
        <f>ROUND(I125*H125,2)</f>
        <v>0</v>
      </c>
      <c r="K125" s="60">
        <v>0.20999999999999999</v>
      </c>
      <c r="L125" s="61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 ht="12.75">
      <c r="A126" s="9"/>
      <c r="B126" s="51" t="s">
        <v>47</v>
      </c>
      <c r="C126" s="1"/>
      <c r="D126" s="1"/>
      <c r="E126" s="52" t="s">
        <v>127</v>
      </c>
      <c r="F126" s="1"/>
      <c r="G126" s="1"/>
      <c r="H126" s="43"/>
      <c r="I126" s="1"/>
      <c r="J126" s="43"/>
      <c r="K126" s="1"/>
      <c r="L126" s="1"/>
      <c r="M126" s="12"/>
      <c r="N126" s="2"/>
      <c r="O126" s="2"/>
      <c r="P126" s="2"/>
      <c r="Q126" s="2"/>
    </row>
    <row r="127" ht="12.75">
      <c r="A127" s="9"/>
      <c r="B127" s="51" t="s">
        <v>49</v>
      </c>
      <c r="C127" s="1"/>
      <c r="D127" s="1"/>
      <c r="E127" s="52" t="s">
        <v>128</v>
      </c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 ht="12.75">
      <c r="A128" s="9"/>
      <c r="B128" s="51" t="s">
        <v>51</v>
      </c>
      <c r="C128" s="1"/>
      <c r="D128" s="1"/>
      <c r="E128" s="52" t="s">
        <v>123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 thickBot="1" ht="12.75">
      <c r="A129" s="9"/>
      <c r="B129" s="53" t="s">
        <v>53</v>
      </c>
      <c r="C129" s="54"/>
      <c r="D129" s="54"/>
      <c r="E129" s="55" t="s">
        <v>61</v>
      </c>
      <c r="F129" s="54"/>
      <c r="G129" s="54"/>
      <c r="H129" s="56"/>
      <c r="I129" s="54"/>
      <c r="J129" s="56"/>
      <c r="K129" s="54"/>
      <c r="L129" s="54"/>
      <c r="M129" s="12"/>
      <c r="N129" s="2"/>
      <c r="O129" s="2"/>
      <c r="P129" s="2"/>
      <c r="Q129" s="2"/>
    </row>
    <row r="130" thickTop="1" ht="12.75">
      <c r="A130" s="9"/>
      <c r="B130" s="44">
        <v>69</v>
      </c>
      <c r="C130" s="45" t="s">
        <v>129</v>
      </c>
      <c r="D130" s="45"/>
      <c r="E130" s="45" t="s">
        <v>130</v>
      </c>
      <c r="F130" s="45" t="s">
        <v>3</v>
      </c>
      <c r="G130" s="46" t="s">
        <v>84</v>
      </c>
      <c r="H130" s="57">
        <v>1</v>
      </c>
      <c r="I130" s="58">
        <f>ROUND(0,2)</f>
        <v>0</v>
      </c>
      <c r="J130" s="59">
        <f>ROUND(I130*H130,2)</f>
        <v>0</v>
      </c>
      <c r="K130" s="60">
        <v>0.20999999999999999</v>
      </c>
      <c r="L130" s="61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 ht="12.75">
      <c r="A131" s="9"/>
      <c r="B131" s="51" t="s">
        <v>47</v>
      </c>
      <c r="C131" s="1"/>
      <c r="D131" s="1"/>
      <c r="E131" s="52" t="s">
        <v>3</v>
      </c>
      <c r="F131" s="1"/>
      <c r="G131" s="1"/>
      <c r="H131" s="43"/>
      <c r="I131" s="1"/>
      <c r="J131" s="43"/>
      <c r="K131" s="1"/>
      <c r="L131" s="1"/>
      <c r="M131" s="12"/>
      <c r="N131" s="2"/>
      <c r="O131" s="2"/>
      <c r="P131" s="2"/>
      <c r="Q131" s="2"/>
    </row>
    <row r="132" ht="12.75">
      <c r="A132" s="9"/>
      <c r="B132" s="51" t="s">
        <v>49</v>
      </c>
      <c r="C132" s="1"/>
      <c r="D132" s="1"/>
      <c r="E132" s="52" t="s">
        <v>50</v>
      </c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 ht="12.75">
      <c r="A133" s="9"/>
      <c r="B133" s="51" t="s">
        <v>51</v>
      </c>
      <c r="C133" s="1"/>
      <c r="D133" s="1"/>
      <c r="E133" s="52" t="s">
        <v>112</v>
      </c>
      <c r="F133" s="1"/>
      <c r="G133" s="1"/>
      <c r="H133" s="43"/>
      <c r="I133" s="1"/>
      <c r="J133" s="43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3" t="s">
        <v>53</v>
      </c>
      <c r="C134" s="54"/>
      <c r="D134" s="54"/>
      <c r="E134" s="55" t="s">
        <v>61</v>
      </c>
      <c r="F134" s="54"/>
      <c r="G134" s="54"/>
      <c r="H134" s="56"/>
      <c r="I134" s="54"/>
      <c r="J134" s="56"/>
      <c r="K134" s="54"/>
      <c r="L134" s="54"/>
      <c r="M134" s="12"/>
      <c r="N134" s="2"/>
      <c r="O134" s="2"/>
      <c r="P134" s="2"/>
      <c r="Q134" s="2"/>
    </row>
    <row r="135" thickTop="1" ht="12.75">
      <c r="A135" s="9"/>
      <c r="B135" s="44">
        <v>70</v>
      </c>
      <c r="C135" s="45" t="s">
        <v>131</v>
      </c>
      <c r="D135" s="45"/>
      <c r="E135" s="45" t="s">
        <v>132</v>
      </c>
      <c r="F135" s="45" t="s">
        <v>3</v>
      </c>
      <c r="G135" s="46" t="s">
        <v>115</v>
      </c>
      <c r="H135" s="57">
        <v>40</v>
      </c>
      <c r="I135" s="58">
        <f>ROUND(0,2)</f>
        <v>0</v>
      </c>
      <c r="J135" s="59">
        <f>ROUND(I135*H135,2)</f>
        <v>0</v>
      </c>
      <c r="K135" s="60">
        <v>0.20999999999999999</v>
      </c>
      <c r="L135" s="61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1" t="s">
        <v>47</v>
      </c>
      <c r="C136" s="1"/>
      <c r="D136" s="1"/>
      <c r="E136" s="52" t="s">
        <v>133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 ht="12.75">
      <c r="A137" s="9"/>
      <c r="B137" s="51" t="s">
        <v>49</v>
      </c>
      <c r="C137" s="1"/>
      <c r="D137" s="1"/>
      <c r="E137" s="52" t="s">
        <v>134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 ht="12.75">
      <c r="A138" s="9"/>
      <c r="B138" s="51" t="s">
        <v>51</v>
      </c>
      <c r="C138" s="1"/>
      <c r="D138" s="1"/>
      <c r="E138" s="52" t="s">
        <v>118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3" t="s">
        <v>53</v>
      </c>
      <c r="C139" s="54"/>
      <c r="D139" s="54"/>
      <c r="E139" s="55" t="s">
        <v>61</v>
      </c>
      <c r="F139" s="54"/>
      <c r="G139" s="54"/>
      <c r="H139" s="56"/>
      <c r="I139" s="54"/>
      <c r="J139" s="56"/>
      <c r="K139" s="54"/>
      <c r="L139" s="54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2">
        <v>1</v>
      </c>
      <c r="D140" s="1"/>
      <c r="E140" s="62" t="s">
        <v>29</v>
      </c>
      <c r="F140" s="1"/>
      <c r="G140" s="63" t="s">
        <v>87</v>
      </c>
      <c r="H140" s="64">
        <f>J80+J85+J90+J95+J100+J105+J110+J115+J120+J125+J130+J135</f>
        <v>0</v>
      </c>
      <c r="I140" s="63" t="s">
        <v>88</v>
      </c>
      <c r="J140" s="65">
        <f>(L140-H140)</f>
        <v>0</v>
      </c>
      <c r="K140" s="63" t="s">
        <v>89</v>
      </c>
      <c r="L140" s="66">
        <f>L80+L85+L90+L95+L100+L105+L110+L115+L120+L125+L130+L135</f>
        <v>0</v>
      </c>
      <c r="M140" s="12"/>
      <c r="N140" s="2"/>
      <c r="O140" s="2"/>
      <c r="P140" s="2"/>
      <c r="Q140" s="33">
        <f>0+Q80+Q85+Q90+Q95+Q100+Q105+Q110+Q115+Q120+Q125+Q130+Q135</f>
        <v>0</v>
      </c>
      <c r="R140" s="27">
        <f>0+R80+R85+R90+R95+R100+R105+R110+R115+R120+R125+R130+R135</f>
        <v>0</v>
      </c>
      <c r="S140" s="67">
        <f>Q140*(1+J140)+R140</f>
        <v>0</v>
      </c>
    </row>
    <row r="141" thickTop="1" thickBot="1" ht="25" customHeight="1">
      <c r="A141" s="9"/>
      <c r="B141" s="68"/>
      <c r="C141" s="68"/>
      <c r="D141" s="68"/>
      <c r="E141" s="68"/>
      <c r="F141" s="68"/>
      <c r="G141" s="69" t="s">
        <v>90</v>
      </c>
      <c r="H141" s="70">
        <f>J80+J85+J90+J95+J100+J105+J110+J115+J120+J125+J130+J135</f>
        <v>0</v>
      </c>
      <c r="I141" s="69" t="s">
        <v>91</v>
      </c>
      <c r="J141" s="71">
        <f>0+J140</f>
        <v>0</v>
      </c>
      <c r="K141" s="69" t="s">
        <v>92</v>
      </c>
      <c r="L141" s="72">
        <f>L80+L85+L90+L95+L100+L105+L110+L115+L120+L125+L130+L135</f>
        <v>0</v>
      </c>
      <c r="M141" s="12"/>
      <c r="N141" s="2"/>
      <c r="O141" s="2"/>
      <c r="P141" s="2"/>
      <c r="Q141" s="2"/>
    </row>
    <row r="142" ht="40" customHeight="1">
      <c r="A142" s="9"/>
      <c r="B142" s="73" t="s">
        <v>135</v>
      </c>
      <c r="C142" s="1"/>
      <c r="D142" s="1"/>
      <c r="E142" s="1"/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 ht="12.75">
      <c r="A143" s="9"/>
      <c r="B143" s="44">
        <v>14</v>
      </c>
      <c r="C143" s="45" t="s">
        <v>136</v>
      </c>
      <c r="D143" s="45"/>
      <c r="E143" s="45" t="s">
        <v>137</v>
      </c>
      <c r="F143" s="45" t="s">
        <v>3</v>
      </c>
      <c r="G143" s="46" t="s">
        <v>138</v>
      </c>
      <c r="H143" s="47">
        <v>28.800000000000001</v>
      </c>
      <c r="I143" s="25">
        <f>ROUND(0,2)</f>
        <v>0</v>
      </c>
      <c r="J143" s="48">
        <f>ROUND(I143*H143,2)</f>
        <v>0</v>
      </c>
      <c r="K143" s="49">
        <v>0.20999999999999999</v>
      </c>
      <c r="L143" s="50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 ht="12.75">
      <c r="A144" s="9"/>
      <c r="B144" s="51" t="s">
        <v>47</v>
      </c>
      <c r="C144" s="1"/>
      <c r="D144" s="1"/>
      <c r="E144" s="52" t="s">
        <v>139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 ht="12.75">
      <c r="A145" s="9"/>
      <c r="B145" s="51" t="s">
        <v>49</v>
      </c>
      <c r="C145" s="1"/>
      <c r="D145" s="1"/>
      <c r="E145" s="52" t="s">
        <v>140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 ht="12.75">
      <c r="A146" s="9"/>
      <c r="B146" s="51" t="s">
        <v>51</v>
      </c>
      <c r="C146" s="1"/>
      <c r="D146" s="1"/>
      <c r="E146" s="52" t="s">
        <v>141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 thickBot="1" ht="12.75">
      <c r="A147" s="9"/>
      <c r="B147" s="53" t="s">
        <v>53</v>
      </c>
      <c r="C147" s="54"/>
      <c r="D147" s="54"/>
      <c r="E147" s="55"/>
      <c r="F147" s="54"/>
      <c r="G147" s="54"/>
      <c r="H147" s="56"/>
      <c r="I147" s="54"/>
      <c r="J147" s="56"/>
      <c r="K147" s="54"/>
      <c r="L147" s="54"/>
      <c r="M147" s="12"/>
      <c r="N147" s="2"/>
      <c r="O147" s="2"/>
      <c r="P147" s="2"/>
      <c r="Q147" s="2"/>
    </row>
    <row r="148" thickTop="1" ht="12.75">
      <c r="A148" s="9"/>
      <c r="B148" s="44">
        <v>15</v>
      </c>
      <c r="C148" s="45" t="s">
        <v>136</v>
      </c>
      <c r="D148" s="45">
        <v>1</v>
      </c>
      <c r="E148" s="45" t="s">
        <v>137</v>
      </c>
      <c r="F148" s="45" t="s">
        <v>3</v>
      </c>
      <c r="G148" s="46" t="s">
        <v>138</v>
      </c>
      <c r="H148" s="57">
        <v>135</v>
      </c>
      <c r="I148" s="58">
        <f>ROUND(0,2)</f>
        <v>0</v>
      </c>
      <c r="J148" s="59">
        <f>ROUND(I148*H148,2)</f>
        <v>0</v>
      </c>
      <c r="K148" s="60">
        <v>0.20999999999999999</v>
      </c>
      <c r="L148" s="61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 ht="12.75">
      <c r="A149" s="9"/>
      <c r="B149" s="51" t="s">
        <v>47</v>
      </c>
      <c r="C149" s="1"/>
      <c r="D149" s="1"/>
      <c r="E149" s="52" t="s">
        <v>142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 ht="12.75">
      <c r="A150" s="9"/>
      <c r="B150" s="51" t="s">
        <v>49</v>
      </c>
      <c r="C150" s="1"/>
      <c r="D150" s="1"/>
      <c r="E150" s="52" t="s">
        <v>143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ht="12.75">
      <c r="A151" s="9"/>
      <c r="B151" s="51" t="s">
        <v>51</v>
      </c>
      <c r="C151" s="1"/>
      <c r="D151" s="1"/>
      <c r="E151" s="52" t="s">
        <v>141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 thickBot="1" ht="12.75">
      <c r="A152" s="9"/>
      <c r="B152" s="53" t="s">
        <v>53</v>
      </c>
      <c r="C152" s="54"/>
      <c r="D152" s="54"/>
      <c r="E152" s="55"/>
      <c r="F152" s="54"/>
      <c r="G152" s="54"/>
      <c r="H152" s="56"/>
      <c r="I152" s="54"/>
      <c r="J152" s="56"/>
      <c r="K152" s="54"/>
      <c r="L152" s="54"/>
      <c r="M152" s="12"/>
      <c r="N152" s="2"/>
      <c r="O152" s="2"/>
      <c r="P152" s="2"/>
      <c r="Q152" s="2"/>
    </row>
    <row r="153" thickTop="1" ht="12.75">
      <c r="A153" s="9"/>
      <c r="B153" s="44">
        <v>16</v>
      </c>
      <c r="C153" s="45" t="s">
        <v>136</v>
      </c>
      <c r="D153" s="45">
        <v>2</v>
      </c>
      <c r="E153" s="45" t="s">
        <v>137</v>
      </c>
      <c r="F153" s="45" t="s">
        <v>3</v>
      </c>
      <c r="G153" s="46" t="s">
        <v>138</v>
      </c>
      <c r="H153" s="57">
        <v>921</v>
      </c>
      <c r="I153" s="58">
        <f>ROUND(0,2)</f>
        <v>0</v>
      </c>
      <c r="J153" s="59">
        <f>ROUND(I153*H153,2)</f>
        <v>0</v>
      </c>
      <c r="K153" s="60">
        <v>0.20999999999999999</v>
      </c>
      <c r="L153" s="61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 ht="12.75">
      <c r="A154" s="9"/>
      <c r="B154" s="51" t="s">
        <v>47</v>
      </c>
      <c r="C154" s="1"/>
      <c r="D154" s="1"/>
      <c r="E154" s="52" t="s">
        <v>144</v>
      </c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 ht="12.75">
      <c r="A155" s="9"/>
      <c r="B155" s="51" t="s">
        <v>49</v>
      </c>
      <c r="C155" s="1"/>
      <c r="D155" s="1"/>
      <c r="E155" s="52" t="s">
        <v>145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 ht="12.75">
      <c r="A156" s="9"/>
      <c r="B156" s="51" t="s">
        <v>51</v>
      </c>
      <c r="C156" s="1"/>
      <c r="D156" s="1"/>
      <c r="E156" s="52" t="s">
        <v>141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 thickBot="1" ht="12.75">
      <c r="A157" s="9"/>
      <c r="B157" s="53" t="s">
        <v>53</v>
      </c>
      <c r="C157" s="54"/>
      <c r="D157" s="54"/>
      <c r="E157" s="55"/>
      <c r="F157" s="54"/>
      <c r="G157" s="54"/>
      <c r="H157" s="56"/>
      <c r="I157" s="54"/>
      <c r="J157" s="56"/>
      <c r="K157" s="54"/>
      <c r="L157" s="54"/>
      <c r="M157" s="12"/>
      <c r="N157" s="2"/>
      <c r="O157" s="2"/>
      <c r="P157" s="2"/>
      <c r="Q157" s="2"/>
    </row>
    <row r="158" thickTop="1" ht="12.75">
      <c r="A158" s="9"/>
      <c r="B158" s="44">
        <v>18</v>
      </c>
      <c r="C158" s="45" t="s">
        <v>146</v>
      </c>
      <c r="D158" s="45"/>
      <c r="E158" s="45" t="s">
        <v>147</v>
      </c>
      <c r="F158" s="45" t="s">
        <v>3</v>
      </c>
      <c r="G158" s="46" t="s">
        <v>138</v>
      </c>
      <c r="H158" s="57">
        <v>35.200000000000003</v>
      </c>
      <c r="I158" s="58">
        <f>ROUND(0,2)</f>
        <v>0</v>
      </c>
      <c r="J158" s="59">
        <f>ROUND(I158*H158,2)</f>
        <v>0</v>
      </c>
      <c r="K158" s="60">
        <v>0.20999999999999999</v>
      </c>
      <c r="L158" s="61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 ht="12.75">
      <c r="A159" s="9"/>
      <c r="B159" s="51" t="s">
        <v>47</v>
      </c>
      <c r="C159" s="1"/>
      <c r="D159" s="1"/>
      <c r="E159" s="52" t="s">
        <v>148</v>
      </c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 ht="12.75">
      <c r="A160" s="9"/>
      <c r="B160" s="51" t="s">
        <v>49</v>
      </c>
      <c r="C160" s="1"/>
      <c r="D160" s="1"/>
      <c r="E160" s="52" t="s">
        <v>149</v>
      </c>
      <c r="F160" s="1"/>
      <c r="G160" s="1"/>
      <c r="H160" s="43"/>
      <c r="I160" s="1"/>
      <c r="J160" s="43"/>
      <c r="K160" s="1"/>
      <c r="L160" s="1"/>
      <c r="M160" s="12"/>
      <c r="N160" s="2"/>
      <c r="O160" s="2"/>
      <c r="P160" s="2"/>
      <c r="Q160" s="2"/>
    </row>
    <row r="161" ht="12.75">
      <c r="A161" s="9"/>
      <c r="B161" s="51" t="s">
        <v>51</v>
      </c>
      <c r="C161" s="1"/>
      <c r="D161" s="1"/>
      <c r="E161" s="52" t="s">
        <v>141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 thickBot="1" ht="12.75">
      <c r="A162" s="9"/>
      <c r="B162" s="53" t="s">
        <v>53</v>
      </c>
      <c r="C162" s="54"/>
      <c r="D162" s="54"/>
      <c r="E162" s="55" t="s">
        <v>61</v>
      </c>
      <c r="F162" s="54"/>
      <c r="G162" s="54"/>
      <c r="H162" s="56"/>
      <c r="I162" s="54"/>
      <c r="J162" s="56"/>
      <c r="K162" s="54"/>
      <c r="L162" s="54"/>
      <c r="M162" s="12"/>
      <c r="N162" s="2"/>
      <c r="O162" s="2"/>
      <c r="P162" s="2"/>
      <c r="Q162" s="2"/>
    </row>
    <row r="163" thickTop="1" ht="12.75">
      <c r="A163" s="9"/>
      <c r="B163" s="44">
        <v>19</v>
      </c>
      <c r="C163" s="45" t="s">
        <v>150</v>
      </c>
      <c r="D163" s="45"/>
      <c r="E163" s="45" t="s">
        <v>151</v>
      </c>
      <c r="F163" s="45" t="s">
        <v>3</v>
      </c>
      <c r="G163" s="46" t="s">
        <v>115</v>
      </c>
      <c r="H163" s="57">
        <v>1.0389999999999999</v>
      </c>
      <c r="I163" s="58">
        <f>ROUND(0,2)</f>
        <v>0</v>
      </c>
      <c r="J163" s="59">
        <f>ROUND(I163*H163,2)</f>
        <v>0</v>
      </c>
      <c r="K163" s="60">
        <v>0.20999999999999999</v>
      </c>
      <c r="L163" s="61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 ht="12.75">
      <c r="A164" s="9"/>
      <c r="B164" s="51" t="s">
        <v>47</v>
      </c>
      <c r="C164" s="1"/>
      <c r="D164" s="1"/>
      <c r="E164" s="52" t="s">
        <v>152</v>
      </c>
      <c r="F164" s="1"/>
      <c r="G164" s="1"/>
      <c r="H164" s="43"/>
      <c r="I164" s="1"/>
      <c r="J164" s="43"/>
      <c r="K164" s="1"/>
      <c r="L164" s="1"/>
      <c r="M164" s="12"/>
      <c r="N164" s="2"/>
      <c r="O164" s="2"/>
      <c r="P164" s="2"/>
      <c r="Q164" s="2"/>
    </row>
    <row r="165" ht="12.75">
      <c r="A165" s="9"/>
      <c r="B165" s="51" t="s">
        <v>49</v>
      </c>
      <c r="C165" s="1"/>
      <c r="D165" s="1"/>
      <c r="E165" s="52" t="s">
        <v>153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 ht="12.75">
      <c r="A166" s="9"/>
      <c r="B166" s="51" t="s">
        <v>51</v>
      </c>
      <c r="C166" s="1"/>
      <c r="D166" s="1"/>
      <c r="E166" s="52" t="s">
        <v>154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3" t="s">
        <v>53</v>
      </c>
      <c r="C167" s="54"/>
      <c r="D167" s="54"/>
      <c r="E167" s="55" t="s">
        <v>61</v>
      </c>
      <c r="F167" s="54"/>
      <c r="G167" s="54"/>
      <c r="H167" s="56"/>
      <c r="I167" s="54"/>
      <c r="J167" s="56"/>
      <c r="K167" s="54"/>
      <c r="L167" s="54"/>
      <c r="M167" s="12"/>
      <c r="N167" s="2"/>
      <c r="O167" s="2"/>
      <c r="P167" s="2"/>
      <c r="Q167" s="2"/>
    </row>
    <row r="168" thickTop="1" ht="12.75">
      <c r="A168" s="9"/>
      <c r="B168" s="44">
        <v>20</v>
      </c>
      <c r="C168" s="45" t="s">
        <v>150</v>
      </c>
      <c r="D168" s="45">
        <v>1</v>
      </c>
      <c r="E168" s="45" t="s">
        <v>151</v>
      </c>
      <c r="F168" s="45" t="s">
        <v>3</v>
      </c>
      <c r="G168" s="46" t="s">
        <v>115</v>
      </c>
      <c r="H168" s="57">
        <v>6.8120000000000003</v>
      </c>
      <c r="I168" s="58">
        <f>ROUND(0,2)</f>
        <v>0</v>
      </c>
      <c r="J168" s="59">
        <f>ROUND(I168*H168,2)</f>
        <v>0</v>
      </c>
      <c r="K168" s="60">
        <v>0.20999999999999999</v>
      </c>
      <c r="L168" s="61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1" t="s">
        <v>47</v>
      </c>
      <c r="C169" s="1"/>
      <c r="D169" s="1"/>
      <c r="E169" s="52" t="s">
        <v>155</v>
      </c>
      <c r="F169" s="1"/>
      <c r="G169" s="1"/>
      <c r="H169" s="43"/>
      <c r="I169" s="1"/>
      <c r="J169" s="43"/>
      <c r="K169" s="1"/>
      <c r="L169" s="1"/>
      <c r="M169" s="12"/>
      <c r="N169" s="2"/>
      <c r="O169" s="2"/>
      <c r="P169" s="2"/>
      <c r="Q169" s="2"/>
    </row>
    <row r="170" ht="12.75">
      <c r="A170" s="9"/>
      <c r="B170" s="51" t="s">
        <v>49</v>
      </c>
      <c r="C170" s="1"/>
      <c r="D170" s="1"/>
      <c r="E170" s="52" t="s">
        <v>156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 ht="12.75">
      <c r="A171" s="9"/>
      <c r="B171" s="51" t="s">
        <v>51</v>
      </c>
      <c r="C171" s="1"/>
      <c r="D171" s="1"/>
      <c r="E171" s="52" t="s">
        <v>154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3" t="s">
        <v>53</v>
      </c>
      <c r="C172" s="54"/>
      <c r="D172" s="54"/>
      <c r="E172" s="55" t="s">
        <v>61</v>
      </c>
      <c r="F172" s="54"/>
      <c r="G172" s="54"/>
      <c r="H172" s="56"/>
      <c r="I172" s="54"/>
      <c r="J172" s="56"/>
      <c r="K172" s="54"/>
      <c r="L172" s="54"/>
      <c r="M172" s="12"/>
      <c r="N172" s="2"/>
      <c r="O172" s="2"/>
      <c r="P172" s="2"/>
      <c r="Q172" s="2"/>
    </row>
    <row r="173" thickTop="1" ht="12.75">
      <c r="A173" s="9"/>
      <c r="B173" s="44">
        <v>21</v>
      </c>
      <c r="C173" s="45" t="s">
        <v>150</v>
      </c>
      <c r="D173" s="45">
        <v>2</v>
      </c>
      <c r="E173" s="45" t="s">
        <v>151</v>
      </c>
      <c r="F173" s="45" t="s">
        <v>3</v>
      </c>
      <c r="G173" s="46" t="s">
        <v>115</v>
      </c>
      <c r="H173" s="57">
        <v>0.52600000000000002</v>
      </c>
      <c r="I173" s="58">
        <f>ROUND(0,2)</f>
        <v>0</v>
      </c>
      <c r="J173" s="59">
        <f>ROUND(I173*H173,2)</f>
        <v>0</v>
      </c>
      <c r="K173" s="60">
        <v>0.20999999999999999</v>
      </c>
      <c r="L173" s="61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1" t="s">
        <v>47</v>
      </c>
      <c r="C174" s="1"/>
      <c r="D174" s="1"/>
      <c r="E174" s="52" t="s">
        <v>157</v>
      </c>
      <c r="F174" s="1"/>
      <c r="G174" s="1"/>
      <c r="H174" s="43"/>
      <c r="I174" s="1"/>
      <c r="J174" s="43"/>
      <c r="K174" s="1"/>
      <c r="L174" s="1"/>
      <c r="M174" s="12"/>
      <c r="N174" s="2"/>
      <c r="O174" s="2"/>
      <c r="P174" s="2"/>
      <c r="Q174" s="2"/>
    </row>
    <row r="175" ht="12.75">
      <c r="A175" s="9"/>
      <c r="B175" s="51" t="s">
        <v>49</v>
      </c>
      <c r="C175" s="1"/>
      <c r="D175" s="1"/>
      <c r="E175" s="52" t="s">
        <v>158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 ht="12.75">
      <c r="A176" s="9"/>
      <c r="B176" s="51" t="s">
        <v>51</v>
      </c>
      <c r="C176" s="1"/>
      <c r="D176" s="1"/>
      <c r="E176" s="52" t="s">
        <v>154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 thickBot="1" ht="12.75">
      <c r="A177" s="9"/>
      <c r="B177" s="53" t="s">
        <v>53</v>
      </c>
      <c r="C177" s="54"/>
      <c r="D177" s="54"/>
      <c r="E177" s="55" t="s">
        <v>61</v>
      </c>
      <c r="F177" s="54"/>
      <c r="G177" s="54"/>
      <c r="H177" s="56"/>
      <c r="I177" s="54"/>
      <c r="J177" s="56"/>
      <c r="K177" s="54"/>
      <c r="L177" s="54"/>
      <c r="M177" s="12"/>
      <c r="N177" s="2"/>
      <c r="O177" s="2"/>
      <c r="P177" s="2"/>
      <c r="Q177" s="2"/>
    </row>
    <row r="178" thickTop="1" ht="12.75">
      <c r="A178" s="9"/>
      <c r="B178" s="44">
        <v>22</v>
      </c>
      <c r="C178" s="45" t="s">
        <v>150</v>
      </c>
      <c r="D178" s="45">
        <v>3</v>
      </c>
      <c r="E178" s="45" t="s">
        <v>151</v>
      </c>
      <c r="F178" s="45" t="s">
        <v>3</v>
      </c>
      <c r="G178" s="46" t="s">
        <v>115</v>
      </c>
      <c r="H178" s="57">
        <v>1.446</v>
      </c>
      <c r="I178" s="58">
        <f>ROUND(0,2)</f>
        <v>0</v>
      </c>
      <c r="J178" s="59">
        <f>ROUND(I178*H178,2)</f>
        <v>0</v>
      </c>
      <c r="K178" s="60">
        <v>0.20999999999999999</v>
      </c>
      <c r="L178" s="61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 ht="12.75">
      <c r="A179" s="9"/>
      <c r="B179" s="51" t="s">
        <v>47</v>
      </c>
      <c r="C179" s="1"/>
      <c r="D179" s="1"/>
      <c r="E179" s="52" t="s">
        <v>159</v>
      </c>
      <c r="F179" s="1"/>
      <c r="G179" s="1"/>
      <c r="H179" s="43"/>
      <c r="I179" s="1"/>
      <c r="J179" s="43"/>
      <c r="K179" s="1"/>
      <c r="L179" s="1"/>
      <c r="M179" s="12"/>
      <c r="N179" s="2"/>
      <c r="O179" s="2"/>
      <c r="P179" s="2"/>
      <c r="Q179" s="2"/>
    </row>
    <row r="180" ht="12.75">
      <c r="A180" s="9"/>
      <c r="B180" s="51" t="s">
        <v>49</v>
      </c>
      <c r="C180" s="1"/>
      <c r="D180" s="1"/>
      <c r="E180" s="52" t="s">
        <v>160</v>
      </c>
      <c r="F180" s="1"/>
      <c r="G180" s="1"/>
      <c r="H180" s="43"/>
      <c r="I180" s="1"/>
      <c r="J180" s="43"/>
      <c r="K180" s="1"/>
      <c r="L180" s="1"/>
      <c r="M180" s="12"/>
      <c r="N180" s="2"/>
      <c r="O180" s="2"/>
      <c r="P180" s="2"/>
      <c r="Q180" s="2"/>
    </row>
    <row r="181" ht="12.75">
      <c r="A181" s="9"/>
      <c r="B181" s="51" t="s">
        <v>51</v>
      </c>
      <c r="C181" s="1"/>
      <c r="D181" s="1"/>
      <c r="E181" s="52" t="s">
        <v>154</v>
      </c>
      <c r="F181" s="1"/>
      <c r="G181" s="1"/>
      <c r="H181" s="43"/>
      <c r="I181" s="1"/>
      <c r="J181" s="43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3" t="s">
        <v>53</v>
      </c>
      <c r="C182" s="54"/>
      <c r="D182" s="54"/>
      <c r="E182" s="55" t="s">
        <v>61</v>
      </c>
      <c r="F182" s="54"/>
      <c r="G182" s="54"/>
      <c r="H182" s="56"/>
      <c r="I182" s="54"/>
      <c r="J182" s="56"/>
      <c r="K182" s="54"/>
      <c r="L182" s="54"/>
      <c r="M182" s="12"/>
      <c r="N182" s="2"/>
      <c r="O182" s="2"/>
      <c r="P182" s="2"/>
      <c r="Q182" s="2"/>
    </row>
    <row r="183" thickTop="1" ht="12.75">
      <c r="A183" s="9"/>
      <c r="B183" s="44">
        <v>24</v>
      </c>
      <c r="C183" s="45" t="s">
        <v>161</v>
      </c>
      <c r="D183" s="45"/>
      <c r="E183" s="45" t="s">
        <v>162</v>
      </c>
      <c r="F183" s="45" t="s">
        <v>3</v>
      </c>
      <c r="G183" s="46" t="s">
        <v>84</v>
      </c>
      <c r="H183" s="57">
        <v>17</v>
      </c>
      <c r="I183" s="58">
        <f>ROUND(0,2)</f>
        <v>0</v>
      </c>
      <c r="J183" s="59">
        <f>ROUND(I183*H183,2)</f>
        <v>0</v>
      </c>
      <c r="K183" s="60">
        <v>0.20999999999999999</v>
      </c>
      <c r="L183" s="61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1" t="s">
        <v>47</v>
      </c>
      <c r="C184" s="1"/>
      <c r="D184" s="1"/>
      <c r="E184" s="52" t="s">
        <v>163</v>
      </c>
      <c r="F184" s="1"/>
      <c r="G184" s="1"/>
      <c r="H184" s="43"/>
      <c r="I184" s="1"/>
      <c r="J184" s="43"/>
      <c r="K184" s="1"/>
      <c r="L184" s="1"/>
      <c r="M184" s="12"/>
      <c r="N184" s="2"/>
      <c r="O184" s="2"/>
      <c r="P184" s="2"/>
      <c r="Q184" s="2"/>
    </row>
    <row r="185" ht="12.75">
      <c r="A185" s="9"/>
      <c r="B185" s="51" t="s">
        <v>49</v>
      </c>
      <c r="C185" s="1"/>
      <c r="D185" s="1"/>
      <c r="E185" s="52" t="s">
        <v>164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 ht="12.75">
      <c r="A186" s="9"/>
      <c r="B186" s="51" t="s">
        <v>51</v>
      </c>
      <c r="C186" s="1"/>
      <c r="D186" s="1"/>
      <c r="E186" s="52" t="s">
        <v>165</v>
      </c>
      <c r="F186" s="1"/>
      <c r="G186" s="1"/>
      <c r="H186" s="43"/>
      <c r="I186" s="1"/>
      <c r="J186" s="43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3" t="s">
        <v>53</v>
      </c>
      <c r="C187" s="54"/>
      <c r="D187" s="54"/>
      <c r="E187" s="55" t="s">
        <v>61</v>
      </c>
      <c r="F187" s="54"/>
      <c r="G187" s="54"/>
      <c r="H187" s="56"/>
      <c r="I187" s="54"/>
      <c r="J187" s="56"/>
      <c r="K187" s="54"/>
      <c r="L187" s="54"/>
      <c r="M187" s="12"/>
      <c r="N187" s="2"/>
      <c r="O187" s="2"/>
      <c r="P187" s="2"/>
      <c r="Q187" s="2"/>
    </row>
    <row r="188" thickTop="1" ht="12.75">
      <c r="A188" s="9"/>
      <c r="B188" s="44">
        <v>25</v>
      </c>
      <c r="C188" s="45" t="s">
        <v>166</v>
      </c>
      <c r="D188" s="45"/>
      <c r="E188" s="45" t="s">
        <v>167</v>
      </c>
      <c r="F188" s="45" t="s">
        <v>3</v>
      </c>
      <c r="G188" s="46" t="s">
        <v>84</v>
      </c>
      <c r="H188" s="57">
        <v>24</v>
      </c>
      <c r="I188" s="58">
        <f>ROUND(0,2)</f>
        <v>0</v>
      </c>
      <c r="J188" s="59">
        <f>ROUND(I188*H188,2)</f>
        <v>0</v>
      </c>
      <c r="K188" s="60">
        <v>0.20999999999999999</v>
      </c>
      <c r="L188" s="61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1" t="s">
        <v>47</v>
      </c>
      <c r="C189" s="1"/>
      <c r="D189" s="1"/>
      <c r="E189" s="52" t="s">
        <v>168</v>
      </c>
      <c r="F189" s="1"/>
      <c r="G189" s="1"/>
      <c r="H189" s="43"/>
      <c r="I189" s="1"/>
      <c r="J189" s="43"/>
      <c r="K189" s="1"/>
      <c r="L189" s="1"/>
      <c r="M189" s="12"/>
      <c r="N189" s="2"/>
      <c r="O189" s="2"/>
      <c r="P189" s="2"/>
      <c r="Q189" s="2"/>
    </row>
    <row r="190" ht="12.75">
      <c r="A190" s="9"/>
      <c r="B190" s="51" t="s">
        <v>49</v>
      </c>
      <c r="C190" s="1"/>
      <c r="D190" s="1"/>
      <c r="E190" s="52" t="s">
        <v>169</v>
      </c>
      <c r="F190" s="1"/>
      <c r="G190" s="1"/>
      <c r="H190" s="43"/>
      <c r="I190" s="1"/>
      <c r="J190" s="43"/>
      <c r="K190" s="1"/>
      <c r="L190" s="1"/>
      <c r="M190" s="12"/>
      <c r="N190" s="2"/>
      <c r="O190" s="2"/>
      <c r="P190" s="2"/>
      <c r="Q190" s="2"/>
    </row>
    <row r="191" ht="12.75">
      <c r="A191" s="9"/>
      <c r="B191" s="51" t="s">
        <v>51</v>
      </c>
      <c r="C191" s="1"/>
      <c r="D191" s="1"/>
      <c r="E191" s="52" t="s">
        <v>170</v>
      </c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53" t="s">
        <v>53</v>
      </c>
      <c r="C192" s="54"/>
      <c r="D192" s="54"/>
      <c r="E192" s="55" t="s">
        <v>61</v>
      </c>
      <c r="F192" s="54"/>
      <c r="G192" s="54"/>
      <c r="H192" s="56"/>
      <c r="I192" s="54"/>
      <c r="J192" s="56"/>
      <c r="K192" s="54"/>
      <c r="L192" s="54"/>
      <c r="M192" s="12"/>
      <c r="N192" s="2"/>
      <c r="O192" s="2"/>
      <c r="P192" s="2"/>
      <c r="Q192" s="2"/>
    </row>
    <row r="193" thickTop="1" ht="12.75">
      <c r="A193" s="9"/>
      <c r="B193" s="44">
        <v>27</v>
      </c>
      <c r="C193" s="45" t="s">
        <v>166</v>
      </c>
      <c r="D193" s="45">
        <v>1</v>
      </c>
      <c r="E193" s="45" t="s">
        <v>167</v>
      </c>
      <c r="F193" s="45" t="s">
        <v>3</v>
      </c>
      <c r="G193" s="46" t="s">
        <v>84</v>
      </c>
      <c r="H193" s="57">
        <v>30</v>
      </c>
      <c r="I193" s="58">
        <f>ROUND(0,2)</f>
        <v>0</v>
      </c>
      <c r="J193" s="59">
        <f>ROUND(I193*H193,2)</f>
        <v>0</v>
      </c>
      <c r="K193" s="60">
        <v>0.20999999999999999</v>
      </c>
      <c r="L193" s="61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 ht="12.75">
      <c r="A194" s="9"/>
      <c r="B194" s="51" t="s">
        <v>47</v>
      </c>
      <c r="C194" s="1"/>
      <c r="D194" s="1"/>
      <c r="E194" s="52" t="s">
        <v>171</v>
      </c>
      <c r="F194" s="1"/>
      <c r="G194" s="1"/>
      <c r="H194" s="43"/>
      <c r="I194" s="1"/>
      <c r="J194" s="43"/>
      <c r="K194" s="1"/>
      <c r="L194" s="1"/>
      <c r="M194" s="12"/>
      <c r="N194" s="2"/>
      <c r="O194" s="2"/>
      <c r="P194" s="2"/>
      <c r="Q194" s="2"/>
    </row>
    <row r="195" ht="12.75">
      <c r="A195" s="9"/>
      <c r="B195" s="51" t="s">
        <v>49</v>
      </c>
      <c r="C195" s="1"/>
      <c r="D195" s="1"/>
      <c r="E195" s="52" t="s">
        <v>172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 ht="12.75">
      <c r="A196" s="9"/>
      <c r="B196" s="51" t="s">
        <v>51</v>
      </c>
      <c r="C196" s="1"/>
      <c r="D196" s="1"/>
      <c r="E196" s="52" t="s">
        <v>170</v>
      </c>
      <c r="F196" s="1"/>
      <c r="G196" s="1"/>
      <c r="H196" s="43"/>
      <c r="I196" s="1"/>
      <c r="J196" s="43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53" t="s">
        <v>53</v>
      </c>
      <c r="C197" s="54"/>
      <c r="D197" s="54"/>
      <c r="E197" s="55" t="s">
        <v>61</v>
      </c>
      <c r="F197" s="54"/>
      <c r="G197" s="54"/>
      <c r="H197" s="56"/>
      <c r="I197" s="54"/>
      <c r="J197" s="56"/>
      <c r="K197" s="54"/>
      <c r="L197" s="54"/>
      <c r="M197" s="12"/>
      <c r="N197" s="2"/>
      <c r="O197" s="2"/>
      <c r="P197" s="2"/>
      <c r="Q197" s="2"/>
    </row>
    <row r="198" thickTop="1" ht="12.75">
      <c r="A198" s="9"/>
      <c r="B198" s="44">
        <v>30</v>
      </c>
      <c r="C198" s="45" t="s">
        <v>173</v>
      </c>
      <c r="D198" s="45"/>
      <c r="E198" s="45" t="s">
        <v>174</v>
      </c>
      <c r="F198" s="45" t="s">
        <v>3</v>
      </c>
      <c r="G198" s="46" t="s">
        <v>84</v>
      </c>
      <c r="H198" s="57">
        <v>154</v>
      </c>
      <c r="I198" s="58">
        <f>ROUND(0,2)</f>
        <v>0</v>
      </c>
      <c r="J198" s="59">
        <f>ROUND(I198*H198,2)</f>
        <v>0</v>
      </c>
      <c r="K198" s="60">
        <v>0.20999999999999999</v>
      </c>
      <c r="L198" s="61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1" t="s">
        <v>47</v>
      </c>
      <c r="C199" s="1"/>
      <c r="D199" s="1"/>
      <c r="E199" s="52" t="s">
        <v>175</v>
      </c>
      <c r="F199" s="1"/>
      <c r="G199" s="1"/>
      <c r="H199" s="43"/>
      <c r="I199" s="1"/>
      <c r="J199" s="43"/>
      <c r="K199" s="1"/>
      <c r="L199" s="1"/>
      <c r="M199" s="12"/>
      <c r="N199" s="2"/>
      <c r="O199" s="2"/>
      <c r="P199" s="2"/>
      <c r="Q199" s="2"/>
    </row>
    <row r="200" ht="12.75">
      <c r="A200" s="9"/>
      <c r="B200" s="51" t="s">
        <v>49</v>
      </c>
      <c r="C200" s="1"/>
      <c r="D200" s="1"/>
      <c r="E200" s="52" t="s">
        <v>176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 ht="12.75">
      <c r="A201" s="9"/>
      <c r="B201" s="51" t="s">
        <v>51</v>
      </c>
      <c r="C201" s="1"/>
      <c r="D201" s="1"/>
      <c r="E201" s="52" t="s">
        <v>177</v>
      </c>
      <c r="F201" s="1"/>
      <c r="G201" s="1"/>
      <c r="H201" s="43"/>
      <c r="I201" s="1"/>
      <c r="J201" s="43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3" t="s">
        <v>53</v>
      </c>
      <c r="C202" s="54"/>
      <c r="D202" s="54"/>
      <c r="E202" s="55" t="s">
        <v>61</v>
      </c>
      <c r="F202" s="54"/>
      <c r="G202" s="54"/>
      <c r="H202" s="56"/>
      <c r="I202" s="54"/>
      <c r="J202" s="56"/>
      <c r="K202" s="54"/>
      <c r="L202" s="54"/>
      <c r="M202" s="12"/>
      <c r="N202" s="2"/>
      <c r="O202" s="2"/>
      <c r="P202" s="2"/>
      <c r="Q202" s="2"/>
    </row>
    <row r="203" thickTop="1" ht="12.75">
      <c r="A203" s="9"/>
      <c r="B203" s="44">
        <v>37</v>
      </c>
      <c r="C203" s="45" t="s">
        <v>178</v>
      </c>
      <c r="D203" s="45"/>
      <c r="E203" s="45" t="s">
        <v>179</v>
      </c>
      <c r="F203" s="45" t="s">
        <v>3</v>
      </c>
      <c r="G203" s="46" t="s">
        <v>96</v>
      </c>
      <c r="H203" s="57">
        <v>719</v>
      </c>
      <c r="I203" s="58">
        <f>ROUND(0,2)</f>
        <v>0</v>
      </c>
      <c r="J203" s="59">
        <f>ROUND(I203*H203,2)</f>
        <v>0</v>
      </c>
      <c r="K203" s="60">
        <v>0.20999999999999999</v>
      </c>
      <c r="L203" s="61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 ht="12.75">
      <c r="A204" s="9"/>
      <c r="B204" s="51" t="s">
        <v>47</v>
      </c>
      <c r="C204" s="1"/>
      <c r="D204" s="1"/>
      <c r="E204" s="52" t="s">
        <v>180</v>
      </c>
      <c r="F204" s="1"/>
      <c r="G204" s="1"/>
      <c r="H204" s="43"/>
      <c r="I204" s="1"/>
      <c r="J204" s="43"/>
      <c r="K204" s="1"/>
      <c r="L204" s="1"/>
      <c r="M204" s="12"/>
      <c r="N204" s="2"/>
      <c r="O204" s="2"/>
      <c r="P204" s="2"/>
      <c r="Q204" s="2"/>
    </row>
    <row r="205" ht="12.75">
      <c r="A205" s="9"/>
      <c r="B205" s="51" t="s">
        <v>49</v>
      </c>
      <c r="C205" s="1"/>
      <c r="D205" s="1"/>
      <c r="E205" s="52" t="s">
        <v>181</v>
      </c>
      <c r="F205" s="1"/>
      <c r="G205" s="1"/>
      <c r="H205" s="43"/>
      <c r="I205" s="1"/>
      <c r="J205" s="43"/>
      <c r="K205" s="1"/>
      <c r="L205" s="1"/>
      <c r="M205" s="12"/>
      <c r="N205" s="2"/>
      <c r="O205" s="2"/>
      <c r="P205" s="2"/>
      <c r="Q205" s="2"/>
    </row>
    <row r="206" ht="12.75">
      <c r="A206" s="9"/>
      <c r="B206" s="51" t="s">
        <v>51</v>
      </c>
      <c r="C206" s="1"/>
      <c r="D206" s="1"/>
      <c r="E206" s="52" t="s">
        <v>182</v>
      </c>
      <c r="F206" s="1"/>
      <c r="G206" s="1"/>
      <c r="H206" s="43"/>
      <c r="I206" s="1"/>
      <c r="J206" s="43"/>
      <c r="K206" s="1"/>
      <c r="L206" s="1"/>
      <c r="M206" s="12"/>
      <c r="N206" s="2"/>
      <c r="O206" s="2"/>
      <c r="P206" s="2"/>
      <c r="Q206" s="2"/>
    </row>
    <row r="207" thickBot="1" ht="12.75">
      <c r="A207" s="9"/>
      <c r="B207" s="53" t="s">
        <v>53</v>
      </c>
      <c r="C207" s="54"/>
      <c r="D207" s="54"/>
      <c r="E207" s="55" t="s">
        <v>61</v>
      </c>
      <c r="F207" s="54"/>
      <c r="G207" s="54"/>
      <c r="H207" s="56"/>
      <c r="I207" s="54"/>
      <c r="J207" s="56"/>
      <c r="K207" s="54"/>
      <c r="L207" s="54"/>
      <c r="M207" s="12"/>
      <c r="N207" s="2"/>
      <c r="O207" s="2"/>
      <c r="P207" s="2"/>
      <c r="Q207" s="2"/>
    </row>
    <row r="208" thickTop="1" ht="12.75">
      <c r="A208" s="9"/>
      <c r="B208" s="44">
        <v>38</v>
      </c>
      <c r="C208" s="45" t="s">
        <v>183</v>
      </c>
      <c r="D208" s="45"/>
      <c r="E208" s="45" t="s">
        <v>184</v>
      </c>
      <c r="F208" s="45" t="s">
        <v>3</v>
      </c>
      <c r="G208" s="46" t="s">
        <v>96</v>
      </c>
      <c r="H208" s="57">
        <v>117.59999999999999</v>
      </c>
      <c r="I208" s="58">
        <f>ROUND(0,2)</f>
        <v>0</v>
      </c>
      <c r="J208" s="59">
        <f>ROUND(I208*H208,2)</f>
        <v>0</v>
      </c>
      <c r="K208" s="60">
        <v>0.20999999999999999</v>
      </c>
      <c r="L208" s="61">
        <f>IF(ISNUMBER(K208),ROUND(J208*(K208+1),2),0)</f>
        <v>0</v>
      </c>
      <c r="M208" s="12"/>
      <c r="N208" s="2"/>
      <c r="O208" s="2"/>
      <c r="P208" s="2"/>
      <c r="Q208" s="33">
        <f>IF(ISNUMBER(K208),IF(H208&gt;0,IF(I208&gt;0,J208,0),0),0)</f>
        <v>0</v>
      </c>
      <c r="R208" s="27">
        <f>IF(ISNUMBER(K208)=FALSE,J208,0)</f>
        <v>0</v>
      </c>
    </row>
    <row r="209" ht="12.75">
      <c r="A209" s="9"/>
      <c r="B209" s="51" t="s">
        <v>47</v>
      </c>
      <c r="C209" s="1"/>
      <c r="D209" s="1"/>
      <c r="E209" s="52" t="s">
        <v>185</v>
      </c>
      <c r="F209" s="1"/>
      <c r="G209" s="1"/>
      <c r="H209" s="43"/>
      <c r="I209" s="1"/>
      <c r="J209" s="43"/>
      <c r="K209" s="1"/>
      <c r="L209" s="1"/>
      <c r="M209" s="12"/>
      <c r="N209" s="2"/>
      <c r="O209" s="2"/>
      <c r="P209" s="2"/>
      <c r="Q209" s="2"/>
    </row>
    <row r="210" ht="12.75">
      <c r="A210" s="9"/>
      <c r="B210" s="51" t="s">
        <v>49</v>
      </c>
      <c r="C210" s="1"/>
      <c r="D210" s="1"/>
      <c r="E210" s="52" t="s">
        <v>186</v>
      </c>
      <c r="F210" s="1"/>
      <c r="G210" s="1"/>
      <c r="H210" s="43"/>
      <c r="I210" s="1"/>
      <c r="J210" s="43"/>
      <c r="K210" s="1"/>
      <c r="L210" s="1"/>
      <c r="M210" s="12"/>
      <c r="N210" s="2"/>
      <c r="O210" s="2"/>
      <c r="P210" s="2"/>
      <c r="Q210" s="2"/>
    </row>
    <row r="211" ht="12.75">
      <c r="A211" s="9"/>
      <c r="B211" s="51" t="s">
        <v>51</v>
      </c>
      <c r="C211" s="1"/>
      <c r="D211" s="1"/>
      <c r="E211" s="52" t="s">
        <v>187</v>
      </c>
      <c r="F211" s="1"/>
      <c r="G211" s="1"/>
      <c r="H211" s="43"/>
      <c r="I211" s="1"/>
      <c r="J211" s="43"/>
      <c r="K211" s="1"/>
      <c r="L211" s="1"/>
      <c r="M211" s="12"/>
      <c r="N211" s="2"/>
      <c r="O211" s="2"/>
      <c r="P211" s="2"/>
      <c r="Q211" s="2"/>
    </row>
    <row r="212" thickBot="1" ht="12.75">
      <c r="A212" s="9"/>
      <c r="B212" s="53" t="s">
        <v>53</v>
      </c>
      <c r="C212" s="54"/>
      <c r="D212" s="54"/>
      <c r="E212" s="55" t="s">
        <v>61</v>
      </c>
      <c r="F212" s="54"/>
      <c r="G212" s="54"/>
      <c r="H212" s="56"/>
      <c r="I212" s="54"/>
      <c r="J212" s="56"/>
      <c r="K212" s="54"/>
      <c r="L212" s="54"/>
      <c r="M212" s="12"/>
      <c r="N212" s="2"/>
      <c r="O212" s="2"/>
      <c r="P212" s="2"/>
      <c r="Q212" s="2"/>
    </row>
    <row r="213" thickTop="1" ht="12.75">
      <c r="A213" s="9"/>
      <c r="B213" s="44">
        <v>39</v>
      </c>
      <c r="C213" s="45" t="s">
        <v>183</v>
      </c>
      <c r="D213" s="45">
        <v>1</v>
      </c>
      <c r="E213" s="45" t="s">
        <v>184</v>
      </c>
      <c r="F213" s="45" t="s">
        <v>3</v>
      </c>
      <c r="G213" s="46" t="s">
        <v>96</v>
      </c>
      <c r="H213" s="57">
        <v>1438</v>
      </c>
      <c r="I213" s="58">
        <f>ROUND(0,2)</f>
        <v>0</v>
      </c>
      <c r="J213" s="59">
        <f>ROUND(I213*H213,2)</f>
        <v>0</v>
      </c>
      <c r="K213" s="60">
        <v>0.20999999999999999</v>
      </c>
      <c r="L213" s="61">
        <f>IF(ISNUMBER(K213),ROUND(J213*(K213+1),2),0)</f>
        <v>0</v>
      </c>
      <c r="M213" s="12"/>
      <c r="N213" s="2"/>
      <c r="O213" s="2"/>
      <c r="P213" s="2"/>
      <c r="Q213" s="33">
        <f>IF(ISNUMBER(K213),IF(H213&gt;0,IF(I213&gt;0,J213,0),0),0)</f>
        <v>0</v>
      </c>
      <c r="R213" s="27">
        <f>IF(ISNUMBER(K213)=FALSE,J213,0)</f>
        <v>0</v>
      </c>
    </row>
    <row r="214" ht="12.75">
      <c r="A214" s="9"/>
      <c r="B214" s="51" t="s">
        <v>47</v>
      </c>
      <c r="C214" s="1"/>
      <c r="D214" s="1"/>
      <c r="E214" s="52" t="s">
        <v>188</v>
      </c>
      <c r="F214" s="1"/>
      <c r="G214" s="1"/>
      <c r="H214" s="43"/>
      <c r="I214" s="1"/>
      <c r="J214" s="43"/>
      <c r="K214" s="1"/>
      <c r="L214" s="1"/>
      <c r="M214" s="12"/>
      <c r="N214" s="2"/>
      <c r="O214" s="2"/>
      <c r="P214" s="2"/>
      <c r="Q214" s="2"/>
    </row>
    <row r="215" ht="12.75">
      <c r="A215" s="9"/>
      <c r="B215" s="51" t="s">
        <v>49</v>
      </c>
      <c r="C215" s="1"/>
      <c r="D215" s="1"/>
      <c r="E215" s="52" t="s">
        <v>189</v>
      </c>
      <c r="F215" s="1"/>
      <c r="G215" s="1"/>
      <c r="H215" s="43"/>
      <c r="I215" s="1"/>
      <c r="J215" s="43"/>
      <c r="K215" s="1"/>
      <c r="L215" s="1"/>
      <c r="M215" s="12"/>
      <c r="N215" s="2"/>
      <c r="O215" s="2"/>
      <c r="P215" s="2"/>
      <c r="Q215" s="2"/>
    </row>
    <row r="216" ht="12.75">
      <c r="A216" s="9"/>
      <c r="B216" s="51" t="s">
        <v>51</v>
      </c>
      <c r="C216" s="1"/>
      <c r="D216" s="1"/>
      <c r="E216" s="52" t="s">
        <v>187</v>
      </c>
      <c r="F216" s="1"/>
      <c r="G216" s="1"/>
      <c r="H216" s="43"/>
      <c r="I216" s="1"/>
      <c r="J216" s="43"/>
      <c r="K216" s="1"/>
      <c r="L216" s="1"/>
      <c r="M216" s="12"/>
      <c r="N216" s="2"/>
      <c r="O216" s="2"/>
      <c r="P216" s="2"/>
      <c r="Q216" s="2"/>
    </row>
    <row r="217" thickBot="1" ht="12.75">
      <c r="A217" s="9"/>
      <c r="B217" s="53" t="s">
        <v>53</v>
      </c>
      <c r="C217" s="54"/>
      <c r="D217" s="54"/>
      <c r="E217" s="55" t="s">
        <v>61</v>
      </c>
      <c r="F217" s="54"/>
      <c r="G217" s="54"/>
      <c r="H217" s="56"/>
      <c r="I217" s="54"/>
      <c r="J217" s="56"/>
      <c r="K217" s="54"/>
      <c r="L217" s="54"/>
      <c r="M217" s="12"/>
      <c r="N217" s="2"/>
      <c r="O217" s="2"/>
      <c r="P217" s="2"/>
      <c r="Q217" s="2"/>
    </row>
    <row r="218" thickTop="1" ht="12.75">
      <c r="A218" s="9"/>
      <c r="B218" s="44">
        <v>71</v>
      </c>
      <c r="C218" s="45" t="s">
        <v>136</v>
      </c>
      <c r="D218" s="45">
        <v>3</v>
      </c>
      <c r="E218" s="45" t="s">
        <v>137</v>
      </c>
      <c r="F218" s="45" t="s">
        <v>3</v>
      </c>
      <c r="G218" s="46" t="s">
        <v>138</v>
      </c>
      <c r="H218" s="57">
        <v>67.200000000000003</v>
      </c>
      <c r="I218" s="58">
        <f>ROUND(0,2)</f>
        <v>0</v>
      </c>
      <c r="J218" s="59">
        <f>ROUND(I218*H218,2)</f>
        <v>0</v>
      </c>
      <c r="K218" s="60">
        <v>0.20999999999999999</v>
      </c>
      <c r="L218" s="61">
        <f>IF(ISNUMBER(K218),ROUND(J218*(K218+1),2),0)</f>
        <v>0</v>
      </c>
      <c r="M218" s="12"/>
      <c r="N218" s="2"/>
      <c r="O218" s="2"/>
      <c r="P218" s="2"/>
      <c r="Q218" s="33">
        <f>IF(ISNUMBER(K218),IF(H218&gt;0,IF(I218&gt;0,J218,0),0),0)</f>
        <v>0</v>
      </c>
      <c r="R218" s="27">
        <f>IF(ISNUMBER(K218)=FALSE,J218,0)</f>
        <v>0</v>
      </c>
    </row>
    <row r="219" ht="12.75">
      <c r="A219" s="9"/>
      <c r="B219" s="51" t="s">
        <v>47</v>
      </c>
      <c r="C219" s="1"/>
      <c r="D219" s="1"/>
      <c r="E219" s="52" t="s">
        <v>190</v>
      </c>
      <c r="F219" s="1"/>
      <c r="G219" s="1"/>
      <c r="H219" s="43"/>
      <c r="I219" s="1"/>
      <c r="J219" s="43"/>
      <c r="K219" s="1"/>
      <c r="L219" s="1"/>
      <c r="M219" s="12"/>
      <c r="N219" s="2"/>
      <c r="O219" s="2"/>
      <c r="P219" s="2"/>
      <c r="Q219" s="2"/>
    </row>
    <row r="220" ht="12.75">
      <c r="A220" s="9"/>
      <c r="B220" s="51" t="s">
        <v>49</v>
      </c>
      <c r="C220" s="1"/>
      <c r="D220" s="1"/>
      <c r="E220" s="52" t="s">
        <v>191</v>
      </c>
      <c r="F220" s="1"/>
      <c r="G220" s="1"/>
      <c r="H220" s="43"/>
      <c r="I220" s="1"/>
      <c r="J220" s="43"/>
      <c r="K220" s="1"/>
      <c r="L220" s="1"/>
      <c r="M220" s="12"/>
      <c r="N220" s="2"/>
      <c r="O220" s="2"/>
      <c r="P220" s="2"/>
      <c r="Q220" s="2"/>
    </row>
    <row r="221" ht="12.75">
      <c r="A221" s="9"/>
      <c r="B221" s="51" t="s">
        <v>51</v>
      </c>
      <c r="C221" s="1"/>
      <c r="D221" s="1"/>
      <c r="E221" s="52" t="s">
        <v>141</v>
      </c>
      <c r="F221" s="1"/>
      <c r="G221" s="1"/>
      <c r="H221" s="43"/>
      <c r="I221" s="1"/>
      <c r="J221" s="43"/>
      <c r="K221" s="1"/>
      <c r="L221" s="1"/>
      <c r="M221" s="12"/>
      <c r="N221" s="2"/>
      <c r="O221" s="2"/>
      <c r="P221" s="2"/>
      <c r="Q221" s="2"/>
    </row>
    <row r="222" thickBot="1" ht="12.75">
      <c r="A222" s="9"/>
      <c r="B222" s="53" t="s">
        <v>53</v>
      </c>
      <c r="C222" s="54"/>
      <c r="D222" s="54"/>
      <c r="E222" s="55"/>
      <c r="F222" s="54"/>
      <c r="G222" s="54"/>
      <c r="H222" s="56"/>
      <c r="I222" s="54"/>
      <c r="J222" s="56"/>
      <c r="K222" s="54"/>
      <c r="L222" s="54"/>
      <c r="M222" s="12"/>
      <c r="N222" s="2"/>
      <c r="O222" s="2"/>
      <c r="P222" s="2"/>
      <c r="Q222" s="2"/>
    </row>
    <row r="223" thickTop="1" ht="12.75">
      <c r="A223" s="9"/>
      <c r="B223" s="44">
        <v>72</v>
      </c>
      <c r="C223" s="45" t="s">
        <v>161</v>
      </c>
      <c r="D223" s="45">
        <v>1</v>
      </c>
      <c r="E223" s="45" t="s">
        <v>162</v>
      </c>
      <c r="F223" s="45" t="s">
        <v>3</v>
      </c>
      <c r="G223" s="46" t="s">
        <v>84</v>
      </c>
      <c r="H223" s="57">
        <v>33</v>
      </c>
      <c r="I223" s="58">
        <f>ROUND(0,2)</f>
        <v>0</v>
      </c>
      <c r="J223" s="59">
        <f>ROUND(I223*H223,2)</f>
        <v>0</v>
      </c>
      <c r="K223" s="60">
        <v>0.20999999999999999</v>
      </c>
      <c r="L223" s="61">
        <f>IF(ISNUMBER(K223),ROUND(J223*(K223+1),2),0)</f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 ht="12.75">
      <c r="A224" s="9"/>
      <c r="B224" s="51" t="s">
        <v>47</v>
      </c>
      <c r="C224" s="1"/>
      <c r="D224" s="1"/>
      <c r="E224" s="52" t="s">
        <v>192</v>
      </c>
      <c r="F224" s="1"/>
      <c r="G224" s="1"/>
      <c r="H224" s="43"/>
      <c r="I224" s="1"/>
      <c r="J224" s="43"/>
      <c r="K224" s="1"/>
      <c r="L224" s="1"/>
      <c r="M224" s="12"/>
      <c r="N224" s="2"/>
      <c r="O224" s="2"/>
      <c r="P224" s="2"/>
      <c r="Q224" s="2"/>
    </row>
    <row r="225" ht="12.75">
      <c r="A225" s="9"/>
      <c r="B225" s="51" t="s">
        <v>49</v>
      </c>
      <c r="C225" s="1"/>
      <c r="D225" s="1"/>
      <c r="E225" s="52" t="s">
        <v>193</v>
      </c>
      <c r="F225" s="1"/>
      <c r="G225" s="1"/>
      <c r="H225" s="43"/>
      <c r="I225" s="1"/>
      <c r="J225" s="43"/>
      <c r="K225" s="1"/>
      <c r="L225" s="1"/>
      <c r="M225" s="12"/>
      <c r="N225" s="2"/>
      <c r="O225" s="2"/>
      <c r="P225" s="2"/>
      <c r="Q225" s="2"/>
    </row>
    <row r="226" ht="12.75">
      <c r="A226" s="9"/>
      <c r="B226" s="51" t="s">
        <v>51</v>
      </c>
      <c r="C226" s="1"/>
      <c r="D226" s="1"/>
      <c r="E226" s="52" t="s">
        <v>165</v>
      </c>
      <c r="F226" s="1"/>
      <c r="G226" s="1"/>
      <c r="H226" s="43"/>
      <c r="I226" s="1"/>
      <c r="J226" s="43"/>
      <c r="K226" s="1"/>
      <c r="L226" s="1"/>
      <c r="M226" s="12"/>
      <c r="N226" s="2"/>
      <c r="O226" s="2"/>
      <c r="P226" s="2"/>
      <c r="Q226" s="2"/>
    </row>
    <row r="227" thickBot="1" ht="12.75">
      <c r="A227" s="9"/>
      <c r="B227" s="53" t="s">
        <v>53</v>
      </c>
      <c r="C227" s="54"/>
      <c r="D227" s="54"/>
      <c r="E227" s="55" t="s">
        <v>61</v>
      </c>
      <c r="F227" s="54"/>
      <c r="G227" s="54"/>
      <c r="H227" s="56"/>
      <c r="I227" s="54"/>
      <c r="J227" s="56"/>
      <c r="K227" s="54"/>
      <c r="L227" s="54"/>
      <c r="M227" s="12"/>
      <c r="N227" s="2"/>
      <c r="O227" s="2"/>
      <c r="P227" s="2"/>
      <c r="Q227" s="2"/>
    </row>
    <row r="228" thickTop="1" ht="12.75">
      <c r="A228" s="9"/>
      <c r="B228" s="44">
        <v>73</v>
      </c>
      <c r="C228" s="45" t="s">
        <v>194</v>
      </c>
      <c r="D228" s="45"/>
      <c r="E228" s="45" t="s">
        <v>195</v>
      </c>
      <c r="F228" s="45" t="s">
        <v>3</v>
      </c>
      <c r="G228" s="46" t="s">
        <v>84</v>
      </c>
      <c r="H228" s="57">
        <v>307</v>
      </c>
      <c r="I228" s="58">
        <f>ROUND(0,2)</f>
        <v>0</v>
      </c>
      <c r="J228" s="59">
        <f>ROUND(I228*H228,2)</f>
        <v>0</v>
      </c>
      <c r="K228" s="60">
        <v>0.20999999999999999</v>
      </c>
      <c r="L228" s="61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 ht="12.75">
      <c r="A229" s="9"/>
      <c r="B229" s="51" t="s">
        <v>47</v>
      </c>
      <c r="C229" s="1"/>
      <c r="D229" s="1"/>
      <c r="E229" s="52" t="s">
        <v>196</v>
      </c>
      <c r="F229" s="1"/>
      <c r="G229" s="1"/>
      <c r="H229" s="43"/>
      <c r="I229" s="1"/>
      <c r="J229" s="43"/>
      <c r="K229" s="1"/>
      <c r="L229" s="1"/>
      <c r="M229" s="12"/>
      <c r="N229" s="2"/>
      <c r="O229" s="2"/>
      <c r="P229" s="2"/>
      <c r="Q229" s="2"/>
    </row>
    <row r="230" ht="12.75">
      <c r="A230" s="9"/>
      <c r="B230" s="51" t="s">
        <v>49</v>
      </c>
      <c r="C230" s="1"/>
      <c r="D230" s="1"/>
      <c r="E230" s="52" t="s">
        <v>197</v>
      </c>
      <c r="F230" s="1"/>
      <c r="G230" s="1"/>
      <c r="H230" s="43"/>
      <c r="I230" s="1"/>
      <c r="J230" s="43"/>
      <c r="K230" s="1"/>
      <c r="L230" s="1"/>
      <c r="M230" s="12"/>
      <c r="N230" s="2"/>
      <c r="O230" s="2"/>
      <c r="P230" s="2"/>
      <c r="Q230" s="2"/>
    </row>
    <row r="231" ht="12.75">
      <c r="A231" s="9"/>
      <c r="B231" s="51" t="s">
        <v>51</v>
      </c>
      <c r="C231" s="1"/>
      <c r="D231" s="1"/>
      <c r="E231" s="52" t="s">
        <v>170</v>
      </c>
      <c r="F231" s="1"/>
      <c r="G231" s="1"/>
      <c r="H231" s="43"/>
      <c r="I231" s="1"/>
      <c r="J231" s="43"/>
      <c r="K231" s="1"/>
      <c r="L231" s="1"/>
      <c r="M231" s="12"/>
      <c r="N231" s="2"/>
      <c r="O231" s="2"/>
      <c r="P231" s="2"/>
      <c r="Q231" s="2"/>
    </row>
    <row r="232" thickBot="1" ht="12.75">
      <c r="A232" s="9"/>
      <c r="B232" s="53" t="s">
        <v>53</v>
      </c>
      <c r="C232" s="54"/>
      <c r="D232" s="54"/>
      <c r="E232" s="55" t="s">
        <v>61</v>
      </c>
      <c r="F232" s="54"/>
      <c r="G232" s="54"/>
      <c r="H232" s="56"/>
      <c r="I232" s="54"/>
      <c r="J232" s="56"/>
      <c r="K232" s="54"/>
      <c r="L232" s="54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62">
        <v>2</v>
      </c>
      <c r="D233" s="1"/>
      <c r="E233" s="62" t="s">
        <v>30</v>
      </c>
      <c r="F233" s="1"/>
      <c r="G233" s="63" t="s">
        <v>87</v>
      </c>
      <c r="H233" s="64">
        <f>J143+J148+J153+J158+J163+J168+J173+J178+J183+J188+J193+J198+J203+J208+J213+J218+J223+J228</f>
        <v>0</v>
      </c>
      <c r="I233" s="63" t="s">
        <v>88</v>
      </c>
      <c r="J233" s="65">
        <f>(L233-H233)</f>
        <v>0</v>
      </c>
      <c r="K233" s="63" t="s">
        <v>89</v>
      </c>
      <c r="L233" s="66">
        <f>L143+L148+L153+L158+L163+L168+L173+L178+L183+L188+L193+L198+L203+L208+L213+L218+L223+L228</f>
        <v>0</v>
      </c>
      <c r="M233" s="12"/>
      <c r="N233" s="2"/>
      <c r="O233" s="2"/>
      <c r="P233" s="2"/>
      <c r="Q233" s="33">
        <f>0+Q143+Q148+Q153+Q158+Q163+Q168+Q173+Q178+Q183+Q188+Q193+Q198+Q203+Q208+Q213+Q218+Q223+Q228</f>
        <v>0</v>
      </c>
      <c r="R233" s="27">
        <f>0+R143+R148+R153+R158+R163+R168+R173+R178+R183+R188+R193+R198+R203+R208+R213+R218+R223+R228</f>
        <v>0</v>
      </c>
      <c r="S233" s="67">
        <f>Q233*(1+J233)+R233</f>
        <v>0</v>
      </c>
    </row>
    <row r="234" thickTop="1" thickBot="1" ht="25" customHeight="1">
      <c r="A234" s="9"/>
      <c r="B234" s="68"/>
      <c r="C234" s="68"/>
      <c r="D234" s="68"/>
      <c r="E234" s="68"/>
      <c r="F234" s="68"/>
      <c r="G234" s="69" t="s">
        <v>90</v>
      </c>
      <c r="H234" s="70">
        <f>J143+J148+J153+J158+J163+J168+J173+J178+J183+J188+J193+J198+J203+J208+J213+J218+J223+J228</f>
        <v>0</v>
      </c>
      <c r="I234" s="69" t="s">
        <v>91</v>
      </c>
      <c r="J234" s="71">
        <f>0+J233</f>
        <v>0</v>
      </c>
      <c r="K234" s="69" t="s">
        <v>92</v>
      </c>
      <c r="L234" s="72">
        <f>L143+L148+L153+L158+L163+L168+L173+L178+L183+L188+L193+L198+L203+L208+L213+L218+L223+L228</f>
        <v>0</v>
      </c>
      <c r="M234" s="12"/>
      <c r="N234" s="2"/>
      <c r="O234" s="2"/>
      <c r="P234" s="2"/>
      <c r="Q234" s="2"/>
    </row>
    <row r="235" ht="40" customHeight="1">
      <c r="A235" s="9"/>
      <c r="B235" s="73" t="s">
        <v>198</v>
      </c>
      <c r="C235" s="1"/>
      <c r="D235" s="1"/>
      <c r="E235" s="1"/>
      <c r="F235" s="1"/>
      <c r="G235" s="1"/>
      <c r="H235" s="43"/>
      <c r="I235" s="1"/>
      <c r="J235" s="43"/>
      <c r="K235" s="1"/>
      <c r="L235" s="1"/>
      <c r="M235" s="12"/>
      <c r="N235" s="2"/>
      <c r="O235" s="2"/>
      <c r="P235" s="2"/>
      <c r="Q235" s="2"/>
    </row>
    <row r="236" ht="12.75">
      <c r="A236" s="9"/>
      <c r="B236" s="44">
        <v>74</v>
      </c>
      <c r="C236" s="45" t="s">
        <v>199</v>
      </c>
      <c r="D236" s="45"/>
      <c r="E236" s="45" t="s">
        <v>200</v>
      </c>
      <c r="F236" s="45" t="s">
        <v>3</v>
      </c>
      <c r="G236" s="46" t="s">
        <v>115</v>
      </c>
      <c r="H236" s="47">
        <v>5</v>
      </c>
      <c r="I236" s="25">
        <f>ROUND(0,2)</f>
        <v>0</v>
      </c>
      <c r="J236" s="48">
        <f>ROUND(I236*H236,2)</f>
        <v>0</v>
      </c>
      <c r="K236" s="49">
        <v>0.20999999999999999</v>
      </c>
      <c r="L236" s="50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 ht="12.75">
      <c r="A237" s="9"/>
      <c r="B237" s="51" t="s">
        <v>47</v>
      </c>
      <c r="C237" s="1"/>
      <c r="D237" s="1"/>
      <c r="E237" s="52" t="s">
        <v>201</v>
      </c>
      <c r="F237" s="1"/>
      <c r="G237" s="1"/>
      <c r="H237" s="43"/>
      <c r="I237" s="1"/>
      <c r="J237" s="43"/>
      <c r="K237" s="1"/>
      <c r="L237" s="1"/>
      <c r="M237" s="12"/>
      <c r="N237" s="2"/>
      <c r="O237" s="2"/>
      <c r="P237" s="2"/>
      <c r="Q237" s="2"/>
    </row>
    <row r="238" ht="12.75">
      <c r="A238" s="9"/>
      <c r="B238" s="51" t="s">
        <v>49</v>
      </c>
      <c r="C238" s="1"/>
      <c r="D238" s="1"/>
      <c r="E238" s="52" t="s">
        <v>102</v>
      </c>
      <c r="F238" s="1"/>
      <c r="G238" s="1"/>
      <c r="H238" s="43"/>
      <c r="I238" s="1"/>
      <c r="J238" s="43"/>
      <c r="K238" s="1"/>
      <c r="L238" s="1"/>
      <c r="M238" s="12"/>
      <c r="N238" s="2"/>
      <c r="O238" s="2"/>
      <c r="P238" s="2"/>
      <c r="Q238" s="2"/>
    </row>
    <row r="239" ht="12.75">
      <c r="A239" s="9"/>
      <c r="B239" s="51" t="s">
        <v>51</v>
      </c>
      <c r="C239" s="1"/>
      <c r="D239" s="1"/>
      <c r="E239" s="52" t="s">
        <v>202</v>
      </c>
      <c r="F239" s="1"/>
      <c r="G239" s="1"/>
      <c r="H239" s="43"/>
      <c r="I239" s="1"/>
      <c r="J239" s="43"/>
      <c r="K239" s="1"/>
      <c r="L239" s="1"/>
      <c r="M239" s="12"/>
      <c r="N239" s="2"/>
      <c r="O239" s="2"/>
      <c r="P239" s="2"/>
      <c r="Q239" s="2"/>
    </row>
    <row r="240" thickBot="1" ht="12.75">
      <c r="A240" s="9"/>
      <c r="B240" s="53" t="s">
        <v>53</v>
      </c>
      <c r="C240" s="54"/>
      <c r="D240" s="54"/>
      <c r="E240" s="55" t="s">
        <v>61</v>
      </c>
      <c r="F240" s="54"/>
      <c r="G240" s="54"/>
      <c r="H240" s="56"/>
      <c r="I240" s="54"/>
      <c r="J240" s="56"/>
      <c r="K240" s="54"/>
      <c r="L240" s="54"/>
      <c r="M240" s="12"/>
      <c r="N240" s="2"/>
      <c r="O240" s="2"/>
      <c r="P240" s="2"/>
      <c r="Q240" s="2"/>
    </row>
    <row r="241" thickTop="1" thickBot="1" ht="25" customHeight="1">
      <c r="A241" s="9"/>
      <c r="B241" s="1"/>
      <c r="C241" s="62">
        <v>3</v>
      </c>
      <c r="D241" s="1"/>
      <c r="E241" s="62" t="s">
        <v>31</v>
      </c>
      <c r="F241" s="1"/>
      <c r="G241" s="63" t="s">
        <v>87</v>
      </c>
      <c r="H241" s="64">
        <f>0+J236</f>
        <v>0</v>
      </c>
      <c r="I241" s="63" t="s">
        <v>88</v>
      </c>
      <c r="J241" s="65">
        <f>(L241-H241)</f>
        <v>0</v>
      </c>
      <c r="K241" s="63" t="s">
        <v>89</v>
      </c>
      <c r="L241" s="66">
        <f>0+L236</f>
        <v>0</v>
      </c>
      <c r="M241" s="12"/>
      <c r="N241" s="2"/>
      <c r="O241" s="2"/>
      <c r="P241" s="2"/>
      <c r="Q241" s="33">
        <f>0+Q236</f>
        <v>0</v>
      </c>
      <c r="R241" s="27">
        <f>0+R236</f>
        <v>0</v>
      </c>
      <c r="S241" s="67">
        <f>Q241*(1+J241)+R241</f>
        <v>0</v>
      </c>
    </row>
    <row r="242" thickTop="1" thickBot="1" ht="25" customHeight="1">
      <c r="A242" s="9"/>
      <c r="B242" s="68"/>
      <c r="C242" s="68"/>
      <c r="D242" s="68"/>
      <c r="E242" s="68"/>
      <c r="F242" s="68"/>
      <c r="G242" s="69" t="s">
        <v>90</v>
      </c>
      <c r="H242" s="70">
        <f>0+J236</f>
        <v>0</v>
      </c>
      <c r="I242" s="69" t="s">
        <v>91</v>
      </c>
      <c r="J242" s="71">
        <f>0+J241</f>
        <v>0</v>
      </c>
      <c r="K242" s="69" t="s">
        <v>92</v>
      </c>
      <c r="L242" s="72">
        <f>0+L236</f>
        <v>0</v>
      </c>
      <c r="M242" s="12"/>
      <c r="N242" s="2"/>
      <c r="O242" s="2"/>
      <c r="P242" s="2"/>
      <c r="Q242" s="2"/>
    </row>
    <row r="243" ht="40" customHeight="1">
      <c r="A243" s="9"/>
      <c r="B243" s="73" t="s">
        <v>203</v>
      </c>
      <c r="C243" s="1"/>
      <c r="D243" s="1"/>
      <c r="E243" s="1"/>
      <c r="F243" s="1"/>
      <c r="G243" s="1"/>
      <c r="H243" s="43"/>
      <c r="I243" s="1"/>
      <c r="J243" s="43"/>
      <c r="K243" s="1"/>
      <c r="L243" s="1"/>
      <c r="M243" s="12"/>
      <c r="N243" s="2"/>
      <c r="O243" s="2"/>
      <c r="P243" s="2"/>
      <c r="Q243" s="2"/>
    </row>
    <row r="244" ht="12.75">
      <c r="A244" s="9"/>
      <c r="B244" s="44">
        <v>75</v>
      </c>
      <c r="C244" s="45" t="s">
        <v>204</v>
      </c>
      <c r="D244" s="45"/>
      <c r="E244" s="45" t="s">
        <v>205</v>
      </c>
      <c r="F244" s="45" t="s">
        <v>3</v>
      </c>
      <c r="G244" s="46" t="s">
        <v>96</v>
      </c>
      <c r="H244" s="47">
        <v>82.700000000000003</v>
      </c>
      <c r="I244" s="25">
        <f>ROUND(0,2)</f>
        <v>0</v>
      </c>
      <c r="J244" s="48">
        <f>ROUND(I244*H244,2)</f>
        <v>0</v>
      </c>
      <c r="K244" s="49">
        <v>0.20999999999999999</v>
      </c>
      <c r="L244" s="50">
        <f>IF(ISNUMBER(K244),ROUND(J244*(K244+1),2),0)</f>
        <v>0</v>
      </c>
      <c r="M244" s="12"/>
      <c r="N244" s="2"/>
      <c r="O244" s="2"/>
      <c r="P244" s="2"/>
      <c r="Q244" s="33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1" t="s">
        <v>47</v>
      </c>
      <c r="C245" s="1"/>
      <c r="D245" s="1"/>
      <c r="E245" s="52" t="s">
        <v>206</v>
      </c>
      <c r="F245" s="1"/>
      <c r="G245" s="1"/>
      <c r="H245" s="43"/>
      <c r="I245" s="1"/>
      <c r="J245" s="43"/>
      <c r="K245" s="1"/>
      <c r="L245" s="1"/>
      <c r="M245" s="12"/>
      <c r="N245" s="2"/>
      <c r="O245" s="2"/>
      <c r="P245" s="2"/>
      <c r="Q245" s="2"/>
    </row>
    <row r="246" ht="12.75">
      <c r="A246" s="9"/>
      <c r="B246" s="51" t="s">
        <v>49</v>
      </c>
      <c r="C246" s="1"/>
      <c r="D246" s="1"/>
      <c r="E246" s="52" t="s">
        <v>207</v>
      </c>
      <c r="F246" s="1"/>
      <c r="G246" s="1"/>
      <c r="H246" s="43"/>
      <c r="I246" s="1"/>
      <c r="J246" s="43"/>
      <c r="K246" s="1"/>
      <c r="L246" s="1"/>
      <c r="M246" s="12"/>
      <c r="N246" s="2"/>
      <c r="O246" s="2"/>
      <c r="P246" s="2"/>
      <c r="Q246" s="2"/>
    </row>
    <row r="247" ht="12.75">
      <c r="A247" s="9"/>
      <c r="B247" s="51" t="s">
        <v>51</v>
      </c>
      <c r="C247" s="1"/>
      <c r="D247" s="1"/>
      <c r="E247" s="52" t="s">
        <v>208</v>
      </c>
      <c r="F247" s="1"/>
      <c r="G247" s="1"/>
      <c r="H247" s="43"/>
      <c r="I247" s="1"/>
      <c r="J247" s="43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3" t="s">
        <v>53</v>
      </c>
      <c r="C248" s="54"/>
      <c r="D248" s="54"/>
      <c r="E248" s="55" t="s">
        <v>61</v>
      </c>
      <c r="F248" s="54"/>
      <c r="G248" s="54"/>
      <c r="H248" s="56"/>
      <c r="I248" s="54"/>
      <c r="J248" s="56"/>
      <c r="K248" s="54"/>
      <c r="L248" s="54"/>
      <c r="M248" s="12"/>
      <c r="N248" s="2"/>
      <c r="O248" s="2"/>
      <c r="P248" s="2"/>
      <c r="Q248" s="2"/>
    </row>
    <row r="249" thickTop="1" thickBot="1" ht="25" customHeight="1">
      <c r="A249" s="9"/>
      <c r="B249" s="1"/>
      <c r="C249" s="62">
        <v>6</v>
      </c>
      <c r="D249" s="1"/>
      <c r="E249" s="62" t="s">
        <v>32</v>
      </c>
      <c r="F249" s="1"/>
      <c r="G249" s="63" t="s">
        <v>87</v>
      </c>
      <c r="H249" s="64">
        <f>0+J244</f>
        <v>0</v>
      </c>
      <c r="I249" s="63" t="s">
        <v>88</v>
      </c>
      <c r="J249" s="65">
        <f>(L249-H249)</f>
        <v>0</v>
      </c>
      <c r="K249" s="63" t="s">
        <v>89</v>
      </c>
      <c r="L249" s="66">
        <f>0+L244</f>
        <v>0</v>
      </c>
      <c r="M249" s="12"/>
      <c r="N249" s="2"/>
      <c r="O249" s="2"/>
      <c r="P249" s="2"/>
      <c r="Q249" s="33">
        <f>0+Q244</f>
        <v>0</v>
      </c>
      <c r="R249" s="27">
        <f>0+R244</f>
        <v>0</v>
      </c>
      <c r="S249" s="67">
        <f>Q249*(1+J249)+R249</f>
        <v>0</v>
      </c>
    </row>
    <row r="250" thickTop="1" thickBot="1" ht="25" customHeight="1">
      <c r="A250" s="9"/>
      <c r="B250" s="68"/>
      <c r="C250" s="68"/>
      <c r="D250" s="68"/>
      <c r="E250" s="68"/>
      <c r="F250" s="68"/>
      <c r="G250" s="69" t="s">
        <v>90</v>
      </c>
      <c r="H250" s="70">
        <f>0+J244</f>
        <v>0</v>
      </c>
      <c r="I250" s="69" t="s">
        <v>91</v>
      </c>
      <c r="J250" s="71">
        <f>0+J249</f>
        <v>0</v>
      </c>
      <c r="K250" s="69" t="s">
        <v>92</v>
      </c>
      <c r="L250" s="72">
        <f>0+L244</f>
        <v>0</v>
      </c>
      <c r="M250" s="12"/>
      <c r="N250" s="2"/>
      <c r="O250" s="2"/>
      <c r="P250" s="2"/>
      <c r="Q250" s="2"/>
    </row>
    <row r="251" ht="40" customHeight="1">
      <c r="A251" s="9"/>
      <c r="B251" s="73" t="s">
        <v>209</v>
      </c>
      <c r="C251" s="1"/>
      <c r="D251" s="1"/>
      <c r="E251" s="1"/>
      <c r="F251" s="1"/>
      <c r="G251" s="1"/>
      <c r="H251" s="43"/>
      <c r="I251" s="1"/>
      <c r="J251" s="43"/>
      <c r="K251" s="1"/>
      <c r="L251" s="1"/>
      <c r="M251" s="12"/>
      <c r="N251" s="2"/>
      <c r="O251" s="2"/>
      <c r="P251" s="2"/>
      <c r="Q251" s="2"/>
    </row>
    <row r="252" ht="12.75">
      <c r="A252" s="9"/>
      <c r="B252" s="44">
        <v>55</v>
      </c>
      <c r="C252" s="45" t="s">
        <v>210</v>
      </c>
      <c r="D252" s="45"/>
      <c r="E252" s="45" t="s">
        <v>211</v>
      </c>
      <c r="F252" s="45" t="s">
        <v>3</v>
      </c>
      <c r="G252" s="46" t="s">
        <v>96</v>
      </c>
      <c r="H252" s="47">
        <v>362.25</v>
      </c>
      <c r="I252" s="25">
        <f>ROUND(0,2)</f>
        <v>0</v>
      </c>
      <c r="J252" s="48">
        <f>ROUND(I252*H252,2)</f>
        <v>0</v>
      </c>
      <c r="K252" s="49">
        <v>0.20999999999999999</v>
      </c>
      <c r="L252" s="50">
        <f>IF(ISNUMBER(K252),ROUND(J252*(K252+1),2),0)</f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 ht="12.75">
      <c r="A253" s="9"/>
      <c r="B253" s="51" t="s">
        <v>47</v>
      </c>
      <c r="C253" s="1"/>
      <c r="D253" s="1"/>
      <c r="E253" s="52" t="s">
        <v>212</v>
      </c>
      <c r="F253" s="1"/>
      <c r="G253" s="1"/>
      <c r="H253" s="43"/>
      <c r="I253" s="1"/>
      <c r="J253" s="43"/>
      <c r="K253" s="1"/>
      <c r="L253" s="1"/>
      <c r="M253" s="12"/>
      <c r="N253" s="2"/>
      <c r="O253" s="2"/>
      <c r="P253" s="2"/>
      <c r="Q253" s="2"/>
    </row>
    <row r="254" ht="12.75">
      <c r="A254" s="9"/>
      <c r="B254" s="51" t="s">
        <v>49</v>
      </c>
      <c r="C254" s="1"/>
      <c r="D254" s="1"/>
      <c r="E254" s="52" t="s">
        <v>213</v>
      </c>
      <c r="F254" s="1"/>
      <c r="G254" s="1"/>
      <c r="H254" s="43"/>
      <c r="I254" s="1"/>
      <c r="J254" s="43"/>
      <c r="K254" s="1"/>
      <c r="L254" s="1"/>
      <c r="M254" s="12"/>
      <c r="N254" s="2"/>
      <c r="O254" s="2"/>
      <c r="P254" s="2"/>
      <c r="Q254" s="2"/>
    </row>
    <row r="255" ht="12.75">
      <c r="A255" s="9"/>
      <c r="B255" s="51" t="s">
        <v>51</v>
      </c>
      <c r="C255" s="1"/>
      <c r="D255" s="1"/>
      <c r="E255" s="52" t="s">
        <v>214</v>
      </c>
      <c r="F255" s="1"/>
      <c r="G255" s="1"/>
      <c r="H255" s="43"/>
      <c r="I255" s="1"/>
      <c r="J255" s="43"/>
      <c r="K255" s="1"/>
      <c r="L255" s="1"/>
      <c r="M255" s="12"/>
      <c r="N255" s="2"/>
      <c r="O255" s="2"/>
      <c r="P255" s="2"/>
      <c r="Q255" s="2"/>
    </row>
    <row r="256" thickBot="1" ht="12.75">
      <c r="A256" s="9"/>
      <c r="B256" s="53" t="s">
        <v>53</v>
      </c>
      <c r="C256" s="54"/>
      <c r="D256" s="54"/>
      <c r="E256" s="55" t="s">
        <v>61</v>
      </c>
      <c r="F256" s="54"/>
      <c r="G256" s="54"/>
      <c r="H256" s="56"/>
      <c r="I256" s="54"/>
      <c r="J256" s="56"/>
      <c r="K256" s="54"/>
      <c r="L256" s="54"/>
      <c r="M256" s="12"/>
      <c r="N256" s="2"/>
      <c r="O256" s="2"/>
      <c r="P256" s="2"/>
      <c r="Q256" s="2"/>
    </row>
    <row r="257" thickTop="1" ht="12.75">
      <c r="A257" s="9"/>
      <c r="B257" s="44">
        <v>56</v>
      </c>
      <c r="C257" s="45" t="s">
        <v>215</v>
      </c>
      <c r="D257" s="45"/>
      <c r="E257" s="45" t="s">
        <v>216</v>
      </c>
      <c r="F257" s="45" t="s">
        <v>3</v>
      </c>
      <c r="G257" s="46" t="s">
        <v>96</v>
      </c>
      <c r="H257" s="57">
        <v>3.6000000000000001</v>
      </c>
      <c r="I257" s="58">
        <f>ROUND(0,2)</f>
        <v>0</v>
      </c>
      <c r="J257" s="59">
        <f>ROUND(I257*H257,2)</f>
        <v>0</v>
      </c>
      <c r="K257" s="60">
        <v>0.20999999999999999</v>
      </c>
      <c r="L257" s="61">
        <f>IF(ISNUMBER(K257),ROUND(J257*(K257+1),2),0)</f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 ht="12.75">
      <c r="A258" s="9"/>
      <c r="B258" s="51" t="s">
        <v>47</v>
      </c>
      <c r="C258" s="1"/>
      <c r="D258" s="1"/>
      <c r="E258" s="52" t="s">
        <v>217</v>
      </c>
      <c r="F258" s="1"/>
      <c r="G258" s="1"/>
      <c r="H258" s="43"/>
      <c r="I258" s="1"/>
      <c r="J258" s="43"/>
      <c r="K258" s="1"/>
      <c r="L258" s="1"/>
      <c r="M258" s="12"/>
      <c r="N258" s="2"/>
      <c r="O258" s="2"/>
      <c r="P258" s="2"/>
      <c r="Q258" s="2"/>
    </row>
    <row r="259" ht="12.75">
      <c r="A259" s="9"/>
      <c r="B259" s="51" t="s">
        <v>49</v>
      </c>
      <c r="C259" s="1"/>
      <c r="D259" s="1"/>
      <c r="E259" s="52" t="s">
        <v>218</v>
      </c>
      <c r="F259" s="1"/>
      <c r="G259" s="1"/>
      <c r="H259" s="43"/>
      <c r="I259" s="1"/>
      <c r="J259" s="43"/>
      <c r="K259" s="1"/>
      <c r="L259" s="1"/>
      <c r="M259" s="12"/>
      <c r="N259" s="2"/>
      <c r="O259" s="2"/>
      <c r="P259" s="2"/>
      <c r="Q259" s="2"/>
    </row>
    <row r="260" ht="12.75">
      <c r="A260" s="9"/>
      <c r="B260" s="51" t="s">
        <v>51</v>
      </c>
      <c r="C260" s="1"/>
      <c r="D260" s="1"/>
      <c r="E260" s="52" t="s">
        <v>219</v>
      </c>
      <c r="F260" s="1"/>
      <c r="G260" s="1"/>
      <c r="H260" s="43"/>
      <c r="I260" s="1"/>
      <c r="J260" s="43"/>
      <c r="K260" s="1"/>
      <c r="L260" s="1"/>
      <c r="M260" s="12"/>
      <c r="N260" s="2"/>
      <c r="O260" s="2"/>
      <c r="P260" s="2"/>
      <c r="Q260" s="2"/>
    </row>
    <row r="261" thickBot="1" ht="12.75">
      <c r="A261" s="9"/>
      <c r="B261" s="53" t="s">
        <v>53</v>
      </c>
      <c r="C261" s="54"/>
      <c r="D261" s="54"/>
      <c r="E261" s="55" t="s">
        <v>61</v>
      </c>
      <c r="F261" s="54"/>
      <c r="G261" s="54"/>
      <c r="H261" s="56"/>
      <c r="I261" s="54"/>
      <c r="J261" s="56"/>
      <c r="K261" s="54"/>
      <c r="L261" s="54"/>
      <c r="M261" s="12"/>
      <c r="N261" s="2"/>
      <c r="O261" s="2"/>
      <c r="P261" s="2"/>
      <c r="Q261" s="2"/>
    </row>
    <row r="262" thickTop="1" ht="12.75">
      <c r="A262" s="9"/>
      <c r="B262" s="44">
        <v>57</v>
      </c>
      <c r="C262" s="45" t="s">
        <v>215</v>
      </c>
      <c r="D262" s="45">
        <v>1</v>
      </c>
      <c r="E262" s="45" t="s">
        <v>216</v>
      </c>
      <c r="F262" s="45" t="s">
        <v>3</v>
      </c>
      <c r="G262" s="46" t="s">
        <v>96</v>
      </c>
      <c r="H262" s="57">
        <v>55.32</v>
      </c>
      <c r="I262" s="58">
        <f>ROUND(0,2)</f>
        <v>0</v>
      </c>
      <c r="J262" s="59">
        <f>ROUND(I262*H262,2)</f>
        <v>0</v>
      </c>
      <c r="K262" s="60">
        <v>0.20999999999999999</v>
      </c>
      <c r="L262" s="61">
        <f>IF(ISNUMBER(K262),ROUND(J262*(K262+1),2),0)</f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 ht="12.75">
      <c r="A263" s="9"/>
      <c r="B263" s="51" t="s">
        <v>47</v>
      </c>
      <c r="C263" s="1"/>
      <c r="D263" s="1"/>
      <c r="E263" s="52" t="s">
        <v>220</v>
      </c>
      <c r="F263" s="1"/>
      <c r="G263" s="1"/>
      <c r="H263" s="43"/>
      <c r="I263" s="1"/>
      <c r="J263" s="43"/>
      <c r="K263" s="1"/>
      <c r="L263" s="1"/>
      <c r="M263" s="12"/>
      <c r="N263" s="2"/>
      <c r="O263" s="2"/>
      <c r="P263" s="2"/>
      <c r="Q263" s="2"/>
    </row>
    <row r="264" ht="12.75">
      <c r="A264" s="9"/>
      <c r="B264" s="51" t="s">
        <v>49</v>
      </c>
      <c r="C264" s="1"/>
      <c r="D264" s="1"/>
      <c r="E264" s="52" t="s">
        <v>221</v>
      </c>
      <c r="F264" s="1"/>
      <c r="G264" s="1"/>
      <c r="H264" s="43"/>
      <c r="I264" s="1"/>
      <c r="J264" s="43"/>
      <c r="K264" s="1"/>
      <c r="L264" s="1"/>
      <c r="M264" s="12"/>
      <c r="N264" s="2"/>
      <c r="O264" s="2"/>
      <c r="P264" s="2"/>
      <c r="Q264" s="2"/>
    </row>
    <row r="265" ht="12.75">
      <c r="A265" s="9"/>
      <c r="B265" s="51" t="s">
        <v>51</v>
      </c>
      <c r="C265" s="1"/>
      <c r="D265" s="1"/>
      <c r="E265" s="52" t="s">
        <v>219</v>
      </c>
      <c r="F265" s="1"/>
      <c r="G265" s="1"/>
      <c r="H265" s="43"/>
      <c r="I265" s="1"/>
      <c r="J265" s="43"/>
      <c r="K265" s="1"/>
      <c r="L265" s="1"/>
      <c r="M265" s="12"/>
      <c r="N265" s="2"/>
      <c r="O265" s="2"/>
      <c r="P265" s="2"/>
      <c r="Q265" s="2"/>
    </row>
    <row r="266" thickBot="1" ht="12.75">
      <c r="A266" s="9"/>
      <c r="B266" s="53" t="s">
        <v>53</v>
      </c>
      <c r="C266" s="54"/>
      <c r="D266" s="54"/>
      <c r="E266" s="55" t="s">
        <v>61</v>
      </c>
      <c r="F266" s="54"/>
      <c r="G266" s="54"/>
      <c r="H266" s="56"/>
      <c r="I266" s="54"/>
      <c r="J266" s="56"/>
      <c r="K266" s="54"/>
      <c r="L266" s="54"/>
      <c r="M266" s="12"/>
      <c r="N266" s="2"/>
      <c r="O266" s="2"/>
      <c r="P266" s="2"/>
      <c r="Q266" s="2"/>
    </row>
    <row r="267" thickTop="1" ht="12.75">
      <c r="A267" s="9"/>
      <c r="B267" s="44">
        <v>58</v>
      </c>
      <c r="C267" s="45" t="s">
        <v>215</v>
      </c>
      <c r="D267" s="45">
        <v>2</v>
      </c>
      <c r="E267" s="45" t="s">
        <v>216</v>
      </c>
      <c r="F267" s="45" t="s">
        <v>3</v>
      </c>
      <c r="G267" s="46" t="s">
        <v>96</v>
      </c>
      <c r="H267" s="57">
        <v>35.149999999999999</v>
      </c>
      <c r="I267" s="58">
        <f>ROUND(0,2)</f>
        <v>0</v>
      </c>
      <c r="J267" s="59">
        <f>ROUND(I267*H267,2)</f>
        <v>0</v>
      </c>
      <c r="K267" s="60">
        <v>0.20999999999999999</v>
      </c>
      <c r="L267" s="61">
        <f>IF(ISNUMBER(K267),ROUND(J267*(K267+1),2),0)</f>
        <v>0</v>
      </c>
      <c r="M267" s="12"/>
      <c r="N267" s="2"/>
      <c r="O267" s="2"/>
      <c r="P267" s="2"/>
      <c r="Q267" s="33">
        <f>IF(ISNUMBER(K267),IF(H267&gt;0,IF(I267&gt;0,J267,0),0),0)</f>
        <v>0</v>
      </c>
      <c r="R267" s="27">
        <f>IF(ISNUMBER(K267)=FALSE,J267,0)</f>
        <v>0</v>
      </c>
    </row>
    <row r="268" ht="12.75">
      <c r="A268" s="9"/>
      <c r="B268" s="51" t="s">
        <v>47</v>
      </c>
      <c r="C268" s="1"/>
      <c r="D268" s="1"/>
      <c r="E268" s="52" t="s">
        <v>222</v>
      </c>
      <c r="F268" s="1"/>
      <c r="G268" s="1"/>
      <c r="H268" s="43"/>
      <c r="I268" s="1"/>
      <c r="J268" s="43"/>
      <c r="K268" s="1"/>
      <c r="L268" s="1"/>
      <c r="M268" s="12"/>
      <c r="N268" s="2"/>
      <c r="O268" s="2"/>
      <c r="P268" s="2"/>
      <c r="Q268" s="2"/>
    </row>
    <row r="269" ht="12.75">
      <c r="A269" s="9"/>
      <c r="B269" s="51" t="s">
        <v>49</v>
      </c>
      <c r="C269" s="1"/>
      <c r="D269" s="1"/>
      <c r="E269" s="52" t="s">
        <v>223</v>
      </c>
      <c r="F269" s="1"/>
      <c r="G269" s="1"/>
      <c r="H269" s="43"/>
      <c r="I269" s="1"/>
      <c r="J269" s="43"/>
      <c r="K269" s="1"/>
      <c r="L269" s="1"/>
      <c r="M269" s="12"/>
      <c r="N269" s="2"/>
      <c r="O269" s="2"/>
      <c r="P269" s="2"/>
      <c r="Q269" s="2"/>
    </row>
    <row r="270" ht="12.75">
      <c r="A270" s="9"/>
      <c r="B270" s="51" t="s">
        <v>51</v>
      </c>
      <c r="C270" s="1"/>
      <c r="D270" s="1"/>
      <c r="E270" s="52" t="s">
        <v>219</v>
      </c>
      <c r="F270" s="1"/>
      <c r="G270" s="1"/>
      <c r="H270" s="43"/>
      <c r="I270" s="1"/>
      <c r="J270" s="43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53" t="s">
        <v>53</v>
      </c>
      <c r="C271" s="54"/>
      <c r="D271" s="54"/>
      <c r="E271" s="55" t="s">
        <v>61</v>
      </c>
      <c r="F271" s="54"/>
      <c r="G271" s="54"/>
      <c r="H271" s="56"/>
      <c r="I271" s="54"/>
      <c r="J271" s="56"/>
      <c r="K271" s="54"/>
      <c r="L271" s="54"/>
      <c r="M271" s="12"/>
      <c r="N271" s="2"/>
      <c r="O271" s="2"/>
      <c r="P271" s="2"/>
      <c r="Q271" s="2"/>
    </row>
    <row r="272" thickTop="1" ht="12.75">
      <c r="A272" s="9"/>
      <c r="B272" s="44">
        <v>59</v>
      </c>
      <c r="C272" s="45" t="s">
        <v>215</v>
      </c>
      <c r="D272" s="45">
        <v>3</v>
      </c>
      <c r="E272" s="45" t="s">
        <v>216</v>
      </c>
      <c r="F272" s="45" t="s">
        <v>3</v>
      </c>
      <c r="G272" s="46" t="s">
        <v>96</v>
      </c>
      <c r="H272" s="57">
        <v>51.109999999999999</v>
      </c>
      <c r="I272" s="58">
        <f>ROUND(0,2)</f>
        <v>0</v>
      </c>
      <c r="J272" s="59">
        <f>ROUND(I272*H272,2)</f>
        <v>0</v>
      </c>
      <c r="K272" s="60">
        <v>0.20999999999999999</v>
      </c>
      <c r="L272" s="61">
        <f>IF(ISNUMBER(K272),ROUND(J272*(K272+1),2),0)</f>
        <v>0</v>
      </c>
      <c r="M272" s="12"/>
      <c r="N272" s="2"/>
      <c r="O272" s="2"/>
      <c r="P272" s="2"/>
      <c r="Q272" s="33">
        <f>IF(ISNUMBER(K272),IF(H272&gt;0,IF(I272&gt;0,J272,0),0),0)</f>
        <v>0</v>
      </c>
      <c r="R272" s="27">
        <f>IF(ISNUMBER(K272)=FALSE,J272,0)</f>
        <v>0</v>
      </c>
    </row>
    <row r="273" ht="12.75">
      <c r="A273" s="9"/>
      <c r="B273" s="51" t="s">
        <v>47</v>
      </c>
      <c r="C273" s="1"/>
      <c r="D273" s="1"/>
      <c r="E273" s="52" t="s">
        <v>224</v>
      </c>
      <c r="F273" s="1"/>
      <c r="G273" s="1"/>
      <c r="H273" s="43"/>
      <c r="I273" s="1"/>
      <c r="J273" s="43"/>
      <c r="K273" s="1"/>
      <c r="L273" s="1"/>
      <c r="M273" s="12"/>
      <c r="N273" s="2"/>
      <c r="O273" s="2"/>
      <c r="P273" s="2"/>
      <c r="Q273" s="2"/>
    </row>
    <row r="274" ht="12.75">
      <c r="A274" s="9"/>
      <c r="B274" s="51" t="s">
        <v>49</v>
      </c>
      <c r="C274" s="1"/>
      <c r="D274" s="1"/>
      <c r="E274" s="52" t="s">
        <v>225</v>
      </c>
      <c r="F274" s="1"/>
      <c r="G274" s="1"/>
      <c r="H274" s="43"/>
      <c r="I274" s="1"/>
      <c r="J274" s="43"/>
      <c r="K274" s="1"/>
      <c r="L274" s="1"/>
      <c r="M274" s="12"/>
      <c r="N274" s="2"/>
      <c r="O274" s="2"/>
      <c r="P274" s="2"/>
      <c r="Q274" s="2"/>
    </row>
    <row r="275" ht="12.75">
      <c r="A275" s="9"/>
      <c r="B275" s="51" t="s">
        <v>51</v>
      </c>
      <c r="C275" s="1"/>
      <c r="D275" s="1"/>
      <c r="E275" s="52" t="s">
        <v>219</v>
      </c>
      <c r="F275" s="1"/>
      <c r="G275" s="1"/>
      <c r="H275" s="43"/>
      <c r="I275" s="1"/>
      <c r="J275" s="43"/>
      <c r="K275" s="1"/>
      <c r="L275" s="1"/>
      <c r="M275" s="12"/>
      <c r="N275" s="2"/>
      <c r="O275" s="2"/>
      <c r="P275" s="2"/>
      <c r="Q275" s="2"/>
    </row>
    <row r="276" thickBot="1" ht="12.75">
      <c r="A276" s="9"/>
      <c r="B276" s="53" t="s">
        <v>53</v>
      </c>
      <c r="C276" s="54"/>
      <c r="D276" s="54"/>
      <c r="E276" s="55" t="s">
        <v>61</v>
      </c>
      <c r="F276" s="54"/>
      <c r="G276" s="54"/>
      <c r="H276" s="56"/>
      <c r="I276" s="54"/>
      <c r="J276" s="56"/>
      <c r="K276" s="54"/>
      <c r="L276" s="54"/>
      <c r="M276" s="12"/>
      <c r="N276" s="2"/>
      <c r="O276" s="2"/>
      <c r="P276" s="2"/>
      <c r="Q276" s="2"/>
    </row>
    <row r="277" thickTop="1" ht="12.75">
      <c r="A277" s="9"/>
      <c r="B277" s="44">
        <v>82</v>
      </c>
      <c r="C277" s="45" t="s">
        <v>210</v>
      </c>
      <c r="D277" s="45">
        <v>1</v>
      </c>
      <c r="E277" s="45" t="s">
        <v>211</v>
      </c>
      <c r="F277" s="45" t="s">
        <v>3</v>
      </c>
      <c r="G277" s="46" t="s">
        <v>96</v>
      </c>
      <c r="H277" s="57">
        <v>201</v>
      </c>
      <c r="I277" s="58">
        <f>ROUND(0,2)</f>
        <v>0</v>
      </c>
      <c r="J277" s="59">
        <f>ROUND(I277*H277,2)</f>
        <v>0</v>
      </c>
      <c r="K277" s="60">
        <v>0.20999999999999999</v>
      </c>
      <c r="L277" s="61">
        <f>IF(ISNUMBER(K277),ROUND(J277*(K277+1),2),0)</f>
        <v>0</v>
      </c>
      <c r="M277" s="12"/>
      <c r="N277" s="2"/>
      <c r="O277" s="2"/>
      <c r="P277" s="2"/>
      <c r="Q277" s="33">
        <f>IF(ISNUMBER(K277),IF(H277&gt;0,IF(I277&gt;0,J277,0),0),0)</f>
        <v>0</v>
      </c>
      <c r="R277" s="27">
        <f>IF(ISNUMBER(K277)=FALSE,J277,0)</f>
        <v>0</v>
      </c>
    </row>
    <row r="278" ht="12.75">
      <c r="A278" s="9"/>
      <c r="B278" s="51" t="s">
        <v>47</v>
      </c>
      <c r="C278" s="1"/>
      <c r="D278" s="1"/>
      <c r="E278" s="52" t="s">
        <v>226</v>
      </c>
      <c r="F278" s="1"/>
      <c r="G278" s="1"/>
      <c r="H278" s="43"/>
      <c r="I278" s="1"/>
      <c r="J278" s="43"/>
      <c r="K278" s="1"/>
      <c r="L278" s="1"/>
      <c r="M278" s="12"/>
      <c r="N278" s="2"/>
      <c r="O278" s="2"/>
      <c r="P278" s="2"/>
      <c r="Q278" s="2"/>
    </row>
    <row r="279" ht="12.75">
      <c r="A279" s="9"/>
      <c r="B279" s="51" t="s">
        <v>49</v>
      </c>
      <c r="C279" s="1"/>
      <c r="D279" s="1"/>
      <c r="E279" s="52" t="s">
        <v>227</v>
      </c>
      <c r="F279" s="1"/>
      <c r="G279" s="1"/>
      <c r="H279" s="43"/>
      <c r="I279" s="1"/>
      <c r="J279" s="43"/>
      <c r="K279" s="1"/>
      <c r="L279" s="1"/>
      <c r="M279" s="12"/>
      <c r="N279" s="2"/>
      <c r="O279" s="2"/>
      <c r="P279" s="2"/>
      <c r="Q279" s="2"/>
    </row>
    <row r="280" ht="12.75">
      <c r="A280" s="9"/>
      <c r="B280" s="51" t="s">
        <v>51</v>
      </c>
      <c r="C280" s="1"/>
      <c r="D280" s="1"/>
      <c r="E280" s="52" t="s">
        <v>214</v>
      </c>
      <c r="F280" s="1"/>
      <c r="G280" s="1"/>
      <c r="H280" s="43"/>
      <c r="I280" s="1"/>
      <c r="J280" s="43"/>
      <c r="K280" s="1"/>
      <c r="L280" s="1"/>
      <c r="M280" s="12"/>
      <c r="N280" s="2"/>
      <c r="O280" s="2"/>
      <c r="P280" s="2"/>
      <c r="Q280" s="2"/>
    </row>
    <row r="281" thickBot="1" ht="12.75">
      <c r="A281" s="9"/>
      <c r="B281" s="53" t="s">
        <v>53</v>
      </c>
      <c r="C281" s="54"/>
      <c r="D281" s="54"/>
      <c r="E281" s="55" t="s">
        <v>61</v>
      </c>
      <c r="F281" s="54"/>
      <c r="G281" s="54"/>
      <c r="H281" s="56"/>
      <c r="I281" s="54"/>
      <c r="J281" s="56"/>
      <c r="K281" s="54"/>
      <c r="L281" s="54"/>
      <c r="M281" s="12"/>
      <c r="N281" s="2"/>
      <c r="O281" s="2"/>
      <c r="P281" s="2"/>
      <c r="Q281" s="2"/>
    </row>
    <row r="282" thickTop="1" thickBot="1" ht="25" customHeight="1">
      <c r="A282" s="9"/>
      <c r="B282" s="1"/>
      <c r="C282" s="62">
        <v>7</v>
      </c>
      <c r="D282" s="1"/>
      <c r="E282" s="62" t="s">
        <v>33</v>
      </c>
      <c r="F282" s="1"/>
      <c r="G282" s="63" t="s">
        <v>87</v>
      </c>
      <c r="H282" s="64">
        <f>J252+J257+J262+J267+J272+J277</f>
        <v>0</v>
      </c>
      <c r="I282" s="63" t="s">
        <v>88</v>
      </c>
      <c r="J282" s="65">
        <f>(L282-H282)</f>
        <v>0</v>
      </c>
      <c r="K282" s="63" t="s">
        <v>89</v>
      </c>
      <c r="L282" s="66">
        <f>L252+L257+L262+L267+L272+L277</f>
        <v>0</v>
      </c>
      <c r="M282" s="12"/>
      <c r="N282" s="2"/>
      <c r="O282" s="2"/>
      <c r="P282" s="2"/>
      <c r="Q282" s="33">
        <f>0+Q252+Q257+Q262+Q267+Q272+Q277</f>
        <v>0</v>
      </c>
      <c r="R282" s="27">
        <f>0+R252+R257+R262+R267+R272+R277</f>
        <v>0</v>
      </c>
      <c r="S282" s="67">
        <f>Q282*(1+J282)+R282</f>
        <v>0</v>
      </c>
    </row>
    <row r="283" thickTop="1" thickBot="1" ht="25" customHeight="1">
      <c r="A283" s="9"/>
      <c r="B283" s="68"/>
      <c r="C283" s="68"/>
      <c r="D283" s="68"/>
      <c r="E283" s="68"/>
      <c r="F283" s="68"/>
      <c r="G283" s="69" t="s">
        <v>90</v>
      </c>
      <c r="H283" s="70">
        <f>J252+J257+J262+J267+J272+J277</f>
        <v>0</v>
      </c>
      <c r="I283" s="69" t="s">
        <v>91</v>
      </c>
      <c r="J283" s="71">
        <f>0+J282</f>
        <v>0</v>
      </c>
      <c r="K283" s="69" t="s">
        <v>92</v>
      </c>
      <c r="L283" s="72">
        <f>L252+L257+L262+L267+L272+L277</f>
        <v>0</v>
      </c>
      <c r="M283" s="12"/>
      <c r="N283" s="2"/>
      <c r="O283" s="2"/>
      <c r="P283" s="2"/>
      <c r="Q283" s="2"/>
    </row>
    <row r="284" ht="40" customHeight="1">
      <c r="A284" s="9"/>
      <c r="B284" s="73" t="s">
        <v>228</v>
      </c>
      <c r="C284" s="1"/>
      <c r="D284" s="1"/>
      <c r="E284" s="1"/>
      <c r="F284" s="1"/>
      <c r="G284" s="1"/>
      <c r="H284" s="43"/>
      <c r="I284" s="1"/>
      <c r="J284" s="43"/>
      <c r="K284" s="1"/>
      <c r="L284" s="1"/>
      <c r="M284" s="12"/>
      <c r="N284" s="2"/>
      <c r="O284" s="2"/>
      <c r="P284" s="2"/>
      <c r="Q284" s="2"/>
    </row>
    <row r="285" ht="12.75">
      <c r="A285" s="9"/>
      <c r="B285" s="44">
        <v>42</v>
      </c>
      <c r="C285" s="45" t="s">
        <v>229</v>
      </c>
      <c r="D285" s="45"/>
      <c r="E285" s="45" t="s">
        <v>230</v>
      </c>
      <c r="F285" s="45" t="s">
        <v>3</v>
      </c>
      <c r="G285" s="46" t="s">
        <v>138</v>
      </c>
      <c r="H285" s="47">
        <v>205</v>
      </c>
      <c r="I285" s="25">
        <f>ROUND(0,2)</f>
        <v>0</v>
      </c>
      <c r="J285" s="48">
        <f>ROUND(I285*H285,2)</f>
        <v>0</v>
      </c>
      <c r="K285" s="49">
        <v>0.20999999999999999</v>
      </c>
      <c r="L285" s="50">
        <f>IF(ISNUMBER(K285),ROUND(J285*(K285+1),2),0)</f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 ht="12.75">
      <c r="A286" s="9"/>
      <c r="B286" s="51" t="s">
        <v>47</v>
      </c>
      <c r="C286" s="1"/>
      <c r="D286" s="1"/>
      <c r="E286" s="52" t="s">
        <v>231</v>
      </c>
      <c r="F286" s="1"/>
      <c r="G286" s="1"/>
      <c r="H286" s="43"/>
      <c r="I286" s="1"/>
      <c r="J286" s="43"/>
      <c r="K286" s="1"/>
      <c r="L286" s="1"/>
      <c r="M286" s="12"/>
      <c r="N286" s="2"/>
      <c r="O286" s="2"/>
      <c r="P286" s="2"/>
      <c r="Q286" s="2"/>
    </row>
    <row r="287" ht="12.75">
      <c r="A287" s="9"/>
      <c r="B287" s="51" t="s">
        <v>49</v>
      </c>
      <c r="C287" s="1"/>
      <c r="D287" s="1"/>
      <c r="E287" s="52" t="s">
        <v>232</v>
      </c>
      <c r="F287" s="1"/>
      <c r="G287" s="1"/>
      <c r="H287" s="43"/>
      <c r="I287" s="1"/>
      <c r="J287" s="43"/>
      <c r="K287" s="1"/>
      <c r="L287" s="1"/>
      <c r="M287" s="12"/>
      <c r="N287" s="2"/>
      <c r="O287" s="2"/>
      <c r="P287" s="2"/>
      <c r="Q287" s="2"/>
    </row>
    <row r="288" ht="12.75">
      <c r="A288" s="9"/>
      <c r="B288" s="51" t="s">
        <v>51</v>
      </c>
      <c r="C288" s="1"/>
      <c r="D288" s="1"/>
      <c r="E288" s="52" t="s">
        <v>233</v>
      </c>
      <c r="F288" s="1"/>
      <c r="G288" s="1"/>
      <c r="H288" s="43"/>
      <c r="I288" s="1"/>
      <c r="J288" s="43"/>
      <c r="K288" s="1"/>
      <c r="L288" s="1"/>
      <c r="M288" s="12"/>
      <c r="N288" s="2"/>
      <c r="O288" s="2"/>
      <c r="P288" s="2"/>
      <c r="Q288" s="2"/>
    </row>
    <row r="289" thickBot="1" ht="12.75">
      <c r="A289" s="9"/>
      <c r="B289" s="53" t="s">
        <v>53</v>
      </c>
      <c r="C289" s="54"/>
      <c r="D289" s="54"/>
      <c r="E289" s="55" t="s">
        <v>61</v>
      </c>
      <c r="F289" s="54"/>
      <c r="G289" s="54"/>
      <c r="H289" s="56"/>
      <c r="I289" s="54"/>
      <c r="J289" s="56"/>
      <c r="K289" s="54"/>
      <c r="L289" s="54"/>
      <c r="M289" s="12"/>
      <c r="N289" s="2"/>
      <c r="O289" s="2"/>
      <c r="P289" s="2"/>
      <c r="Q289" s="2"/>
    </row>
    <row r="290" thickTop="1" ht="12.75">
      <c r="A290" s="9"/>
      <c r="B290" s="44">
        <v>43</v>
      </c>
      <c r="C290" s="45" t="s">
        <v>234</v>
      </c>
      <c r="D290" s="45"/>
      <c r="E290" s="45" t="s">
        <v>235</v>
      </c>
      <c r="F290" s="45" t="s">
        <v>3</v>
      </c>
      <c r="G290" s="46" t="s">
        <v>138</v>
      </c>
      <c r="H290" s="57">
        <v>205</v>
      </c>
      <c r="I290" s="58">
        <f>ROUND(0,2)</f>
        <v>0</v>
      </c>
      <c r="J290" s="59">
        <f>ROUND(I290*H290,2)</f>
        <v>0</v>
      </c>
      <c r="K290" s="60">
        <v>0.20999999999999999</v>
      </c>
      <c r="L290" s="61">
        <f>IF(ISNUMBER(K290),ROUND(J290*(K290+1),2),0)</f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 ht="12.75">
      <c r="A291" s="9"/>
      <c r="B291" s="51" t="s">
        <v>47</v>
      </c>
      <c r="C291" s="1"/>
      <c r="D291" s="1"/>
      <c r="E291" s="52" t="s">
        <v>236</v>
      </c>
      <c r="F291" s="1"/>
      <c r="G291" s="1"/>
      <c r="H291" s="43"/>
      <c r="I291" s="1"/>
      <c r="J291" s="43"/>
      <c r="K291" s="1"/>
      <c r="L291" s="1"/>
      <c r="M291" s="12"/>
      <c r="N291" s="2"/>
      <c r="O291" s="2"/>
      <c r="P291" s="2"/>
      <c r="Q291" s="2"/>
    </row>
    <row r="292" ht="12.75">
      <c r="A292" s="9"/>
      <c r="B292" s="51" t="s">
        <v>49</v>
      </c>
      <c r="C292" s="1"/>
      <c r="D292" s="1"/>
      <c r="E292" s="52" t="s">
        <v>232</v>
      </c>
      <c r="F292" s="1"/>
      <c r="G292" s="1"/>
      <c r="H292" s="43"/>
      <c r="I292" s="1"/>
      <c r="J292" s="43"/>
      <c r="K292" s="1"/>
      <c r="L292" s="1"/>
      <c r="M292" s="12"/>
      <c r="N292" s="2"/>
      <c r="O292" s="2"/>
      <c r="P292" s="2"/>
      <c r="Q292" s="2"/>
    </row>
    <row r="293" ht="12.75">
      <c r="A293" s="9"/>
      <c r="B293" s="51" t="s">
        <v>51</v>
      </c>
      <c r="C293" s="1"/>
      <c r="D293" s="1"/>
      <c r="E293" s="52" t="s">
        <v>237</v>
      </c>
      <c r="F293" s="1"/>
      <c r="G293" s="1"/>
      <c r="H293" s="43"/>
      <c r="I293" s="1"/>
      <c r="J293" s="43"/>
      <c r="K293" s="1"/>
      <c r="L293" s="1"/>
      <c r="M293" s="12"/>
      <c r="N293" s="2"/>
      <c r="O293" s="2"/>
      <c r="P293" s="2"/>
      <c r="Q293" s="2"/>
    </row>
    <row r="294" thickBot="1" ht="12.75">
      <c r="A294" s="9"/>
      <c r="B294" s="53" t="s">
        <v>53</v>
      </c>
      <c r="C294" s="54"/>
      <c r="D294" s="54"/>
      <c r="E294" s="55" t="s">
        <v>61</v>
      </c>
      <c r="F294" s="54"/>
      <c r="G294" s="54"/>
      <c r="H294" s="56"/>
      <c r="I294" s="54"/>
      <c r="J294" s="56"/>
      <c r="K294" s="54"/>
      <c r="L294" s="54"/>
      <c r="M294" s="12"/>
      <c r="N294" s="2"/>
      <c r="O294" s="2"/>
      <c r="P294" s="2"/>
      <c r="Q294" s="2"/>
    </row>
    <row r="295" thickTop="1" ht="12.75">
      <c r="A295" s="9"/>
      <c r="B295" s="44">
        <v>44</v>
      </c>
      <c r="C295" s="45" t="s">
        <v>238</v>
      </c>
      <c r="D295" s="45"/>
      <c r="E295" s="45" t="s">
        <v>239</v>
      </c>
      <c r="F295" s="45" t="s">
        <v>3</v>
      </c>
      <c r="G295" s="46" t="s">
        <v>240</v>
      </c>
      <c r="H295" s="57">
        <v>18655</v>
      </c>
      <c r="I295" s="58">
        <f>ROUND(0,2)</f>
        <v>0</v>
      </c>
      <c r="J295" s="59">
        <f>ROUND(I295*H295,2)</f>
        <v>0</v>
      </c>
      <c r="K295" s="60">
        <v>0.20999999999999999</v>
      </c>
      <c r="L295" s="61">
        <f>IF(ISNUMBER(K295),ROUND(J295*(K295+1),2),0)</f>
        <v>0</v>
      </c>
      <c r="M295" s="12"/>
      <c r="N295" s="2"/>
      <c r="O295" s="2"/>
      <c r="P295" s="2"/>
      <c r="Q295" s="33">
        <f>IF(ISNUMBER(K295),IF(H295&gt;0,IF(I295&gt;0,J295,0),0),0)</f>
        <v>0</v>
      </c>
      <c r="R295" s="27">
        <f>IF(ISNUMBER(K295)=FALSE,J295,0)</f>
        <v>0</v>
      </c>
    </row>
    <row r="296" ht="12.75">
      <c r="A296" s="9"/>
      <c r="B296" s="51" t="s">
        <v>47</v>
      </c>
      <c r="C296" s="1"/>
      <c r="D296" s="1"/>
      <c r="E296" s="52" t="s">
        <v>241</v>
      </c>
      <c r="F296" s="1"/>
      <c r="G296" s="1"/>
      <c r="H296" s="43"/>
      <c r="I296" s="1"/>
      <c r="J296" s="43"/>
      <c r="K296" s="1"/>
      <c r="L296" s="1"/>
      <c r="M296" s="12"/>
      <c r="N296" s="2"/>
      <c r="O296" s="2"/>
      <c r="P296" s="2"/>
      <c r="Q296" s="2"/>
    </row>
    <row r="297" ht="12.75">
      <c r="A297" s="9"/>
      <c r="B297" s="51" t="s">
        <v>49</v>
      </c>
      <c r="C297" s="1"/>
      <c r="D297" s="1"/>
      <c r="E297" s="52" t="s">
        <v>242</v>
      </c>
      <c r="F297" s="1"/>
      <c r="G297" s="1"/>
      <c r="H297" s="43"/>
      <c r="I297" s="1"/>
      <c r="J297" s="43"/>
      <c r="K297" s="1"/>
      <c r="L297" s="1"/>
      <c r="M297" s="12"/>
      <c r="N297" s="2"/>
      <c r="O297" s="2"/>
      <c r="P297" s="2"/>
      <c r="Q297" s="2"/>
    </row>
    <row r="298" ht="12.75">
      <c r="A298" s="9"/>
      <c r="B298" s="51" t="s">
        <v>51</v>
      </c>
      <c r="C298" s="1"/>
      <c r="D298" s="1"/>
      <c r="E298" s="52" t="s">
        <v>243</v>
      </c>
      <c r="F298" s="1"/>
      <c r="G298" s="1"/>
      <c r="H298" s="43"/>
      <c r="I298" s="1"/>
      <c r="J298" s="43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53" t="s">
        <v>53</v>
      </c>
      <c r="C299" s="54"/>
      <c r="D299" s="54"/>
      <c r="E299" s="55" t="s">
        <v>61</v>
      </c>
      <c r="F299" s="54"/>
      <c r="G299" s="54"/>
      <c r="H299" s="56"/>
      <c r="I299" s="54"/>
      <c r="J299" s="56"/>
      <c r="K299" s="54"/>
      <c r="L299" s="54"/>
      <c r="M299" s="12"/>
      <c r="N299" s="2"/>
      <c r="O299" s="2"/>
      <c r="P299" s="2"/>
      <c r="Q299" s="2"/>
    </row>
    <row r="300" thickTop="1" ht="12.75">
      <c r="A300" s="9"/>
      <c r="B300" s="44">
        <v>45</v>
      </c>
      <c r="C300" s="45" t="s">
        <v>244</v>
      </c>
      <c r="D300" s="45"/>
      <c r="E300" s="45" t="s">
        <v>245</v>
      </c>
      <c r="F300" s="45" t="s">
        <v>3</v>
      </c>
      <c r="G300" s="46" t="s">
        <v>138</v>
      </c>
      <c r="H300" s="57">
        <v>65</v>
      </c>
      <c r="I300" s="58">
        <f>ROUND(0,2)</f>
        <v>0</v>
      </c>
      <c r="J300" s="59">
        <f>ROUND(I300*H300,2)</f>
        <v>0</v>
      </c>
      <c r="K300" s="60">
        <v>0.20999999999999999</v>
      </c>
      <c r="L300" s="61">
        <f>IF(ISNUMBER(K300),ROUND(J300*(K300+1),2),0)</f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 ht="12.75">
      <c r="A301" s="9"/>
      <c r="B301" s="51" t="s">
        <v>47</v>
      </c>
      <c r="C301" s="1"/>
      <c r="D301" s="1"/>
      <c r="E301" s="52" t="s">
        <v>246</v>
      </c>
      <c r="F301" s="1"/>
      <c r="G301" s="1"/>
      <c r="H301" s="43"/>
      <c r="I301" s="1"/>
      <c r="J301" s="43"/>
      <c r="K301" s="1"/>
      <c r="L301" s="1"/>
      <c r="M301" s="12"/>
      <c r="N301" s="2"/>
      <c r="O301" s="2"/>
      <c r="P301" s="2"/>
      <c r="Q301" s="2"/>
    </row>
    <row r="302" ht="12.75">
      <c r="A302" s="9"/>
      <c r="B302" s="51" t="s">
        <v>49</v>
      </c>
      <c r="C302" s="1"/>
      <c r="D302" s="1"/>
      <c r="E302" s="52" t="s">
        <v>247</v>
      </c>
      <c r="F302" s="1"/>
      <c r="G302" s="1"/>
      <c r="H302" s="43"/>
      <c r="I302" s="1"/>
      <c r="J302" s="43"/>
      <c r="K302" s="1"/>
      <c r="L302" s="1"/>
      <c r="M302" s="12"/>
      <c r="N302" s="2"/>
      <c r="O302" s="2"/>
      <c r="P302" s="2"/>
      <c r="Q302" s="2"/>
    </row>
    <row r="303" ht="12.75">
      <c r="A303" s="9"/>
      <c r="B303" s="51" t="s">
        <v>51</v>
      </c>
      <c r="C303" s="1"/>
      <c r="D303" s="1"/>
      <c r="E303" s="52" t="s">
        <v>248</v>
      </c>
      <c r="F303" s="1"/>
      <c r="G303" s="1"/>
      <c r="H303" s="43"/>
      <c r="I303" s="1"/>
      <c r="J303" s="43"/>
      <c r="K303" s="1"/>
      <c r="L303" s="1"/>
      <c r="M303" s="12"/>
      <c r="N303" s="2"/>
      <c r="O303" s="2"/>
      <c r="P303" s="2"/>
      <c r="Q303" s="2"/>
    </row>
    <row r="304" thickBot="1" ht="12.75">
      <c r="A304" s="9"/>
      <c r="B304" s="53" t="s">
        <v>53</v>
      </c>
      <c r="C304" s="54"/>
      <c r="D304" s="54"/>
      <c r="E304" s="55" t="s">
        <v>61</v>
      </c>
      <c r="F304" s="54"/>
      <c r="G304" s="54"/>
      <c r="H304" s="56"/>
      <c r="I304" s="54"/>
      <c r="J304" s="56"/>
      <c r="K304" s="54"/>
      <c r="L304" s="54"/>
      <c r="M304" s="12"/>
      <c r="N304" s="2"/>
      <c r="O304" s="2"/>
      <c r="P304" s="2"/>
      <c r="Q304" s="2"/>
    </row>
    <row r="305" thickTop="1" ht="12.75">
      <c r="A305" s="9"/>
      <c r="B305" s="44">
        <v>46</v>
      </c>
      <c r="C305" s="45" t="s">
        <v>249</v>
      </c>
      <c r="D305" s="45"/>
      <c r="E305" s="45" t="s">
        <v>250</v>
      </c>
      <c r="F305" s="45" t="s">
        <v>3</v>
      </c>
      <c r="G305" s="46" t="s">
        <v>138</v>
      </c>
      <c r="H305" s="57">
        <v>65</v>
      </c>
      <c r="I305" s="58">
        <f>ROUND(0,2)</f>
        <v>0</v>
      </c>
      <c r="J305" s="59">
        <f>ROUND(I305*H305,2)</f>
        <v>0</v>
      </c>
      <c r="K305" s="60">
        <v>0.20999999999999999</v>
      </c>
      <c r="L305" s="61">
        <f>IF(ISNUMBER(K305),ROUND(J305*(K305+1),2),0)</f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 ht="12.75">
      <c r="A306" s="9"/>
      <c r="B306" s="51" t="s">
        <v>47</v>
      </c>
      <c r="C306" s="1"/>
      <c r="D306" s="1"/>
      <c r="E306" s="52" t="s">
        <v>251</v>
      </c>
      <c r="F306" s="1"/>
      <c r="G306" s="1"/>
      <c r="H306" s="43"/>
      <c r="I306" s="1"/>
      <c r="J306" s="43"/>
      <c r="K306" s="1"/>
      <c r="L306" s="1"/>
      <c r="M306" s="12"/>
      <c r="N306" s="2"/>
      <c r="O306" s="2"/>
      <c r="P306" s="2"/>
      <c r="Q306" s="2"/>
    </row>
    <row r="307" ht="12.75">
      <c r="A307" s="9"/>
      <c r="B307" s="51" t="s">
        <v>49</v>
      </c>
      <c r="C307" s="1"/>
      <c r="D307" s="1"/>
      <c r="E307" s="52" t="s">
        <v>247</v>
      </c>
      <c r="F307" s="1"/>
      <c r="G307" s="1"/>
      <c r="H307" s="43"/>
      <c r="I307" s="1"/>
      <c r="J307" s="43"/>
      <c r="K307" s="1"/>
      <c r="L307" s="1"/>
      <c r="M307" s="12"/>
      <c r="N307" s="2"/>
      <c r="O307" s="2"/>
      <c r="P307" s="2"/>
      <c r="Q307" s="2"/>
    </row>
    <row r="308" ht="12.75">
      <c r="A308" s="9"/>
      <c r="B308" s="51" t="s">
        <v>51</v>
      </c>
      <c r="C308" s="1"/>
      <c r="D308" s="1"/>
      <c r="E308" s="52" t="s">
        <v>252</v>
      </c>
      <c r="F308" s="1"/>
      <c r="G308" s="1"/>
      <c r="H308" s="43"/>
      <c r="I308" s="1"/>
      <c r="J308" s="43"/>
      <c r="K308" s="1"/>
      <c r="L308" s="1"/>
      <c r="M308" s="12"/>
      <c r="N308" s="2"/>
      <c r="O308" s="2"/>
      <c r="P308" s="2"/>
      <c r="Q308" s="2"/>
    </row>
    <row r="309" thickBot="1" ht="12.75">
      <c r="A309" s="9"/>
      <c r="B309" s="53" t="s">
        <v>53</v>
      </c>
      <c r="C309" s="54"/>
      <c r="D309" s="54"/>
      <c r="E309" s="55" t="s">
        <v>61</v>
      </c>
      <c r="F309" s="54"/>
      <c r="G309" s="54"/>
      <c r="H309" s="56"/>
      <c r="I309" s="54"/>
      <c r="J309" s="56"/>
      <c r="K309" s="54"/>
      <c r="L309" s="54"/>
      <c r="M309" s="12"/>
      <c r="N309" s="2"/>
      <c r="O309" s="2"/>
      <c r="P309" s="2"/>
      <c r="Q309" s="2"/>
    </row>
    <row r="310" thickTop="1" ht="12.75">
      <c r="A310" s="9"/>
      <c r="B310" s="44">
        <v>47</v>
      </c>
      <c r="C310" s="45" t="s">
        <v>253</v>
      </c>
      <c r="D310" s="45"/>
      <c r="E310" s="45" t="s">
        <v>254</v>
      </c>
      <c r="F310" s="45" t="s">
        <v>3</v>
      </c>
      <c r="G310" s="46" t="s">
        <v>84</v>
      </c>
      <c r="H310" s="57">
        <v>10</v>
      </c>
      <c r="I310" s="58">
        <f>ROUND(0,2)</f>
        <v>0</v>
      </c>
      <c r="J310" s="59">
        <f>ROUND(I310*H310,2)</f>
        <v>0</v>
      </c>
      <c r="K310" s="60">
        <v>0.20999999999999999</v>
      </c>
      <c r="L310" s="61">
        <f>IF(ISNUMBER(K310),ROUND(J310*(K310+1),2),0)</f>
        <v>0</v>
      </c>
      <c r="M310" s="12"/>
      <c r="N310" s="2"/>
      <c r="O310" s="2"/>
      <c r="P310" s="2"/>
      <c r="Q310" s="33">
        <f>IF(ISNUMBER(K310),IF(H310&gt;0,IF(I310&gt;0,J310,0),0),0)</f>
        <v>0</v>
      </c>
      <c r="R310" s="27">
        <f>IF(ISNUMBER(K310)=FALSE,J310,0)</f>
        <v>0</v>
      </c>
    </row>
    <row r="311" ht="12.75">
      <c r="A311" s="9"/>
      <c r="B311" s="51" t="s">
        <v>47</v>
      </c>
      <c r="C311" s="1"/>
      <c r="D311" s="1"/>
      <c r="E311" s="52" t="s">
        <v>255</v>
      </c>
      <c r="F311" s="1"/>
      <c r="G311" s="1"/>
      <c r="H311" s="43"/>
      <c r="I311" s="1"/>
      <c r="J311" s="43"/>
      <c r="K311" s="1"/>
      <c r="L311" s="1"/>
      <c r="M311" s="12"/>
      <c r="N311" s="2"/>
      <c r="O311" s="2"/>
      <c r="P311" s="2"/>
      <c r="Q311" s="2"/>
    </row>
    <row r="312" ht="12.75">
      <c r="A312" s="9"/>
      <c r="B312" s="51" t="s">
        <v>49</v>
      </c>
      <c r="C312" s="1"/>
      <c r="D312" s="1"/>
      <c r="E312" s="52" t="s">
        <v>256</v>
      </c>
      <c r="F312" s="1"/>
      <c r="G312" s="1"/>
      <c r="H312" s="43"/>
      <c r="I312" s="1"/>
      <c r="J312" s="43"/>
      <c r="K312" s="1"/>
      <c r="L312" s="1"/>
      <c r="M312" s="12"/>
      <c r="N312" s="2"/>
      <c r="O312" s="2"/>
      <c r="P312" s="2"/>
      <c r="Q312" s="2"/>
    </row>
    <row r="313" ht="12.75">
      <c r="A313" s="9"/>
      <c r="B313" s="51" t="s">
        <v>51</v>
      </c>
      <c r="C313" s="1"/>
      <c r="D313" s="1"/>
      <c r="E313" s="52" t="s">
        <v>257</v>
      </c>
      <c r="F313" s="1"/>
      <c r="G313" s="1"/>
      <c r="H313" s="43"/>
      <c r="I313" s="1"/>
      <c r="J313" s="43"/>
      <c r="K313" s="1"/>
      <c r="L313" s="1"/>
      <c r="M313" s="12"/>
      <c r="N313" s="2"/>
      <c r="O313" s="2"/>
      <c r="P313" s="2"/>
      <c r="Q313" s="2"/>
    </row>
    <row r="314" thickBot="1" ht="12.75">
      <c r="A314" s="9"/>
      <c r="B314" s="53" t="s">
        <v>53</v>
      </c>
      <c r="C314" s="54"/>
      <c r="D314" s="54"/>
      <c r="E314" s="55"/>
      <c r="F314" s="54"/>
      <c r="G314" s="54"/>
      <c r="H314" s="56"/>
      <c r="I314" s="54"/>
      <c r="J314" s="56"/>
      <c r="K314" s="54"/>
      <c r="L314" s="54"/>
      <c r="M314" s="12"/>
      <c r="N314" s="2"/>
      <c r="O314" s="2"/>
      <c r="P314" s="2"/>
      <c r="Q314" s="2"/>
    </row>
    <row r="315" thickTop="1" ht="12.75">
      <c r="A315" s="9"/>
      <c r="B315" s="44">
        <v>48</v>
      </c>
      <c r="C315" s="45" t="s">
        <v>258</v>
      </c>
      <c r="D315" s="45">
        <v>3</v>
      </c>
      <c r="E315" s="45" t="s">
        <v>254</v>
      </c>
      <c r="F315" s="45" t="s">
        <v>3</v>
      </c>
      <c r="G315" s="46" t="s">
        <v>96</v>
      </c>
      <c r="H315" s="57">
        <v>1440</v>
      </c>
      <c r="I315" s="58">
        <f>ROUND(0,2)</f>
        <v>0</v>
      </c>
      <c r="J315" s="59">
        <f>ROUND(I315*H315,2)</f>
        <v>0</v>
      </c>
      <c r="K315" s="60">
        <v>0.20999999999999999</v>
      </c>
      <c r="L315" s="61">
        <f>IF(ISNUMBER(K315),ROUND(J315*(K315+1),2),0)</f>
        <v>0</v>
      </c>
      <c r="M315" s="12"/>
      <c r="N315" s="2"/>
      <c r="O315" s="2"/>
      <c r="P315" s="2"/>
      <c r="Q315" s="33">
        <f>IF(ISNUMBER(K315),IF(H315&gt;0,IF(I315&gt;0,J315,0),0),0)</f>
        <v>0</v>
      </c>
      <c r="R315" s="27">
        <f>IF(ISNUMBER(K315)=FALSE,J315,0)</f>
        <v>0</v>
      </c>
    </row>
    <row r="316" ht="12.75">
      <c r="A316" s="9"/>
      <c r="B316" s="51" t="s">
        <v>47</v>
      </c>
      <c r="C316" s="1"/>
      <c r="D316" s="1"/>
      <c r="E316" s="52" t="s">
        <v>259</v>
      </c>
      <c r="F316" s="1"/>
      <c r="G316" s="1"/>
      <c r="H316" s="43"/>
      <c r="I316" s="1"/>
      <c r="J316" s="43"/>
      <c r="K316" s="1"/>
      <c r="L316" s="1"/>
      <c r="M316" s="12"/>
      <c r="N316" s="2"/>
      <c r="O316" s="2"/>
      <c r="P316" s="2"/>
      <c r="Q316" s="2"/>
    </row>
    <row r="317" ht="12.75">
      <c r="A317" s="9"/>
      <c r="B317" s="51" t="s">
        <v>49</v>
      </c>
      <c r="C317" s="1"/>
      <c r="D317" s="1"/>
      <c r="E317" s="52" t="s">
        <v>260</v>
      </c>
      <c r="F317" s="1"/>
      <c r="G317" s="1"/>
      <c r="H317" s="43"/>
      <c r="I317" s="1"/>
      <c r="J317" s="43"/>
      <c r="K317" s="1"/>
      <c r="L317" s="1"/>
      <c r="M317" s="12"/>
      <c r="N317" s="2"/>
      <c r="O317" s="2"/>
      <c r="P317" s="2"/>
      <c r="Q317" s="2"/>
    </row>
    <row r="318" ht="12.75">
      <c r="A318" s="9"/>
      <c r="B318" s="51" t="s">
        <v>51</v>
      </c>
      <c r="C318" s="1"/>
      <c r="D318" s="1"/>
      <c r="E318" s="52" t="s">
        <v>257</v>
      </c>
      <c r="F318" s="1"/>
      <c r="G318" s="1"/>
      <c r="H318" s="43"/>
      <c r="I318" s="1"/>
      <c r="J318" s="43"/>
      <c r="K318" s="1"/>
      <c r="L318" s="1"/>
      <c r="M318" s="12"/>
      <c r="N318" s="2"/>
      <c r="O318" s="2"/>
      <c r="P318" s="2"/>
      <c r="Q318" s="2"/>
    </row>
    <row r="319" thickBot="1" ht="12.75">
      <c r="A319" s="9"/>
      <c r="B319" s="53" t="s">
        <v>53</v>
      </c>
      <c r="C319" s="54"/>
      <c r="D319" s="54"/>
      <c r="E319" s="55" t="s">
        <v>61</v>
      </c>
      <c r="F319" s="54"/>
      <c r="G319" s="54"/>
      <c r="H319" s="56"/>
      <c r="I319" s="54"/>
      <c r="J319" s="56"/>
      <c r="K319" s="54"/>
      <c r="L319" s="54"/>
      <c r="M319" s="12"/>
      <c r="N319" s="2"/>
      <c r="O319" s="2"/>
      <c r="P319" s="2"/>
      <c r="Q319" s="2"/>
    </row>
    <row r="320" thickTop="1" ht="12.75">
      <c r="A320" s="9"/>
      <c r="B320" s="44">
        <v>49</v>
      </c>
      <c r="C320" s="45" t="s">
        <v>261</v>
      </c>
      <c r="D320" s="45"/>
      <c r="E320" s="45" t="s">
        <v>254</v>
      </c>
      <c r="F320" s="45" t="s">
        <v>3</v>
      </c>
      <c r="G320" s="46" t="s">
        <v>138</v>
      </c>
      <c r="H320" s="57">
        <v>205</v>
      </c>
      <c r="I320" s="58">
        <f>ROUND(0,2)</f>
        <v>0</v>
      </c>
      <c r="J320" s="59">
        <f>ROUND(I320*H320,2)</f>
        <v>0</v>
      </c>
      <c r="K320" s="60">
        <v>0.20999999999999999</v>
      </c>
      <c r="L320" s="61">
        <f>IF(ISNUMBER(K320),ROUND(J320*(K320+1),2),0)</f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 ht="12.75">
      <c r="A321" s="9"/>
      <c r="B321" s="51" t="s">
        <v>47</v>
      </c>
      <c r="C321" s="1"/>
      <c r="D321" s="1"/>
      <c r="E321" s="52" t="s">
        <v>262</v>
      </c>
      <c r="F321" s="1"/>
      <c r="G321" s="1"/>
      <c r="H321" s="43"/>
      <c r="I321" s="1"/>
      <c r="J321" s="43"/>
      <c r="K321" s="1"/>
      <c r="L321" s="1"/>
      <c r="M321" s="12"/>
      <c r="N321" s="2"/>
      <c r="O321" s="2"/>
      <c r="P321" s="2"/>
      <c r="Q321" s="2"/>
    </row>
    <row r="322" ht="12.75">
      <c r="A322" s="9"/>
      <c r="B322" s="51" t="s">
        <v>49</v>
      </c>
      <c r="C322" s="1"/>
      <c r="D322" s="1"/>
      <c r="E322" s="52" t="s">
        <v>232</v>
      </c>
      <c r="F322" s="1"/>
      <c r="G322" s="1"/>
      <c r="H322" s="43"/>
      <c r="I322" s="1"/>
      <c r="J322" s="43"/>
      <c r="K322" s="1"/>
      <c r="L322" s="1"/>
      <c r="M322" s="12"/>
      <c r="N322" s="2"/>
      <c r="O322" s="2"/>
      <c r="P322" s="2"/>
      <c r="Q322" s="2"/>
    </row>
    <row r="323" ht="12.75">
      <c r="A323" s="9"/>
      <c r="B323" s="51" t="s">
        <v>51</v>
      </c>
      <c r="C323" s="1"/>
      <c r="D323" s="1"/>
      <c r="E323" s="52" t="s">
        <v>257</v>
      </c>
      <c r="F323" s="1"/>
      <c r="G323" s="1"/>
      <c r="H323" s="43"/>
      <c r="I323" s="1"/>
      <c r="J323" s="43"/>
      <c r="K323" s="1"/>
      <c r="L323" s="1"/>
      <c r="M323" s="12"/>
      <c r="N323" s="2"/>
      <c r="O323" s="2"/>
      <c r="P323" s="2"/>
      <c r="Q323" s="2"/>
    </row>
    <row r="324" thickBot="1" ht="12.75">
      <c r="A324" s="9"/>
      <c r="B324" s="53" t="s">
        <v>53</v>
      </c>
      <c r="C324" s="54"/>
      <c r="D324" s="54"/>
      <c r="E324" s="55"/>
      <c r="F324" s="54"/>
      <c r="G324" s="54"/>
      <c r="H324" s="56"/>
      <c r="I324" s="54"/>
      <c r="J324" s="56"/>
      <c r="K324" s="54"/>
      <c r="L324" s="54"/>
      <c r="M324" s="12"/>
      <c r="N324" s="2"/>
      <c r="O324" s="2"/>
      <c r="P324" s="2"/>
      <c r="Q324" s="2"/>
    </row>
    <row r="325" thickTop="1" ht="12.75">
      <c r="A325" s="9"/>
      <c r="B325" s="44">
        <v>50</v>
      </c>
      <c r="C325" s="45" t="s">
        <v>263</v>
      </c>
      <c r="D325" s="45"/>
      <c r="E325" s="45" t="s">
        <v>254</v>
      </c>
      <c r="F325" s="45" t="s">
        <v>3</v>
      </c>
      <c r="G325" s="46" t="s">
        <v>138</v>
      </c>
      <c r="H325" s="57">
        <v>18655</v>
      </c>
      <c r="I325" s="58">
        <f>ROUND(0,2)</f>
        <v>0</v>
      </c>
      <c r="J325" s="59">
        <f>ROUND(I325*H325,2)</f>
        <v>0</v>
      </c>
      <c r="K325" s="60">
        <v>0.20999999999999999</v>
      </c>
      <c r="L325" s="61">
        <f>IF(ISNUMBER(K325),ROUND(J325*(K325+1),2),0)</f>
        <v>0</v>
      </c>
      <c r="M325" s="12"/>
      <c r="N325" s="2"/>
      <c r="O325" s="2"/>
      <c r="P325" s="2"/>
      <c r="Q325" s="33">
        <f>IF(ISNUMBER(K325),IF(H325&gt;0,IF(I325&gt;0,J325,0),0),0)</f>
        <v>0</v>
      </c>
      <c r="R325" s="27">
        <f>IF(ISNUMBER(K325)=FALSE,J325,0)</f>
        <v>0</v>
      </c>
    </row>
    <row r="326" ht="12.75">
      <c r="A326" s="9"/>
      <c r="B326" s="51" t="s">
        <v>47</v>
      </c>
      <c r="C326" s="1"/>
      <c r="D326" s="1"/>
      <c r="E326" s="52" t="s">
        <v>264</v>
      </c>
      <c r="F326" s="1"/>
      <c r="G326" s="1"/>
      <c r="H326" s="43"/>
      <c r="I326" s="1"/>
      <c r="J326" s="43"/>
      <c r="K326" s="1"/>
      <c r="L326" s="1"/>
      <c r="M326" s="12"/>
      <c r="N326" s="2"/>
      <c r="O326" s="2"/>
      <c r="P326" s="2"/>
      <c r="Q326" s="2"/>
    </row>
    <row r="327" ht="12.75">
      <c r="A327" s="9"/>
      <c r="B327" s="51" t="s">
        <v>49</v>
      </c>
      <c r="C327" s="1"/>
      <c r="D327" s="1"/>
      <c r="E327" s="52" t="s">
        <v>242</v>
      </c>
      <c r="F327" s="1"/>
      <c r="G327" s="1"/>
      <c r="H327" s="43"/>
      <c r="I327" s="1"/>
      <c r="J327" s="43"/>
      <c r="K327" s="1"/>
      <c r="L327" s="1"/>
      <c r="M327" s="12"/>
      <c r="N327" s="2"/>
      <c r="O327" s="2"/>
      <c r="P327" s="2"/>
      <c r="Q327" s="2"/>
    </row>
    <row r="328" ht="12.75">
      <c r="A328" s="9"/>
      <c r="B328" s="51" t="s">
        <v>51</v>
      </c>
      <c r="C328" s="1"/>
      <c r="D328" s="1"/>
      <c r="E328" s="52" t="s">
        <v>257</v>
      </c>
      <c r="F328" s="1"/>
      <c r="G328" s="1"/>
      <c r="H328" s="43"/>
      <c r="I328" s="1"/>
      <c r="J328" s="43"/>
      <c r="K328" s="1"/>
      <c r="L328" s="1"/>
      <c r="M328" s="12"/>
      <c r="N328" s="2"/>
      <c r="O328" s="2"/>
      <c r="P328" s="2"/>
      <c r="Q328" s="2"/>
    </row>
    <row r="329" thickBot="1" ht="12.75">
      <c r="A329" s="9"/>
      <c r="B329" s="53" t="s">
        <v>53</v>
      </c>
      <c r="C329" s="54"/>
      <c r="D329" s="54"/>
      <c r="E329" s="55"/>
      <c r="F329" s="54"/>
      <c r="G329" s="54"/>
      <c r="H329" s="56"/>
      <c r="I329" s="54"/>
      <c r="J329" s="56"/>
      <c r="K329" s="54"/>
      <c r="L329" s="54"/>
      <c r="M329" s="12"/>
      <c r="N329" s="2"/>
      <c r="O329" s="2"/>
      <c r="P329" s="2"/>
      <c r="Q329" s="2"/>
    </row>
    <row r="330" thickTop="1" ht="12.75">
      <c r="A330" s="9"/>
      <c r="B330" s="44">
        <v>51</v>
      </c>
      <c r="C330" s="45" t="s">
        <v>265</v>
      </c>
      <c r="D330" s="45"/>
      <c r="E330" s="45" t="s">
        <v>254</v>
      </c>
      <c r="F330" s="45" t="s">
        <v>3</v>
      </c>
      <c r="G330" s="46" t="s">
        <v>138</v>
      </c>
      <c r="H330" s="57">
        <v>205</v>
      </c>
      <c r="I330" s="58">
        <f>ROUND(0,2)</f>
        <v>0</v>
      </c>
      <c r="J330" s="59">
        <f>ROUND(I330*H330,2)</f>
        <v>0</v>
      </c>
      <c r="K330" s="60">
        <v>0.20999999999999999</v>
      </c>
      <c r="L330" s="61">
        <f>IF(ISNUMBER(K330),ROUND(J330*(K330+1),2),0)</f>
        <v>0</v>
      </c>
      <c r="M330" s="12"/>
      <c r="N330" s="2"/>
      <c r="O330" s="2"/>
      <c r="P330" s="2"/>
      <c r="Q330" s="33">
        <f>IF(ISNUMBER(K330),IF(H330&gt;0,IF(I330&gt;0,J330,0),0),0)</f>
        <v>0</v>
      </c>
      <c r="R330" s="27">
        <f>IF(ISNUMBER(K330)=FALSE,J330,0)</f>
        <v>0</v>
      </c>
    </row>
    <row r="331" ht="12.75">
      <c r="A331" s="9"/>
      <c r="B331" s="51" t="s">
        <v>47</v>
      </c>
      <c r="C331" s="1"/>
      <c r="D331" s="1"/>
      <c r="E331" s="52" t="s">
        <v>266</v>
      </c>
      <c r="F331" s="1"/>
      <c r="G331" s="1"/>
      <c r="H331" s="43"/>
      <c r="I331" s="1"/>
      <c r="J331" s="43"/>
      <c r="K331" s="1"/>
      <c r="L331" s="1"/>
      <c r="M331" s="12"/>
      <c r="N331" s="2"/>
      <c r="O331" s="2"/>
      <c r="P331" s="2"/>
      <c r="Q331" s="2"/>
    </row>
    <row r="332" ht="12.75">
      <c r="A332" s="9"/>
      <c r="B332" s="51" t="s">
        <v>49</v>
      </c>
      <c r="C332" s="1"/>
      <c r="D332" s="1"/>
      <c r="E332" s="52" t="s">
        <v>232</v>
      </c>
      <c r="F332" s="1"/>
      <c r="G332" s="1"/>
      <c r="H332" s="43"/>
      <c r="I332" s="1"/>
      <c r="J332" s="43"/>
      <c r="K332" s="1"/>
      <c r="L332" s="1"/>
      <c r="M332" s="12"/>
      <c r="N332" s="2"/>
      <c r="O332" s="2"/>
      <c r="P332" s="2"/>
      <c r="Q332" s="2"/>
    </row>
    <row r="333" ht="12.75">
      <c r="A333" s="9"/>
      <c r="B333" s="51" t="s">
        <v>51</v>
      </c>
      <c r="C333" s="1"/>
      <c r="D333" s="1"/>
      <c r="E333" s="52" t="s">
        <v>257</v>
      </c>
      <c r="F333" s="1"/>
      <c r="G333" s="1"/>
      <c r="H333" s="43"/>
      <c r="I333" s="1"/>
      <c r="J333" s="43"/>
      <c r="K333" s="1"/>
      <c r="L333" s="1"/>
      <c r="M333" s="12"/>
      <c r="N333" s="2"/>
      <c r="O333" s="2"/>
      <c r="P333" s="2"/>
      <c r="Q333" s="2"/>
    </row>
    <row r="334" thickBot="1" ht="12.75">
      <c r="A334" s="9"/>
      <c r="B334" s="53" t="s">
        <v>53</v>
      </c>
      <c r="C334" s="54"/>
      <c r="D334" s="54"/>
      <c r="E334" s="55"/>
      <c r="F334" s="54"/>
      <c r="G334" s="54"/>
      <c r="H334" s="56"/>
      <c r="I334" s="54"/>
      <c r="J334" s="56"/>
      <c r="K334" s="54"/>
      <c r="L334" s="54"/>
      <c r="M334" s="12"/>
      <c r="N334" s="2"/>
      <c r="O334" s="2"/>
      <c r="P334" s="2"/>
      <c r="Q334" s="2"/>
    </row>
    <row r="335" thickTop="1" ht="12.75">
      <c r="A335" s="9"/>
      <c r="B335" s="44">
        <v>52</v>
      </c>
      <c r="C335" s="45" t="s">
        <v>258</v>
      </c>
      <c r="D335" s="45"/>
      <c r="E335" s="45" t="s">
        <v>254</v>
      </c>
      <c r="F335" s="45" t="s">
        <v>3</v>
      </c>
      <c r="G335" s="46" t="s">
        <v>96</v>
      </c>
      <c r="H335" s="57">
        <v>410</v>
      </c>
      <c r="I335" s="58">
        <f>ROUND(0,2)</f>
        <v>0</v>
      </c>
      <c r="J335" s="59">
        <f>ROUND(I335*H335,2)</f>
        <v>0</v>
      </c>
      <c r="K335" s="60">
        <v>0.20999999999999999</v>
      </c>
      <c r="L335" s="61">
        <f>IF(ISNUMBER(K335),ROUND(J335*(K335+1),2),0)</f>
        <v>0</v>
      </c>
      <c r="M335" s="12"/>
      <c r="N335" s="2"/>
      <c r="O335" s="2"/>
      <c r="P335" s="2"/>
      <c r="Q335" s="33">
        <f>IF(ISNUMBER(K335),IF(H335&gt;0,IF(I335&gt;0,J335,0),0),0)</f>
        <v>0</v>
      </c>
      <c r="R335" s="27">
        <f>IF(ISNUMBER(K335)=FALSE,J335,0)</f>
        <v>0</v>
      </c>
    </row>
    <row r="336" ht="12.75">
      <c r="A336" s="9"/>
      <c r="B336" s="51" t="s">
        <v>47</v>
      </c>
      <c r="C336" s="1"/>
      <c r="D336" s="1"/>
      <c r="E336" s="52" t="s">
        <v>267</v>
      </c>
      <c r="F336" s="1"/>
      <c r="G336" s="1"/>
      <c r="H336" s="43"/>
      <c r="I336" s="1"/>
      <c r="J336" s="43"/>
      <c r="K336" s="1"/>
      <c r="L336" s="1"/>
      <c r="M336" s="12"/>
      <c r="N336" s="2"/>
      <c r="O336" s="2"/>
      <c r="P336" s="2"/>
      <c r="Q336" s="2"/>
    </row>
    <row r="337" ht="12.75">
      <c r="A337" s="9"/>
      <c r="B337" s="51" t="s">
        <v>49</v>
      </c>
      <c r="C337" s="1"/>
      <c r="D337" s="1"/>
      <c r="E337" s="52" t="s">
        <v>268</v>
      </c>
      <c r="F337" s="1"/>
      <c r="G337" s="1"/>
      <c r="H337" s="43"/>
      <c r="I337" s="1"/>
      <c r="J337" s="43"/>
      <c r="K337" s="1"/>
      <c r="L337" s="1"/>
      <c r="M337" s="12"/>
      <c r="N337" s="2"/>
      <c r="O337" s="2"/>
      <c r="P337" s="2"/>
      <c r="Q337" s="2"/>
    </row>
    <row r="338" ht="12.75">
      <c r="A338" s="9"/>
      <c r="B338" s="51" t="s">
        <v>51</v>
      </c>
      <c r="C338" s="1"/>
      <c r="D338" s="1"/>
      <c r="E338" s="52" t="s">
        <v>257</v>
      </c>
      <c r="F338" s="1"/>
      <c r="G338" s="1"/>
      <c r="H338" s="43"/>
      <c r="I338" s="1"/>
      <c r="J338" s="43"/>
      <c r="K338" s="1"/>
      <c r="L338" s="1"/>
      <c r="M338" s="12"/>
      <c r="N338" s="2"/>
      <c r="O338" s="2"/>
      <c r="P338" s="2"/>
      <c r="Q338" s="2"/>
    </row>
    <row r="339" thickBot="1" ht="12.75">
      <c r="A339" s="9"/>
      <c r="B339" s="53" t="s">
        <v>53</v>
      </c>
      <c r="C339" s="54"/>
      <c r="D339" s="54"/>
      <c r="E339" s="55" t="s">
        <v>61</v>
      </c>
      <c r="F339" s="54"/>
      <c r="G339" s="54"/>
      <c r="H339" s="56"/>
      <c r="I339" s="54"/>
      <c r="J339" s="56"/>
      <c r="K339" s="54"/>
      <c r="L339" s="54"/>
      <c r="M339" s="12"/>
      <c r="N339" s="2"/>
      <c r="O339" s="2"/>
      <c r="P339" s="2"/>
      <c r="Q339" s="2"/>
    </row>
    <row r="340" thickTop="1" ht="12.75">
      <c r="A340" s="9"/>
      <c r="B340" s="44">
        <v>53</v>
      </c>
      <c r="C340" s="45" t="s">
        <v>258</v>
      </c>
      <c r="D340" s="45">
        <v>1</v>
      </c>
      <c r="E340" s="45" t="s">
        <v>254</v>
      </c>
      <c r="F340" s="45" t="s">
        <v>3</v>
      </c>
      <c r="G340" s="46" t="s">
        <v>96</v>
      </c>
      <c r="H340" s="57">
        <v>37310</v>
      </c>
      <c r="I340" s="58">
        <f>ROUND(0,2)</f>
        <v>0</v>
      </c>
      <c r="J340" s="59">
        <f>ROUND(I340*H340,2)</f>
        <v>0</v>
      </c>
      <c r="K340" s="60">
        <v>0.20999999999999999</v>
      </c>
      <c r="L340" s="61">
        <f>IF(ISNUMBER(K340),ROUND(J340*(K340+1),2),0)</f>
        <v>0</v>
      </c>
      <c r="M340" s="12"/>
      <c r="N340" s="2"/>
      <c r="O340" s="2"/>
      <c r="P340" s="2"/>
      <c r="Q340" s="33">
        <f>IF(ISNUMBER(K340),IF(H340&gt;0,IF(I340&gt;0,J340,0),0),0)</f>
        <v>0</v>
      </c>
      <c r="R340" s="27">
        <f>IF(ISNUMBER(K340)=FALSE,J340,0)</f>
        <v>0</v>
      </c>
    </row>
    <row r="341" ht="12.75">
      <c r="A341" s="9"/>
      <c r="B341" s="51" t="s">
        <v>47</v>
      </c>
      <c r="C341" s="1"/>
      <c r="D341" s="1"/>
      <c r="E341" s="52" t="s">
        <v>269</v>
      </c>
      <c r="F341" s="1"/>
      <c r="G341" s="1"/>
      <c r="H341" s="43"/>
      <c r="I341" s="1"/>
      <c r="J341" s="43"/>
      <c r="K341" s="1"/>
      <c r="L341" s="1"/>
      <c r="M341" s="12"/>
      <c r="N341" s="2"/>
      <c r="O341" s="2"/>
      <c r="P341" s="2"/>
      <c r="Q341" s="2"/>
    </row>
    <row r="342" ht="12.75">
      <c r="A342" s="9"/>
      <c r="B342" s="51" t="s">
        <v>49</v>
      </c>
      <c r="C342" s="1"/>
      <c r="D342" s="1"/>
      <c r="E342" s="52" t="s">
        <v>270</v>
      </c>
      <c r="F342" s="1"/>
      <c r="G342" s="1"/>
      <c r="H342" s="43"/>
      <c r="I342" s="1"/>
      <c r="J342" s="43"/>
      <c r="K342" s="1"/>
      <c r="L342" s="1"/>
      <c r="M342" s="12"/>
      <c r="N342" s="2"/>
      <c r="O342" s="2"/>
      <c r="P342" s="2"/>
      <c r="Q342" s="2"/>
    </row>
    <row r="343" ht="12.75">
      <c r="A343" s="9"/>
      <c r="B343" s="51" t="s">
        <v>51</v>
      </c>
      <c r="C343" s="1"/>
      <c r="D343" s="1"/>
      <c r="E343" s="52" t="s">
        <v>257</v>
      </c>
      <c r="F343" s="1"/>
      <c r="G343" s="1"/>
      <c r="H343" s="43"/>
      <c r="I343" s="1"/>
      <c r="J343" s="43"/>
      <c r="K343" s="1"/>
      <c r="L343" s="1"/>
      <c r="M343" s="12"/>
      <c r="N343" s="2"/>
      <c r="O343" s="2"/>
      <c r="P343" s="2"/>
      <c r="Q343" s="2"/>
    </row>
    <row r="344" thickBot="1" ht="12.75">
      <c r="A344" s="9"/>
      <c r="B344" s="53" t="s">
        <v>53</v>
      </c>
      <c r="C344" s="54"/>
      <c r="D344" s="54"/>
      <c r="E344" s="55" t="s">
        <v>61</v>
      </c>
      <c r="F344" s="54"/>
      <c r="G344" s="54"/>
      <c r="H344" s="56"/>
      <c r="I344" s="54"/>
      <c r="J344" s="56"/>
      <c r="K344" s="54"/>
      <c r="L344" s="54"/>
      <c r="M344" s="12"/>
      <c r="N344" s="2"/>
      <c r="O344" s="2"/>
      <c r="P344" s="2"/>
      <c r="Q344" s="2"/>
    </row>
    <row r="345" thickTop="1" ht="12.75">
      <c r="A345" s="9"/>
      <c r="B345" s="44">
        <v>54</v>
      </c>
      <c r="C345" s="45" t="s">
        <v>258</v>
      </c>
      <c r="D345" s="45">
        <v>2</v>
      </c>
      <c r="E345" s="45" t="s">
        <v>254</v>
      </c>
      <c r="F345" s="45" t="s">
        <v>3</v>
      </c>
      <c r="G345" s="46" t="s">
        <v>96</v>
      </c>
      <c r="H345" s="57">
        <v>410</v>
      </c>
      <c r="I345" s="58">
        <f>ROUND(0,2)</f>
        <v>0</v>
      </c>
      <c r="J345" s="59">
        <f>ROUND(I345*H345,2)</f>
        <v>0</v>
      </c>
      <c r="K345" s="60">
        <v>0.20999999999999999</v>
      </c>
      <c r="L345" s="61">
        <f>IF(ISNUMBER(K345),ROUND(J345*(K345+1),2),0)</f>
        <v>0</v>
      </c>
      <c r="M345" s="12"/>
      <c r="N345" s="2"/>
      <c r="O345" s="2"/>
      <c r="P345" s="2"/>
      <c r="Q345" s="33">
        <f>IF(ISNUMBER(K345),IF(H345&gt;0,IF(I345&gt;0,J345,0),0),0)</f>
        <v>0</v>
      </c>
      <c r="R345" s="27">
        <f>IF(ISNUMBER(K345)=FALSE,J345,0)</f>
        <v>0</v>
      </c>
    </row>
    <row r="346" ht="12.75">
      <c r="A346" s="9"/>
      <c r="B346" s="51" t="s">
        <v>47</v>
      </c>
      <c r="C346" s="1"/>
      <c r="D346" s="1"/>
      <c r="E346" s="52" t="s">
        <v>271</v>
      </c>
      <c r="F346" s="1"/>
      <c r="G346" s="1"/>
      <c r="H346" s="43"/>
      <c r="I346" s="1"/>
      <c r="J346" s="43"/>
      <c r="K346" s="1"/>
      <c r="L346" s="1"/>
      <c r="M346" s="12"/>
      <c r="N346" s="2"/>
      <c r="O346" s="2"/>
      <c r="P346" s="2"/>
      <c r="Q346" s="2"/>
    </row>
    <row r="347" ht="12.75">
      <c r="A347" s="9"/>
      <c r="B347" s="51" t="s">
        <v>49</v>
      </c>
      <c r="C347" s="1"/>
      <c r="D347" s="1"/>
      <c r="E347" s="52" t="s">
        <v>268</v>
      </c>
      <c r="F347" s="1"/>
      <c r="G347" s="1"/>
      <c r="H347" s="43"/>
      <c r="I347" s="1"/>
      <c r="J347" s="43"/>
      <c r="K347" s="1"/>
      <c r="L347" s="1"/>
      <c r="M347" s="12"/>
      <c r="N347" s="2"/>
      <c r="O347" s="2"/>
      <c r="P347" s="2"/>
      <c r="Q347" s="2"/>
    </row>
    <row r="348" ht="12.75">
      <c r="A348" s="9"/>
      <c r="B348" s="51" t="s">
        <v>51</v>
      </c>
      <c r="C348" s="1"/>
      <c r="D348" s="1"/>
      <c r="E348" s="52" t="s">
        <v>257</v>
      </c>
      <c r="F348" s="1"/>
      <c r="G348" s="1"/>
      <c r="H348" s="43"/>
      <c r="I348" s="1"/>
      <c r="J348" s="43"/>
      <c r="K348" s="1"/>
      <c r="L348" s="1"/>
      <c r="M348" s="12"/>
      <c r="N348" s="2"/>
      <c r="O348" s="2"/>
      <c r="P348" s="2"/>
      <c r="Q348" s="2"/>
    </row>
    <row r="349" thickBot="1" ht="12.75">
      <c r="A349" s="9"/>
      <c r="B349" s="53" t="s">
        <v>53</v>
      </c>
      <c r="C349" s="54"/>
      <c r="D349" s="54"/>
      <c r="E349" s="55" t="s">
        <v>61</v>
      </c>
      <c r="F349" s="54"/>
      <c r="G349" s="54"/>
      <c r="H349" s="56"/>
      <c r="I349" s="54"/>
      <c r="J349" s="56"/>
      <c r="K349" s="54"/>
      <c r="L349" s="54"/>
      <c r="M349" s="12"/>
      <c r="N349" s="2"/>
      <c r="O349" s="2"/>
      <c r="P349" s="2"/>
      <c r="Q349" s="2"/>
    </row>
    <row r="350" thickTop="1" ht="12.75">
      <c r="A350" s="9"/>
      <c r="B350" s="44">
        <v>76</v>
      </c>
      <c r="C350" s="45" t="s">
        <v>272</v>
      </c>
      <c r="D350" s="45"/>
      <c r="E350" s="45" t="s">
        <v>273</v>
      </c>
      <c r="F350" s="45" t="s">
        <v>3</v>
      </c>
      <c r="G350" s="46" t="s">
        <v>138</v>
      </c>
      <c r="H350" s="57">
        <v>63</v>
      </c>
      <c r="I350" s="58">
        <f>ROUND(0,2)</f>
        <v>0</v>
      </c>
      <c r="J350" s="59">
        <f>ROUND(I350*H350,2)</f>
        <v>0</v>
      </c>
      <c r="K350" s="60">
        <v>0.20999999999999999</v>
      </c>
      <c r="L350" s="61">
        <f>IF(ISNUMBER(K350),ROUND(J350*(K350+1),2),0)</f>
        <v>0</v>
      </c>
      <c r="M350" s="12"/>
      <c r="N350" s="2"/>
      <c r="O350" s="2"/>
      <c r="P350" s="2"/>
      <c r="Q350" s="33">
        <f>IF(ISNUMBER(K350),IF(H350&gt;0,IF(I350&gt;0,J350,0),0),0)</f>
        <v>0</v>
      </c>
      <c r="R350" s="27">
        <f>IF(ISNUMBER(K350)=FALSE,J350,0)</f>
        <v>0</v>
      </c>
    </row>
    <row r="351" ht="12.75">
      <c r="A351" s="9"/>
      <c r="B351" s="51" t="s">
        <v>47</v>
      </c>
      <c r="C351" s="1"/>
      <c r="D351" s="1"/>
      <c r="E351" s="52" t="s">
        <v>274</v>
      </c>
      <c r="F351" s="1"/>
      <c r="G351" s="1"/>
      <c r="H351" s="43"/>
      <c r="I351" s="1"/>
      <c r="J351" s="43"/>
      <c r="K351" s="1"/>
      <c r="L351" s="1"/>
      <c r="M351" s="12"/>
      <c r="N351" s="2"/>
      <c r="O351" s="2"/>
      <c r="P351" s="2"/>
      <c r="Q351" s="2"/>
    </row>
    <row r="352" ht="12.75">
      <c r="A352" s="9"/>
      <c r="B352" s="51" t="s">
        <v>49</v>
      </c>
      <c r="C352" s="1"/>
      <c r="D352" s="1"/>
      <c r="E352" s="52" t="s">
        <v>275</v>
      </c>
      <c r="F352" s="1"/>
      <c r="G352" s="1"/>
      <c r="H352" s="43"/>
      <c r="I352" s="1"/>
      <c r="J352" s="43"/>
      <c r="K352" s="1"/>
      <c r="L352" s="1"/>
      <c r="M352" s="12"/>
      <c r="N352" s="2"/>
      <c r="O352" s="2"/>
      <c r="P352" s="2"/>
      <c r="Q352" s="2"/>
    </row>
    <row r="353" ht="12.75">
      <c r="A353" s="9"/>
      <c r="B353" s="51" t="s">
        <v>51</v>
      </c>
      <c r="C353" s="1"/>
      <c r="D353" s="1"/>
      <c r="E353" s="52" t="s">
        <v>237</v>
      </c>
      <c r="F353" s="1"/>
      <c r="G353" s="1"/>
      <c r="H353" s="43"/>
      <c r="I353" s="1"/>
      <c r="J353" s="43"/>
      <c r="K353" s="1"/>
      <c r="L353" s="1"/>
      <c r="M353" s="12"/>
      <c r="N353" s="2"/>
      <c r="O353" s="2"/>
      <c r="P353" s="2"/>
      <c r="Q353" s="2"/>
    </row>
    <row r="354" thickBot="1" ht="12.75">
      <c r="A354" s="9"/>
      <c r="B354" s="53" t="s">
        <v>53</v>
      </c>
      <c r="C354" s="54"/>
      <c r="D354" s="54"/>
      <c r="E354" s="55" t="s">
        <v>61</v>
      </c>
      <c r="F354" s="54"/>
      <c r="G354" s="54"/>
      <c r="H354" s="56"/>
      <c r="I354" s="54"/>
      <c r="J354" s="56"/>
      <c r="K354" s="54"/>
      <c r="L354" s="54"/>
      <c r="M354" s="12"/>
      <c r="N354" s="2"/>
      <c r="O354" s="2"/>
      <c r="P354" s="2"/>
      <c r="Q354" s="2"/>
    </row>
    <row r="355" thickTop="1" ht="12.75">
      <c r="A355" s="9"/>
      <c r="B355" s="44">
        <v>77</v>
      </c>
      <c r="C355" s="45" t="s">
        <v>258</v>
      </c>
      <c r="D355" s="45">
        <v>4</v>
      </c>
      <c r="E355" s="45" t="s">
        <v>254</v>
      </c>
      <c r="F355" s="45" t="s">
        <v>3</v>
      </c>
      <c r="G355" s="46" t="s">
        <v>96</v>
      </c>
      <c r="H355" s="57">
        <v>84</v>
      </c>
      <c r="I355" s="58">
        <f>ROUND(0,2)</f>
        <v>0</v>
      </c>
      <c r="J355" s="59">
        <f>ROUND(I355*H355,2)</f>
        <v>0</v>
      </c>
      <c r="K355" s="60">
        <v>0.20999999999999999</v>
      </c>
      <c r="L355" s="61">
        <f>IF(ISNUMBER(K355),ROUND(J355*(K355+1),2),0)</f>
        <v>0</v>
      </c>
      <c r="M355" s="12"/>
      <c r="N355" s="2"/>
      <c r="O355" s="2"/>
      <c r="P355" s="2"/>
      <c r="Q355" s="33">
        <f>IF(ISNUMBER(K355),IF(H355&gt;0,IF(I355&gt;0,J355,0),0),0)</f>
        <v>0</v>
      </c>
      <c r="R355" s="27">
        <f>IF(ISNUMBER(K355)=FALSE,J355,0)</f>
        <v>0</v>
      </c>
    </row>
    <row r="356" ht="12.75">
      <c r="A356" s="9"/>
      <c r="B356" s="51" t="s">
        <v>47</v>
      </c>
      <c r="C356" s="1"/>
      <c r="D356" s="1"/>
      <c r="E356" s="52" t="s">
        <v>276</v>
      </c>
      <c r="F356" s="1"/>
      <c r="G356" s="1"/>
      <c r="H356" s="43"/>
      <c r="I356" s="1"/>
      <c r="J356" s="43"/>
      <c r="K356" s="1"/>
      <c r="L356" s="1"/>
      <c r="M356" s="12"/>
      <c r="N356" s="2"/>
      <c r="O356" s="2"/>
      <c r="P356" s="2"/>
      <c r="Q356" s="2"/>
    </row>
    <row r="357" ht="12.75">
      <c r="A357" s="9"/>
      <c r="B357" s="51" t="s">
        <v>49</v>
      </c>
      <c r="C357" s="1"/>
      <c r="D357" s="1"/>
      <c r="E357" s="52" t="s">
        <v>277</v>
      </c>
      <c r="F357" s="1"/>
      <c r="G357" s="1"/>
      <c r="H357" s="43"/>
      <c r="I357" s="1"/>
      <c r="J357" s="43"/>
      <c r="K357" s="1"/>
      <c r="L357" s="1"/>
      <c r="M357" s="12"/>
      <c r="N357" s="2"/>
      <c r="O357" s="2"/>
      <c r="P357" s="2"/>
      <c r="Q357" s="2"/>
    </row>
    <row r="358" ht="12.75">
      <c r="A358" s="9"/>
      <c r="B358" s="51" t="s">
        <v>51</v>
      </c>
      <c r="C358" s="1"/>
      <c r="D358" s="1"/>
      <c r="E358" s="52" t="s">
        <v>257</v>
      </c>
      <c r="F358" s="1"/>
      <c r="G358" s="1"/>
      <c r="H358" s="43"/>
      <c r="I358" s="1"/>
      <c r="J358" s="43"/>
      <c r="K358" s="1"/>
      <c r="L358" s="1"/>
      <c r="M358" s="12"/>
      <c r="N358" s="2"/>
      <c r="O358" s="2"/>
      <c r="P358" s="2"/>
      <c r="Q358" s="2"/>
    </row>
    <row r="359" thickBot="1" ht="12.75">
      <c r="A359" s="9"/>
      <c r="B359" s="53" t="s">
        <v>53</v>
      </c>
      <c r="C359" s="54"/>
      <c r="D359" s="54"/>
      <c r="E359" s="55" t="s">
        <v>61</v>
      </c>
      <c r="F359" s="54"/>
      <c r="G359" s="54"/>
      <c r="H359" s="56"/>
      <c r="I359" s="54"/>
      <c r="J359" s="56"/>
      <c r="K359" s="54"/>
      <c r="L359" s="54"/>
      <c r="M359" s="12"/>
      <c r="N359" s="2"/>
      <c r="O359" s="2"/>
      <c r="P359" s="2"/>
      <c r="Q359" s="2"/>
    </row>
    <row r="360" thickTop="1" ht="12.75">
      <c r="A360" s="9"/>
      <c r="B360" s="44">
        <v>78</v>
      </c>
      <c r="C360" s="45" t="s">
        <v>258</v>
      </c>
      <c r="D360" s="45">
        <v>5</v>
      </c>
      <c r="E360" s="45" t="s">
        <v>254</v>
      </c>
      <c r="F360" s="45" t="s">
        <v>3</v>
      </c>
      <c r="G360" s="46" t="s">
        <v>96</v>
      </c>
      <c r="H360" s="57">
        <v>84</v>
      </c>
      <c r="I360" s="58">
        <f>ROUND(0,2)</f>
        <v>0</v>
      </c>
      <c r="J360" s="59">
        <f>ROUND(I360*H360,2)</f>
        <v>0</v>
      </c>
      <c r="K360" s="60">
        <v>0.20999999999999999</v>
      </c>
      <c r="L360" s="61">
        <f>IF(ISNUMBER(K360),ROUND(J360*(K360+1),2),0)</f>
        <v>0</v>
      </c>
      <c r="M360" s="12"/>
      <c r="N360" s="2"/>
      <c r="O360" s="2"/>
      <c r="P360" s="2"/>
      <c r="Q360" s="33">
        <f>IF(ISNUMBER(K360),IF(H360&gt;0,IF(I360&gt;0,J360,0),0),0)</f>
        <v>0</v>
      </c>
      <c r="R360" s="27">
        <f>IF(ISNUMBER(K360)=FALSE,J360,0)</f>
        <v>0</v>
      </c>
    </row>
    <row r="361" ht="12.75">
      <c r="A361" s="9"/>
      <c r="B361" s="51" t="s">
        <v>47</v>
      </c>
      <c r="C361" s="1"/>
      <c r="D361" s="1"/>
      <c r="E361" s="52" t="s">
        <v>278</v>
      </c>
      <c r="F361" s="1"/>
      <c r="G361" s="1"/>
      <c r="H361" s="43"/>
      <c r="I361" s="1"/>
      <c r="J361" s="43"/>
      <c r="K361" s="1"/>
      <c r="L361" s="1"/>
      <c r="M361" s="12"/>
      <c r="N361" s="2"/>
      <c r="O361" s="2"/>
      <c r="P361" s="2"/>
      <c r="Q361" s="2"/>
    </row>
    <row r="362" ht="12.75">
      <c r="A362" s="9"/>
      <c r="B362" s="51" t="s">
        <v>49</v>
      </c>
      <c r="C362" s="1"/>
      <c r="D362" s="1"/>
      <c r="E362" s="52" t="s">
        <v>277</v>
      </c>
      <c r="F362" s="1"/>
      <c r="G362" s="1"/>
      <c r="H362" s="43"/>
      <c r="I362" s="1"/>
      <c r="J362" s="43"/>
      <c r="K362" s="1"/>
      <c r="L362" s="1"/>
      <c r="M362" s="12"/>
      <c r="N362" s="2"/>
      <c r="O362" s="2"/>
      <c r="P362" s="2"/>
      <c r="Q362" s="2"/>
    </row>
    <row r="363" ht="12.75">
      <c r="A363" s="9"/>
      <c r="B363" s="51" t="s">
        <v>51</v>
      </c>
      <c r="C363" s="1"/>
      <c r="D363" s="1"/>
      <c r="E363" s="52" t="s">
        <v>257</v>
      </c>
      <c r="F363" s="1"/>
      <c r="G363" s="1"/>
      <c r="H363" s="43"/>
      <c r="I363" s="1"/>
      <c r="J363" s="43"/>
      <c r="K363" s="1"/>
      <c r="L363" s="1"/>
      <c r="M363" s="12"/>
      <c r="N363" s="2"/>
      <c r="O363" s="2"/>
      <c r="P363" s="2"/>
      <c r="Q363" s="2"/>
    </row>
    <row r="364" thickBot="1" ht="12.75">
      <c r="A364" s="9"/>
      <c r="B364" s="53" t="s">
        <v>53</v>
      </c>
      <c r="C364" s="54"/>
      <c r="D364" s="54"/>
      <c r="E364" s="55" t="s">
        <v>61</v>
      </c>
      <c r="F364" s="54"/>
      <c r="G364" s="54"/>
      <c r="H364" s="56"/>
      <c r="I364" s="54"/>
      <c r="J364" s="56"/>
      <c r="K364" s="54"/>
      <c r="L364" s="54"/>
      <c r="M364" s="12"/>
      <c r="N364" s="2"/>
      <c r="O364" s="2"/>
      <c r="P364" s="2"/>
      <c r="Q364" s="2"/>
    </row>
    <row r="365" thickTop="1" ht="12.75">
      <c r="A365" s="9"/>
      <c r="B365" s="44">
        <v>79</v>
      </c>
      <c r="C365" s="45" t="s">
        <v>279</v>
      </c>
      <c r="D365" s="45"/>
      <c r="E365" s="45" t="s">
        <v>280</v>
      </c>
      <c r="F365" s="45" t="s">
        <v>3</v>
      </c>
      <c r="G365" s="46" t="s">
        <v>96</v>
      </c>
      <c r="H365" s="57">
        <v>228.80000000000001</v>
      </c>
      <c r="I365" s="58">
        <f>ROUND(0,2)</f>
        <v>0</v>
      </c>
      <c r="J365" s="59">
        <f>ROUND(I365*H365,2)</f>
        <v>0</v>
      </c>
      <c r="K365" s="60">
        <v>0.20999999999999999</v>
      </c>
      <c r="L365" s="61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 ht="12.75">
      <c r="A366" s="9"/>
      <c r="B366" s="51" t="s">
        <v>47</v>
      </c>
      <c r="C366" s="1"/>
      <c r="D366" s="1"/>
      <c r="E366" s="52" t="s">
        <v>281</v>
      </c>
      <c r="F366" s="1"/>
      <c r="G366" s="1"/>
      <c r="H366" s="43"/>
      <c r="I366" s="1"/>
      <c r="J366" s="43"/>
      <c r="K366" s="1"/>
      <c r="L366" s="1"/>
      <c r="M366" s="12"/>
      <c r="N366" s="2"/>
      <c r="O366" s="2"/>
      <c r="P366" s="2"/>
      <c r="Q366" s="2"/>
    </row>
    <row r="367" ht="12.75">
      <c r="A367" s="9"/>
      <c r="B367" s="51" t="s">
        <v>49</v>
      </c>
      <c r="C367" s="1"/>
      <c r="D367" s="1"/>
      <c r="E367" s="52" t="s">
        <v>282</v>
      </c>
      <c r="F367" s="1"/>
      <c r="G367" s="1"/>
      <c r="H367" s="43"/>
      <c r="I367" s="1"/>
      <c r="J367" s="43"/>
      <c r="K367" s="1"/>
      <c r="L367" s="1"/>
      <c r="M367" s="12"/>
      <c r="N367" s="2"/>
      <c r="O367" s="2"/>
      <c r="P367" s="2"/>
      <c r="Q367" s="2"/>
    </row>
    <row r="368" ht="12.75">
      <c r="A368" s="9"/>
      <c r="B368" s="51" t="s">
        <v>51</v>
      </c>
      <c r="C368" s="1"/>
      <c r="D368" s="1"/>
      <c r="E368" s="52" t="s">
        <v>283</v>
      </c>
      <c r="F368" s="1"/>
      <c r="G368" s="1"/>
      <c r="H368" s="43"/>
      <c r="I368" s="1"/>
      <c r="J368" s="43"/>
      <c r="K368" s="1"/>
      <c r="L368" s="1"/>
      <c r="M368" s="12"/>
      <c r="N368" s="2"/>
      <c r="O368" s="2"/>
      <c r="P368" s="2"/>
      <c r="Q368" s="2"/>
    </row>
    <row r="369" thickBot="1" ht="12.75">
      <c r="A369" s="9"/>
      <c r="B369" s="53" t="s">
        <v>53</v>
      </c>
      <c r="C369" s="54"/>
      <c r="D369" s="54"/>
      <c r="E369" s="55" t="s">
        <v>61</v>
      </c>
      <c r="F369" s="54"/>
      <c r="G369" s="54"/>
      <c r="H369" s="56"/>
      <c r="I369" s="54"/>
      <c r="J369" s="56"/>
      <c r="K369" s="54"/>
      <c r="L369" s="54"/>
      <c r="M369" s="12"/>
      <c r="N369" s="2"/>
      <c r="O369" s="2"/>
      <c r="P369" s="2"/>
      <c r="Q369" s="2"/>
    </row>
    <row r="370" thickTop="1" ht="12.75">
      <c r="A370" s="9"/>
      <c r="B370" s="44">
        <v>80</v>
      </c>
      <c r="C370" s="45" t="s">
        <v>258</v>
      </c>
      <c r="D370" s="45">
        <v>6</v>
      </c>
      <c r="E370" s="45" t="s">
        <v>254</v>
      </c>
      <c r="F370" s="45" t="s">
        <v>3</v>
      </c>
      <c r="G370" s="46" t="s">
        <v>96</v>
      </c>
      <c r="H370" s="57">
        <v>410</v>
      </c>
      <c r="I370" s="58">
        <f>ROUND(0,2)</f>
        <v>0</v>
      </c>
      <c r="J370" s="59">
        <f>ROUND(I370*H370,2)</f>
        <v>0</v>
      </c>
      <c r="K370" s="60">
        <v>0.20999999999999999</v>
      </c>
      <c r="L370" s="61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 ht="12.75">
      <c r="A371" s="9"/>
      <c r="B371" s="51" t="s">
        <v>47</v>
      </c>
      <c r="C371" s="1"/>
      <c r="D371" s="1"/>
      <c r="E371" s="52" t="s">
        <v>284</v>
      </c>
      <c r="F371" s="1"/>
      <c r="G371" s="1"/>
      <c r="H371" s="43"/>
      <c r="I371" s="1"/>
      <c r="J371" s="43"/>
      <c r="K371" s="1"/>
      <c r="L371" s="1"/>
      <c r="M371" s="12"/>
      <c r="N371" s="2"/>
      <c r="O371" s="2"/>
      <c r="P371" s="2"/>
      <c r="Q371" s="2"/>
    </row>
    <row r="372" ht="12.75">
      <c r="A372" s="9"/>
      <c r="B372" s="51" t="s">
        <v>49</v>
      </c>
      <c r="C372" s="1"/>
      <c r="D372" s="1"/>
      <c r="E372" s="52" t="s">
        <v>268</v>
      </c>
      <c r="F372" s="1"/>
      <c r="G372" s="1"/>
      <c r="H372" s="43"/>
      <c r="I372" s="1"/>
      <c r="J372" s="43"/>
      <c r="K372" s="1"/>
      <c r="L372" s="1"/>
      <c r="M372" s="12"/>
      <c r="N372" s="2"/>
      <c r="O372" s="2"/>
      <c r="P372" s="2"/>
      <c r="Q372" s="2"/>
    </row>
    <row r="373" ht="12.75">
      <c r="A373" s="9"/>
      <c r="B373" s="51" t="s">
        <v>51</v>
      </c>
      <c r="C373" s="1"/>
      <c r="D373" s="1"/>
      <c r="E373" s="52" t="s">
        <v>257</v>
      </c>
      <c r="F373" s="1"/>
      <c r="G373" s="1"/>
      <c r="H373" s="43"/>
      <c r="I373" s="1"/>
      <c r="J373" s="43"/>
      <c r="K373" s="1"/>
      <c r="L373" s="1"/>
      <c r="M373" s="12"/>
      <c r="N373" s="2"/>
      <c r="O373" s="2"/>
      <c r="P373" s="2"/>
      <c r="Q373" s="2"/>
    </row>
    <row r="374" thickBot="1" ht="12.75">
      <c r="A374" s="9"/>
      <c r="B374" s="53" t="s">
        <v>53</v>
      </c>
      <c r="C374" s="54"/>
      <c r="D374" s="54"/>
      <c r="E374" s="55" t="s">
        <v>61</v>
      </c>
      <c r="F374" s="54"/>
      <c r="G374" s="54"/>
      <c r="H374" s="56"/>
      <c r="I374" s="54"/>
      <c r="J374" s="56"/>
      <c r="K374" s="54"/>
      <c r="L374" s="54"/>
      <c r="M374" s="12"/>
      <c r="N374" s="2"/>
      <c r="O374" s="2"/>
      <c r="P374" s="2"/>
      <c r="Q374" s="2"/>
    </row>
    <row r="375" thickTop="1" ht="12.75">
      <c r="A375" s="9"/>
      <c r="B375" s="44">
        <v>81</v>
      </c>
      <c r="C375" s="45" t="s">
        <v>285</v>
      </c>
      <c r="D375" s="45"/>
      <c r="E375" s="45" t="s">
        <v>286</v>
      </c>
      <c r="F375" s="45" t="s">
        <v>3</v>
      </c>
      <c r="G375" s="46" t="s">
        <v>138</v>
      </c>
      <c r="H375" s="57">
        <v>20</v>
      </c>
      <c r="I375" s="58">
        <f>ROUND(0,2)</f>
        <v>0</v>
      </c>
      <c r="J375" s="59">
        <f>ROUND(I375*H375,2)</f>
        <v>0</v>
      </c>
      <c r="K375" s="60">
        <v>0.20999999999999999</v>
      </c>
      <c r="L375" s="61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 ht="12.75">
      <c r="A376" s="9"/>
      <c r="B376" s="51" t="s">
        <v>47</v>
      </c>
      <c r="C376" s="1"/>
      <c r="D376" s="1"/>
      <c r="E376" s="52" t="s">
        <v>287</v>
      </c>
      <c r="F376" s="1"/>
      <c r="G376" s="1"/>
      <c r="H376" s="43"/>
      <c r="I376" s="1"/>
      <c r="J376" s="43"/>
      <c r="K376" s="1"/>
      <c r="L376" s="1"/>
      <c r="M376" s="12"/>
      <c r="N376" s="2"/>
      <c r="O376" s="2"/>
      <c r="P376" s="2"/>
      <c r="Q376" s="2"/>
    </row>
    <row r="377" ht="12.75">
      <c r="A377" s="9"/>
      <c r="B377" s="51" t="s">
        <v>49</v>
      </c>
      <c r="C377" s="1"/>
      <c r="D377" s="1"/>
      <c r="E377" s="52" t="s">
        <v>288</v>
      </c>
      <c r="F377" s="1"/>
      <c r="G377" s="1"/>
      <c r="H377" s="43"/>
      <c r="I377" s="1"/>
      <c r="J377" s="43"/>
      <c r="K377" s="1"/>
      <c r="L377" s="1"/>
      <c r="M377" s="12"/>
      <c r="N377" s="2"/>
      <c r="O377" s="2"/>
      <c r="P377" s="2"/>
      <c r="Q377" s="2"/>
    </row>
    <row r="378" ht="12.75">
      <c r="A378" s="9"/>
      <c r="B378" s="51" t="s">
        <v>51</v>
      </c>
      <c r="C378" s="1"/>
      <c r="D378" s="1"/>
      <c r="E378" s="52" t="s">
        <v>289</v>
      </c>
      <c r="F378" s="1"/>
      <c r="G378" s="1"/>
      <c r="H378" s="43"/>
      <c r="I378" s="1"/>
      <c r="J378" s="43"/>
      <c r="K378" s="1"/>
      <c r="L378" s="1"/>
      <c r="M378" s="12"/>
      <c r="N378" s="2"/>
      <c r="O378" s="2"/>
      <c r="P378" s="2"/>
      <c r="Q378" s="2"/>
    </row>
    <row r="379" thickBot="1" ht="12.75">
      <c r="A379" s="9"/>
      <c r="B379" s="53" t="s">
        <v>53</v>
      </c>
      <c r="C379" s="54"/>
      <c r="D379" s="54"/>
      <c r="E379" s="55" t="s">
        <v>61</v>
      </c>
      <c r="F379" s="54"/>
      <c r="G379" s="54"/>
      <c r="H379" s="56"/>
      <c r="I379" s="54"/>
      <c r="J379" s="56"/>
      <c r="K379" s="54"/>
      <c r="L379" s="54"/>
      <c r="M379" s="12"/>
      <c r="N379" s="2"/>
      <c r="O379" s="2"/>
      <c r="P379" s="2"/>
      <c r="Q379" s="2"/>
    </row>
    <row r="380" thickTop="1" thickBot="1" ht="25" customHeight="1">
      <c r="A380" s="9"/>
      <c r="B380" s="1"/>
      <c r="C380" s="62">
        <v>9</v>
      </c>
      <c r="D380" s="1"/>
      <c r="E380" s="62" t="s">
        <v>34</v>
      </c>
      <c r="F380" s="1"/>
      <c r="G380" s="63" t="s">
        <v>87</v>
      </c>
      <c r="H380" s="64">
        <f>J285+J290+J295+J300+J305+J310+J315+J320+J325+J330+J335+J340+J345+J350+J355+J360+J365+J370+J375</f>
        <v>0</v>
      </c>
      <c r="I380" s="63" t="s">
        <v>88</v>
      </c>
      <c r="J380" s="65">
        <f>(L380-H380)</f>
        <v>0</v>
      </c>
      <c r="K380" s="63" t="s">
        <v>89</v>
      </c>
      <c r="L380" s="66">
        <f>L285+L290+L295+L300+L305+L310+L315+L320+L325+L330+L335+L340+L345+L350+L355+L360+L365+L370+L375</f>
        <v>0</v>
      </c>
      <c r="M380" s="12"/>
      <c r="N380" s="2"/>
      <c r="O380" s="2"/>
      <c r="P380" s="2"/>
      <c r="Q380" s="33">
        <f>0+Q285+Q290+Q295+Q300+Q305+Q310+Q315+Q320+Q325+Q330+Q335+Q340+Q345+Q350+Q355+Q360+Q365+Q370+Q375</f>
        <v>0</v>
      </c>
      <c r="R380" s="27">
        <f>0+R285+R290+R295+R300+R305+R310+R315+R320+R325+R330+R335+R340+R345+R350+R355+R360+R365+R370+R375</f>
        <v>0</v>
      </c>
      <c r="S380" s="67">
        <f>Q380*(1+J380)+R380</f>
        <v>0</v>
      </c>
    </row>
    <row r="381" thickTop="1" thickBot="1" ht="25" customHeight="1">
      <c r="A381" s="9"/>
      <c r="B381" s="68"/>
      <c r="C381" s="68"/>
      <c r="D381" s="68"/>
      <c r="E381" s="68"/>
      <c r="F381" s="68"/>
      <c r="G381" s="69" t="s">
        <v>90</v>
      </c>
      <c r="H381" s="70">
        <f>J285+J290+J295+J300+J305+J310+J315+J320+J325+J330+J335+J340+J345+J350+J355+J360+J365+J370+J375</f>
        <v>0</v>
      </c>
      <c r="I381" s="69" t="s">
        <v>91</v>
      </c>
      <c r="J381" s="71">
        <f>0+J380</f>
        <v>0</v>
      </c>
      <c r="K381" s="69" t="s">
        <v>92</v>
      </c>
      <c r="L381" s="72">
        <f>L285+L290+L295+L300+L305+L310+L315+L320+L325+L330+L335+L340+L345+L350+L355+L360+L365+L370+L375</f>
        <v>0</v>
      </c>
      <c r="M381" s="12"/>
      <c r="N381" s="2"/>
      <c r="O381" s="2"/>
      <c r="P381" s="2"/>
      <c r="Q381" s="2"/>
    </row>
    <row r="382" ht="12.75">
      <c r="A382" s="13"/>
      <c r="B382" s="4"/>
      <c r="C382" s="4"/>
      <c r="D382" s="4"/>
      <c r="E382" s="4"/>
      <c r="F382" s="4"/>
      <c r="G382" s="4"/>
      <c r="H382" s="74"/>
      <c r="I382" s="4"/>
      <c r="J382" s="74"/>
      <c r="K382" s="4"/>
      <c r="L382" s="4"/>
      <c r="M382" s="14"/>
      <c r="N382" s="2"/>
      <c r="O382" s="2"/>
      <c r="P382" s="2"/>
      <c r="Q382" s="2"/>
    </row>
    <row r="383" ht="12.7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"/>
      <c r="O383" s="2"/>
      <c r="P383" s="2"/>
      <c r="Q383" s="2"/>
    </row>
  </sheetData>
  <mergeCells count="29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79:L79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6:D356"/>
    <mergeCell ref="B357:D357"/>
    <mergeCell ref="B358:D358"/>
    <mergeCell ref="B359:D359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42:L142"/>
    <mergeCell ref="B229:D229"/>
    <mergeCell ref="B230:D230"/>
    <mergeCell ref="B231:D231"/>
    <mergeCell ref="B232:D232"/>
    <mergeCell ref="B235:L235"/>
    <mergeCell ref="B237:D237"/>
    <mergeCell ref="B238:D238"/>
    <mergeCell ref="B239:D239"/>
    <mergeCell ref="B240:D240"/>
    <mergeCell ref="B243:L243"/>
    <mergeCell ref="B245:D245"/>
    <mergeCell ref="B246:D246"/>
    <mergeCell ref="B247:D247"/>
    <mergeCell ref="B248:D248"/>
    <mergeCell ref="B251:L251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8:D278"/>
    <mergeCell ref="B279:D279"/>
    <mergeCell ref="B280:D280"/>
    <mergeCell ref="B281:D281"/>
    <mergeCell ref="B286:D286"/>
    <mergeCell ref="B287:D287"/>
    <mergeCell ref="B288:D288"/>
    <mergeCell ref="B289:D289"/>
    <mergeCell ref="B284:L28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2024-05-14T05:23:38Z</dcterms:modified>
</cp:coreProperties>
</file>