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X:\Sociální zázemí projekt\"/>
    </mc:Choice>
  </mc:AlternateContent>
  <xr:revisionPtr revIDLastSave="0" documentId="8_{4873A07B-D2E6-4145-B95F-927806303D70}" xr6:coauthVersionLast="47" xr6:coauthVersionMax="47" xr10:uidLastSave="{00000000-0000-0000-0000-000000000000}"/>
  <workbookProtection workbookAlgorithmName="SHA-512" workbookHashValue="q+7nFFMk+ECQuYg56TWDCxfGqLo5r2y8p1iGFRTuQI+m+m+aJ3YLjVZi8pKUsgeNVU6/03f66yrp+9NrzRlnwg==" workbookSaltValue="31plGGF4aLSrpbGWYnCE1A==" workbookSpinCount="100000" lockStructure="1"/>
  <bookViews>
    <workbookView xWindow="-108" yWindow="-108" windowWidth="23256" windowHeight="12576" activeTab="1" xr2:uid="{00000000-000D-0000-FFFF-FFFF00000000}"/>
  </bookViews>
  <sheets>
    <sheet name="Rekapitulace stavby" sheetId="1" r:id="rId1"/>
    <sheet name="SO 01 - Stavební objekt 01" sheetId="2" r:id="rId2"/>
  </sheets>
  <definedNames>
    <definedName name="_xlnm._FilterDatabase" localSheetId="1" hidden="1">'SO 01 - Stavební objekt 01'!$C$141:$K$430</definedName>
    <definedName name="_xlnm.Print_Titles" localSheetId="0">'Rekapitulace stavby'!$92:$92</definedName>
    <definedName name="_xlnm.Print_Titles" localSheetId="1">'SO 01 - Stavební objekt 01'!$141:$141</definedName>
    <definedName name="_xlnm.Print_Area" localSheetId="0">'Rekapitulace stavby'!$D$4:$AO$76,'Rekapitulace stavby'!$C$82:$AQ$96</definedName>
    <definedName name="_xlnm.Print_Area" localSheetId="1">'SO 01 - Stavební objekt 01'!$C$129:$J$430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37" i="2"/>
  <c r="J36" i="2"/>
  <c r="AY95" i="1"/>
  <c r="J35" i="2"/>
  <c r="AX95" i="1" s="1"/>
  <c r="BI430" i="2"/>
  <c r="BH430" i="2"/>
  <c r="BG430" i="2"/>
  <c r="BF430" i="2"/>
  <c r="T430" i="2"/>
  <c r="T429" i="2"/>
  <c r="R430" i="2"/>
  <c r="R429" i="2"/>
  <c r="P430" i="2"/>
  <c r="P429" i="2"/>
  <c r="BI428" i="2"/>
  <c r="BH428" i="2"/>
  <c r="BG428" i="2"/>
  <c r="BF428" i="2"/>
  <c r="T428" i="2"/>
  <c r="T427" i="2" s="1"/>
  <c r="R428" i="2"/>
  <c r="R427" i="2"/>
  <c r="P428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T420" i="2" s="1"/>
  <c r="R421" i="2"/>
  <c r="R420" i="2" s="1"/>
  <c r="P421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T405" i="2" s="1"/>
  <c r="R406" i="2"/>
  <c r="R405" i="2" s="1"/>
  <c r="P406" i="2"/>
  <c r="P405" i="2" s="1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E134" i="2"/>
  <c r="F89" i="2"/>
  <c r="E87" i="2"/>
  <c r="J24" i="2"/>
  <c r="E24" i="2"/>
  <c r="J92" i="2" s="1"/>
  <c r="J23" i="2"/>
  <c r="J21" i="2"/>
  <c r="E21" i="2"/>
  <c r="J138" i="2" s="1"/>
  <c r="J20" i="2"/>
  <c r="J18" i="2"/>
  <c r="E18" i="2"/>
  <c r="J17" i="2"/>
  <c r="J15" i="2"/>
  <c r="E15" i="2"/>
  <c r="J14" i="2"/>
  <c r="J12" i="2"/>
  <c r="J89" i="2"/>
  <c r="E7" i="2"/>
  <c r="L90" i="1"/>
  <c r="AM90" i="1"/>
  <c r="AM89" i="1"/>
  <c r="L89" i="1"/>
  <c r="AM87" i="1"/>
  <c r="L87" i="1"/>
  <c r="L85" i="1"/>
  <c r="L84" i="1"/>
  <c r="BK423" i="2"/>
  <c r="BK338" i="2"/>
  <c r="BK257" i="2"/>
  <c r="J154" i="2"/>
  <c r="BK414" i="2"/>
  <c r="BK332" i="2"/>
  <c r="BK278" i="2"/>
  <c r="J243" i="2"/>
  <c r="BK196" i="2"/>
  <c r="J176" i="2"/>
  <c r="J162" i="2"/>
  <c r="BK144" i="2"/>
  <c r="J402" i="2"/>
  <c r="BK365" i="2"/>
  <c r="J373" i="2"/>
  <c r="BK316" i="2"/>
  <c r="J190" i="2"/>
  <c r="J147" i="2"/>
  <c r="J363" i="2"/>
  <c r="BK343" i="2"/>
  <c r="J289" i="2"/>
  <c r="BK194" i="2"/>
  <c r="BK147" i="2"/>
  <c r="J370" i="2"/>
  <c r="BK310" i="2"/>
  <c r="BK234" i="2"/>
  <c r="J193" i="2"/>
  <c r="BK169" i="2"/>
  <c r="BK426" i="2"/>
  <c r="J421" i="2"/>
  <c r="J356" i="2"/>
  <c r="BK306" i="2"/>
  <c r="BK261" i="2"/>
  <c r="J357" i="2"/>
  <c r="J295" i="2"/>
  <c r="BK228" i="2"/>
  <c r="J194" i="2"/>
  <c r="J180" i="2"/>
  <c r="BK411" i="2"/>
  <c r="BK309" i="2"/>
  <c r="J270" i="2"/>
  <c r="J428" i="2"/>
  <c r="BK336" i="2"/>
  <c r="BK391" i="2"/>
  <c r="BK294" i="2"/>
  <c r="BK402" i="2"/>
  <c r="BK389" i="2"/>
  <c r="BK285" i="2"/>
  <c r="BK263" i="2"/>
  <c r="BK361" i="2"/>
  <c r="J272" i="2"/>
  <c r="BK206" i="2"/>
  <c r="BK299" i="2"/>
  <c r="BK222" i="2"/>
  <c r="BK154" i="2"/>
  <c r="J302" i="2"/>
  <c r="BK318" i="2"/>
  <c r="J281" i="2"/>
  <c r="J212" i="2"/>
  <c r="BK189" i="2"/>
  <c r="J383" i="2"/>
  <c r="BK230" i="2"/>
  <c r="BK416" i="2"/>
  <c r="J333" i="2"/>
  <c r="J258" i="2"/>
  <c r="J199" i="2"/>
  <c r="BK181" i="2"/>
  <c r="J163" i="2"/>
  <c r="J408" i="2"/>
  <c r="BK390" i="2"/>
  <c r="J285" i="2"/>
  <c r="J318" i="2"/>
  <c r="J415" i="2"/>
  <c r="BK406" i="2"/>
  <c r="BK289" i="2"/>
  <c r="J268" i="2"/>
  <c r="J230" i="2"/>
  <c r="BK369" i="2"/>
  <c r="BK260" i="2"/>
  <c r="BK413" i="2"/>
  <c r="BK372" i="2"/>
  <c r="J325" i="2"/>
  <c r="BK258" i="2"/>
  <c r="BK212" i="2"/>
  <c r="J156" i="2"/>
  <c r="J382" i="2"/>
  <c r="BK347" i="2"/>
  <c r="BK308" i="2"/>
  <c r="J257" i="2"/>
  <c r="J189" i="2"/>
  <c r="BK395" i="2"/>
  <c r="J322" i="2"/>
  <c r="BK259" i="2"/>
  <c r="J181" i="2"/>
  <c r="J159" i="2"/>
  <c r="BK425" i="2"/>
  <c r="J377" i="2"/>
  <c r="BK337" i="2"/>
  <c r="J216" i="2"/>
  <c r="J351" i="2"/>
  <c r="J262" i="2"/>
  <c r="BK245" i="2"/>
  <c r="J145" i="2"/>
  <c r="BK210" i="2"/>
  <c r="BK325" i="2"/>
  <c r="J334" i="2"/>
  <c r="BK286" i="2"/>
  <c r="J206" i="2"/>
  <c r="BK150" i="2"/>
  <c r="J412" i="2"/>
  <c r="BK295" i="2"/>
  <c r="J174" i="2"/>
  <c r="BK356" i="2"/>
  <c r="J292" i="2"/>
  <c r="J255" i="2"/>
  <c r="BK204" i="2"/>
  <c r="BK186" i="2"/>
  <c r="BK164" i="2"/>
  <c r="BK404" i="2"/>
  <c r="BK382" i="2"/>
  <c r="J306" i="2"/>
  <c r="BK350" i="2"/>
  <c r="J413" i="2"/>
  <c r="J403" i="2"/>
  <c r="BK352" i="2"/>
  <c r="BK273" i="2"/>
  <c r="BK173" i="2"/>
  <c r="BK362" i="2"/>
  <c r="BK218" i="2"/>
  <c r="J400" i="2"/>
  <c r="BK370" i="2"/>
  <c r="BK353" i="2"/>
  <c r="J323" i="2"/>
  <c r="J297" i="2"/>
  <c r="BK254" i="2"/>
  <c r="J165" i="2"/>
  <c r="BK160" i="2"/>
  <c r="BK412" i="2"/>
  <c r="BK360" i="2"/>
  <c r="BK311" i="2"/>
  <c r="BK239" i="2"/>
  <c r="J191" i="2"/>
  <c r="J150" i="2"/>
  <c r="BK392" i="2"/>
  <c r="BK314" i="2"/>
  <c r="BK224" i="2"/>
  <c r="J178" i="2"/>
  <c r="BK155" i="2"/>
  <c r="J378" i="2"/>
  <c r="BK364" i="2"/>
  <c r="J286" i="2"/>
  <c r="J220" i="2"/>
  <c r="J380" i="2"/>
  <c r="BK265" i="2"/>
  <c r="J200" i="2"/>
  <c r="BK163" i="2"/>
  <c r="BK381" i="2"/>
  <c r="BK345" i="2"/>
  <c r="J236" i="2"/>
  <c r="BK359" i="2"/>
  <c r="J310" i="2"/>
  <c r="J278" i="2"/>
  <c r="J426" i="2"/>
  <c r="J349" i="2"/>
  <c r="J273" i="2"/>
  <c r="J338" i="2"/>
  <c r="J254" i="2"/>
  <c r="J345" i="2"/>
  <c r="J294" i="2"/>
  <c r="BK216" i="2"/>
  <c r="BK152" i="2"/>
  <c r="J266" i="2"/>
  <c r="BK208" i="2"/>
  <c r="BK340" i="2"/>
  <c r="J423" i="2"/>
  <c r="BK335" i="2"/>
  <c r="BK252" i="2"/>
  <c r="BK182" i="2"/>
  <c r="J160" i="2"/>
  <c r="J387" i="2"/>
  <c r="J406" i="2"/>
  <c r="J327" i="2"/>
  <c r="J399" i="2"/>
  <c r="J280" i="2"/>
  <c r="BK236" i="2"/>
  <c r="J394" i="2"/>
  <c r="J284" i="2"/>
  <c r="J392" i="2"/>
  <c r="BK355" i="2"/>
  <c r="J313" i="2"/>
  <c r="BK248" i="2"/>
  <c r="J152" i="2"/>
  <c r="J381" i="2"/>
  <c r="J339" i="2"/>
  <c r="J228" i="2"/>
  <c r="J416" i="2"/>
  <c r="J324" i="2"/>
  <c r="J222" i="2"/>
  <c r="J164" i="2"/>
  <c r="BK167" i="2"/>
  <c r="BK367" i="2"/>
  <c r="BK307" i="2"/>
  <c r="BK388" i="2"/>
  <c r="BK270" i="2"/>
  <c r="BK297" i="2"/>
  <c r="J175" i="2"/>
  <c r="J291" i="2"/>
  <c r="J308" i="2"/>
  <c r="J195" i="2"/>
  <c r="J384" i="2"/>
  <c r="BK302" i="2"/>
  <c r="BK192" i="2"/>
  <c r="BK418" i="2"/>
  <c r="BK342" i="2"/>
  <c r="J290" i="2"/>
  <c r="J250" i="2"/>
  <c r="J198" i="2"/>
  <c r="BK172" i="2"/>
  <c r="BK159" i="2"/>
  <c r="J375" i="2"/>
  <c r="BK384" i="2"/>
  <c r="BK319" i="2"/>
  <c r="J414" i="2"/>
  <c r="J397" i="2"/>
  <c r="J385" i="2"/>
  <c r="J267" i="2"/>
  <c r="BK226" i="2"/>
  <c r="J364" i="2"/>
  <c r="BK303" i="2"/>
  <c r="BK408" i="2"/>
  <c r="J269" i="2"/>
  <c r="BK200" i="2"/>
  <c r="J179" i="2"/>
  <c r="J307" i="2"/>
  <c r="BK375" i="2"/>
  <c r="J187" i="2"/>
  <c r="BK383" i="2"/>
  <c r="J275" i="2"/>
  <c r="J238" i="2"/>
  <c r="J312" i="2"/>
  <c r="BK187" i="2"/>
  <c r="BK281" i="2"/>
  <c r="J151" i="2"/>
  <c r="J261" i="2"/>
  <c r="BK188" i="2"/>
  <c r="J418" i="2"/>
  <c r="J299" i="2"/>
  <c r="BK421" i="2"/>
  <c r="J296" i="2"/>
  <c r="J202" i="2"/>
  <c r="BK165" i="2"/>
  <c r="BK385" i="2"/>
  <c r="J374" i="2"/>
  <c r="BK409" i="2"/>
  <c r="J395" i="2"/>
  <c r="J276" i="2"/>
  <c r="BK171" i="2"/>
  <c r="BK305" i="2"/>
  <c r="J409" i="2"/>
  <c r="J367" i="2"/>
  <c r="J336" i="2"/>
  <c r="BK255" i="2"/>
  <c r="J186" i="2"/>
  <c r="BK415" i="2"/>
  <c r="BK344" i="2"/>
  <c r="BK197" i="2"/>
  <c r="BK410" i="2"/>
  <c r="BK323" i="2"/>
  <c r="J204" i="2"/>
  <c r="BK174" i="2"/>
  <c r="J425" i="2"/>
  <c r="J300" i="2"/>
  <c r="J353" i="2"/>
  <c r="J264" i="2"/>
  <c r="BK156" i="2"/>
  <c r="BK351" i="2"/>
  <c r="J208" i="2"/>
  <c r="BK328" i="2"/>
  <c r="J360" i="2"/>
  <c r="J391" i="2"/>
  <c r="J232" i="2"/>
  <c r="BK291" i="2"/>
  <c r="J331" i="2"/>
  <c r="J172" i="2"/>
  <c r="BK398" i="2"/>
  <c r="BK243" i="2"/>
  <c r="J182" i="2"/>
  <c r="J343" i="2"/>
  <c r="J304" i="2"/>
  <c r="J241" i="2"/>
  <c r="BK424" i="2"/>
  <c r="BK374" i="2"/>
  <c r="BK317" i="2"/>
  <c r="BK267" i="2"/>
  <c r="J341" i="2"/>
  <c r="BK287" i="2"/>
  <c r="J389" i="2"/>
  <c r="J361" i="2"/>
  <c r="J347" i="2"/>
  <c r="J314" i="2"/>
  <c r="BK296" i="2"/>
  <c r="BK251" i="2"/>
  <c r="J183" i="2"/>
  <c r="J161" i="2"/>
  <c r="J146" i="2"/>
  <c r="J365" i="2"/>
  <c r="BK349" i="2"/>
  <c r="J218" i="2"/>
  <c r="J192" i="2"/>
  <c r="BK151" i="2"/>
  <c r="BK399" i="2"/>
  <c r="BK341" i="2"/>
  <c r="BK312" i="2"/>
  <c r="J260" i="2"/>
  <c r="J210" i="2"/>
  <c r="J167" i="2"/>
  <c r="BK428" i="2"/>
  <c r="BK419" i="2"/>
  <c r="BK268" i="2"/>
  <c r="J398" i="2"/>
  <c r="J342" i="2"/>
  <c r="J251" i="2"/>
  <c r="J196" i="2"/>
  <c r="BK193" i="2"/>
  <c r="BK161" i="2"/>
  <c r="J372" i="2"/>
  <c r="BK280" i="2"/>
  <c r="BK262" i="2"/>
  <c r="BK430" i="2"/>
  <c r="J355" i="2"/>
  <c r="BK329" i="2"/>
  <c r="J388" i="2"/>
  <c r="BK321" i="2"/>
  <c r="J245" i="2"/>
  <c r="BK178" i="2"/>
  <c r="J411" i="2"/>
  <c r="J317" i="2"/>
  <c r="J173" i="2"/>
  <c r="J386" i="2"/>
  <c r="J321" i="2"/>
  <c r="J271" i="2"/>
  <c r="BK241" i="2"/>
  <c r="J197" i="2"/>
  <c r="BK175" i="2"/>
  <c r="BK403" i="2"/>
  <c r="BK378" i="2"/>
  <c r="BK396" i="2"/>
  <c r="BK331" i="2"/>
  <c r="BK304" i="2"/>
  <c r="J404" i="2"/>
  <c r="BK386" i="2"/>
  <c r="BK271" i="2"/>
  <c r="BK183" i="2"/>
  <c r="BK363" i="2"/>
  <c r="J234" i="2"/>
  <c r="J401" i="2"/>
  <c r="J371" i="2"/>
  <c r="J354" i="2"/>
  <c r="BK322" i="2"/>
  <c r="BK272" i="2"/>
  <c r="BK191" i="2"/>
  <c r="J155" i="2"/>
  <c r="BK238" i="2"/>
  <c r="J329" i="2"/>
  <c r="BK195" i="2"/>
  <c r="BK145" i="2"/>
  <c r="BK371" i="2"/>
  <c r="BK292" i="2"/>
  <c r="BK202" i="2"/>
  <c r="BK357" i="2"/>
  <c r="J430" i="2"/>
  <c r="BK339" i="2"/>
  <c r="J248" i="2"/>
  <c r="BK400" i="2"/>
  <c r="J303" i="2"/>
  <c r="J265" i="2"/>
  <c r="BK397" i="2"/>
  <c r="BK324" i="2"/>
  <c r="J335" i="2"/>
  <c r="J214" i="2"/>
  <c r="J352" i="2"/>
  <c r="J311" i="2"/>
  <c r="J224" i="2"/>
  <c r="BK190" i="2"/>
  <c r="J419" i="2"/>
  <c r="J328" i="2"/>
  <c r="BK300" i="2"/>
  <c r="BK247" i="2"/>
  <c r="J171" i="2"/>
  <c r="BK290" i="2"/>
  <c r="J252" i="2"/>
  <c r="BK179" i="2"/>
  <c r="AS94" i="1"/>
  <c r="J316" i="2"/>
  <c r="J247" i="2"/>
  <c r="J410" i="2"/>
  <c r="BK373" i="2"/>
  <c r="J359" i="2"/>
  <c r="J344" i="2"/>
  <c r="J319" i="2"/>
  <c r="J259" i="2"/>
  <c r="BK214" i="2"/>
  <c r="BK162" i="2"/>
  <c r="BK387" i="2"/>
  <c r="J350" i="2"/>
  <c r="J340" i="2"/>
  <c r="BK284" i="2"/>
  <c r="BK198" i="2"/>
  <c r="J188" i="2"/>
  <c r="BK394" i="2"/>
  <c r="J332" i="2"/>
  <c r="BK266" i="2"/>
  <c r="BK180" i="2"/>
  <c r="J144" i="2"/>
  <c r="J424" i="2"/>
  <c r="J369" i="2"/>
  <c r="BK334" i="2"/>
  <c r="BK276" i="2"/>
  <c r="J396" i="2"/>
  <c r="J309" i="2"/>
  <c r="J287" i="2"/>
  <c r="J226" i="2"/>
  <c r="J169" i="2"/>
  <c r="BK149" i="2"/>
  <c r="BK380" i="2"/>
  <c r="J362" i="2"/>
  <c r="J263" i="2"/>
  <c r="J149" i="2"/>
  <c r="BK354" i="2"/>
  <c r="BK333" i="2"/>
  <c r="J305" i="2"/>
  <c r="BK377" i="2"/>
  <c r="BK275" i="2"/>
  <c r="BK232" i="2"/>
  <c r="BK401" i="2"/>
  <c r="J390" i="2"/>
  <c r="J282" i="2"/>
  <c r="J239" i="2"/>
  <c r="BK146" i="2"/>
  <c r="BK282" i="2"/>
  <c r="BK250" i="2"/>
  <c r="BK176" i="2"/>
  <c r="BK313" i="2"/>
  <c r="BK269" i="2"/>
  <c r="BK199" i="2"/>
  <c r="J337" i="2"/>
  <c r="BK327" i="2"/>
  <c r="BK264" i="2"/>
  <c r="BK220" i="2"/>
  <c r="BK288" i="2" l="1"/>
  <c r="J288" i="2" s="1"/>
  <c r="J106" i="2" s="1"/>
  <c r="T143" i="2"/>
  <c r="R148" i="2"/>
  <c r="T158" i="2"/>
  <c r="R177" i="2"/>
  <c r="R185" i="2"/>
  <c r="BK201" i="2"/>
  <c r="J201" i="2" s="1"/>
  <c r="J102" i="2" s="1"/>
  <c r="T240" i="2"/>
  <c r="P277" i="2"/>
  <c r="R288" i="2"/>
  <c r="P298" i="2"/>
  <c r="BK326" i="2"/>
  <c r="J326" i="2" s="1"/>
  <c r="J109" i="2" s="1"/>
  <c r="P358" i="2"/>
  <c r="P143" i="2"/>
  <c r="P148" i="2"/>
  <c r="R158" i="2"/>
  <c r="P177" i="2"/>
  <c r="P185" i="2"/>
  <c r="P201" i="2"/>
  <c r="BK240" i="2"/>
  <c r="J240" i="2"/>
  <c r="J103" i="2" s="1"/>
  <c r="BK274" i="2"/>
  <c r="J274" i="2" s="1"/>
  <c r="J104" i="2" s="1"/>
  <c r="T274" i="2"/>
  <c r="T277" i="2"/>
  <c r="BK293" i="2"/>
  <c r="J293" i="2"/>
  <c r="J107" i="2"/>
  <c r="BK298" i="2"/>
  <c r="J298" i="2"/>
  <c r="J108" i="2" s="1"/>
  <c r="BK330" i="2"/>
  <c r="J330" i="2" s="1"/>
  <c r="J110" i="2" s="1"/>
  <c r="T330" i="2"/>
  <c r="R358" i="2"/>
  <c r="P366" i="2"/>
  <c r="BK376" i="2"/>
  <c r="J376" i="2"/>
  <c r="J113" i="2" s="1"/>
  <c r="P376" i="2"/>
  <c r="T376" i="2"/>
  <c r="T379" i="2"/>
  <c r="T393" i="2"/>
  <c r="T417" i="2"/>
  <c r="BK148" i="2"/>
  <c r="J148" i="2"/>
  <c r="J98" i="2"/>
  <c r="BK158" i="2"/>
  <c r="J158" i="2"/>
  <c r="J99" i="2"/>
  <c r="BK177" i="2"/>
  <c r="J177" i="2" s="1"/>
  <c r="J100" i="2" s="1"/>
  <c r="BK185" i="2"/>
  <c r="J185" i="2" s="1"/>
  <c r="J101" i="2" s="1"/>
  <c r="T201" i="2"/>
  <c r="R240" i="2"/>
  <c r="P274" i="2"/>
  <c r="BK277" i="2"/>
  <c r="J277" i="2"/>
  <c r="J105" i="2"/>
  <c r="P288" i="2"/>
  <c r="P293" i="2"/>
  <c r="R293" i="2"/>
  <c r="R298" i="2"/>
  <c r="P326" i="2"/>
  <c r="T326" i="2"/>
  <c r="P330" i="2"/>
  <c r="BK358" i="2"/>
  <c r="J358" i="2"/>
  <c r="J111" i="2" s="1"/>
  <c r="T358" i="2"/>
  <c r="R366" i="2"/>
  <c r="R376" i="2"/>
  <c r="P379" i="2"/>
  <c r="BK393" i="2"/>
  <c r="J393" i="2" s="1"/>
  <c r="J115" i="2" s="1"/>
  <c r="R393" i="2"/>
  <c r="P407" i="2"/>
  <c r="T407" i="2"/>
  <c r="R417" i="2"/>
  <c r="BK422" i="2"/>
  <c r="J422" i="2" s="1"/>
  <c r="J120" i="2" s="1"/>
  <c r="R422" i="2"/>
  <c r="BK143" i="2"/>
  <c r="J143" i="2" s="1"/>
  <c r="J97" i="2" s="1"/>
  <c r="R143" i="2"/>
  <c r="T148" i="2"/>
  <c r="P158" i="2"/>
  <c r="T177" i="2"/>
  <c r="T185" i="2"/>
  <c r="R201" i="2"/>
  <c r="P240" i="2"/>
  <c r="R274" i="2"/>
  <c r="R277" i="2"/>
  <c r="T288" i="2"/>
  <c r="T293" i="2"/>
  <c r="T298" i="2"/>
  <c r="R326" i="2"/>
  <c r="R330" i="2"/>
  <c r="BK366" i="2"/>
  <c r="J366" i="2"/>
  <c r="J112" i="2"/>
  <c r="T366" i="2"/>
  <c r="BK379" i="2"/>
  <c r="J379" i="2" s="1"/>
  <c r="J114" i="2" s="1"/>
  <c r="R379" i="2"/>
  <c r="P393" i="2"/>
  <c r="BK407" i="2"/>
  <c r="J407" i="2" s="1"/>
  <c r="J117" i="2" s="1"/>
  <c r="R407" i="2"/>
  <c r="BK417" i="2"/>
  <c r="J417" i="2" s="1"/>
  <c r="J118" i="2" s="1"/>
  <c r="P417" i="2"/>
  <c r="P422" i="2"/>
  <c r="T422" i="2"/>
  <c r="BK405" i="2"/>
  <c r="J405" i="2" s="1"/>
  <c r="J116" i="2" s="1"/>
  <c r="BK429" i="2"/>
  <c r="J429" i="2" s="1"/>
  <c r="J122" i="2" s="1"/>
  <c r="BK420" i="2"/>
  <c r="J420" i="2"/>
  <c r="J119" i="2" s="1"/>
  <c r="BK427" i="2"/>
  <c r="J427" i="2"/>
  <c r="J121" i="2" s="1"/>
  <c r="BE180" i="2"/>
  <c r="BE183" i="2"/>
  <c r="BE187" i="2"/>
  <c r="BE192" i="2"/>
  <c r="BE218" i="2"/>
  <c r="BE263" i="2"/>
  <c r="BE282" i="2"/>
  <c r="BE309" i="2"/>
  <c r="BE314" i="2"/>
  <c r="BE321" i="2"/>
  <c r="BE328" i="2"/>
  <c r="BE337" i="2"/>
  <c r="BE396" i="2"/>
  <c r="BE318" i="2"/>
  <c r="BE323" i="2"/>
  <c r="BE349" i="2"/>
  <c r="J139" i="2"/>
  <c r="BE149" i="2"/>
  <c r="BE204" i="2"/>
  <c r="BE224" i="2"/>
  <c r="BE267" i="2"/>
  <c r="BE275" i="2"/>
  <c r="BE278" i="2"/>
  <c r="BE280" i="2"/>
  <c r="BE300" i="2"/>
  <c r="BE303" i="2"/>
  <c r="BE329" i="2"/>
  <c r="BE171" i="2"/>
  <c r="BE194" i="2"/>
  <c r="BE197" i="2"/>
  <c r="BE239" i="2"/>
  <c r="BE289" i="2"/>
  <c r="BE295" i="2"/>
  <c r="BE310" i="2"/>
  <c r="BE351" i="2"/>
  <c r="BE363" i="2"/>
  <c r="BE395" i="2"/>
  <c r="BE228" i="2"/>
  <c r="BE241" i="2"/>
  <c r="BE258" i="2"/>
  <c r="BE264" i="2"/>
  <c r="BE297" i="2"/>
  <c r="BE299" i="2"/>
  <c r="BE302" i="2"/>
  <c r="BE305" i="2"/>
  <c r="BE344" i="2"/>
  <c r="BE380" i="2"/>
  <c r="BE386" i="2"/>
  <c r="BE392" i="2"/>
  <c r="BE409" i="2"/>
  <c r="F92" i="2"/>
  <c r="BE169" i="2"/>
  <c r="BE176" i="2"/>
  <c r="BE179" i="2"/>
  <c r="BE189" i="2"/>
  <c r="BE191" i="2"/>
  <c r="BE198" i="2"/>
  <c r="BE268" i="2"/>
  <c r="BE325" i="2"/>
  <c r="BE345" i="2"/>
  <c r="BE357" i="2"/>
  <c r="BE397" i="2"/>
  <c r="BE399" i="2"/>
  <c r="BE406" i="2"/>
  <c r="BE428" i="2"/>
  <c r="BE311" i="2"/>
  <c r="BE327" i="2"/>
  <c r="BE331" i="2"/>
  <c r="BE332" i="2"/>
  <c r="BE339" i="2"/>
  <c r="BE394" i="2"/>
  <c r="BE152" i="2"/>
  <c r="BE167" i="2"/>
  <c r="BE193" i="2"/>
  <c r="BE199" i="2"/>
  <c r="BE216" i="2"/>
  <c r="BE255" i="2"/>
  <c r="BE284" i="2"/>
  <c r="BE347" i="2"/>
  <c r="BE352" i="2"/>
  <c r="BE355" i="2"/>
  <c r="BE384" i="2"/>
  <c r="BE146" i="2"/>
  <c r="BE155" i="2"/>
  <c r="BE159" i="2"/>
  <c r="BE160" i="2"/>
  <c r="BE165" i="2"/>
  <c r="BE186" i="2"/>
  <c r="BE232" i="2"/>
  <c r="BE260" i="2"/>
  <c r="BE261" i="2"/>
  <c r="BE276" i="2"/>
  <c r="BE343" i="2"/>
  <c r="BE350" i="2"/>
  <c r="BE391" i="2"/>
  <c r="BE430" i="2"/>
  <c r="BE226" i="2"/>
  <c r="BE251" i="2"/>
  <c r="BE259" i="2"/>
  <c r="BE262" i="2"/>
  <c r="BE287" i="2"/>
  <c r="BE359" i="2"/>
  <c r="BE365" i="2"/>
  <c r="BE373" i="2"/>
  <c r="BE375" i="2"/>
  <c r="BE382" i="2"/>
  <c r="BE418" i="2"/>
  <c r="BE423" i="2"/>
  <c r="BE425" i="2"/>
  <c r="BE426" i="2"/>
  <c r="E85" i="2"/>
  <c r="J136" i="2"/>
  <c r="BE150" i="2"/>
  <c r="BE154" i="2"/>
  <c r="BE172" i="2"/>
  <c r="BE173" i="2"/>
  <c r="BE202" i="2"/>
  <c r="BE206" i="2"/>
  <c r="BE214" i="2"/>
  <c r="BE220" i="2"/>
  <c r="BE230" i="2"/>
  <c r="BE265" i="2"/>
  <c r="BE270" i="2"/>
  <c r="BE272" i="2"/>
  <c r="BE308" i="2"/>
  <c r="BE371" i="2"/>
  <c r="BE377" i="2"/>
  <c r="F91" i="2"/>
  <c r="BE144" i="2"/>
  <c r="BE174" i="2"/>
  <c r="BE196" i="2"/>
  <c r="BE234" i="2"/>
  <c r="BE252" i="2"/>
  <c r="BE254" i="2"/>
  <c r="BE285" i="2"/>
  <c r="BE290" i="2"/>
  <c r="BE312" i="2"/>
  <c r="BE356" i="2"/>
  <c r="BE362" i="2"/>
  <c r="BE374" i="2"/>
  <c r="BE388" i="2"/>
  <c r="BE402" i="2"/>
  <c r="J91" i="2"/>
  <c r="BE145" i="2"/>
  <c r="BE163" i="2"/>
  <c r="BE164" i="2"/>
  <c r="BE188" i="2"/>
  <c r="BE250" i="2"/>
  <c r="BE271" i="2"/>
  <c r="BE317" i="2"/>
  <c r="BE333" i="2"/>
  <c r="BE341" i="2"/>
  <c r="BE342" i="2"/>
  <c r="BE360" i="2"/>
  <c r="BE364" i="2"/>
  <c r="BE369" i="2"/>
  <c r="BE385" i="2"/>
  <c r="BE398" i="2"/>
  <c r="BE404" i="2"/>
  <c r="BE248" i="2"/>
  <c r="BE273" i="2"/>
  <c r="BE281" i="2"/>
  <c r="BE296" i="2"/>
  <c r="BE307" i="2"/>
  <c r="BE338" i="2"/>
  <c r="BE361" i="2"/>
  <c r="BE370" i="2"/>
  <c r="BE151" i="2"/>
  <c r="BE175" i="2"/>
  <c r="BE178" i="2"/>
  <c r="BE182" i="2"/>
  <c r="BE195" i="2"/>
  <c r="BE210" i="2"/>
  <c r="BE222" i="2"/>
  <c r="BE236" i="2"/>
  <c r="BE245" i="2"/>
  <c r="BE247" i="2"/>
  <c r="BE266" i="2"/>
  <c r="BE269" i="2"/>
  <c r="BE286" i="2"/>
  <c r="BE316" i="2"/>
  <c r="BE378" i="2"/>
  <c r="BE383" i="2"/>
  <c r="BE387" i="2"/>
  <c r="BE389" i="2"/>
  <c r="BE390" i="2"/>
  <c r="BE401" i="2"/>
  <c r="BE408" i="2"/>
  <c r="BE411" i="2"/>
  <c r="BE291" i="2"/>
  <c r="BE313" i="2"/>
  <c r="BE324" i="2"/>
  <c r="BE353" i="2"/>
  <c r="BE400" i="2"/>
  <c r="BE403" i="2"/>
  <c r="BE410" i="2"/>
  <c r="BE412" i="2"/>
  <c r="BE414" i="2"/>
  <c r="BE416" i="2"/>
  <c r="BE304" i="2"/>
  <c r="BE367" i="2"/>
  <c r="BE372" i="2"/>
  <c r="BE381" i="2"/>
  <c r="BE147" i="2"/>
  <c r="BE161" i="2"/>
  <c r="BE162" i="2"/>
  <c r="BE190" i="2"/>
  <c r="BE200" i="2"/>
  <c r="BE208" i="2"/>
  <c r="BE212" i="2"/>
  <c r="BE257" i="2"/>
  <c r="BE294" i="2"/>
  <c r="BE306" i="2"/>
  <c r="BE319" i="2"/>
  <c r="BE322" i="2"/>
  <c r="BE334" i="2"/>
  <c r="BE340" i="2"/>
  <c r="BE354" i="2"/>
  <c r="BE413" i="2"/>
  <c r="BE421" i="2"/>
  <c r="BE156" i="2"/>
  <c r="BE181" i="2"/>
  <c r="BE238" i="2"/>
  <c r="BE243" i="2"/>
  <c r="BE292" i="2"/>
  <c r="BE335" i="2"/>
  <c r="BE336" i="2"/>
  <c r="BE415" i="2"/>
  <c r="BE419" i="2"/>
  <c r="BE424" i="2"/>
  <c r="F35" i="2"/>
  <c r="BB95" i="1" s="1"/>
  <c r="BB94" i="1" s="1"/>
  <c r="W31" i="1" s="1"/>
  <c r="F34" i="2"/>
  <c r="BA95" i="1" s="1"/>
  <c r="BA94" i="1" s="1"/>
  <c r="W30" i="1" s="1"/>
  <c r="J34" i="2"/>
  <c r="AW95" i="1" s="1"/>
  <c r="F36" i="2"/>
  <c r="BC95" i="1" s="1"/>
  <c r="BC94" i="1" s="1"/>
  <c r="W32" i="1" s="1"/>
  <c r="F37" i="2"/>
  <c r="BD95" i="1" s="1"/>
  <c r="BD94" i="1" s="1"/>
  <c r="W33" i="1" s="1"/>
  <c r="R142" i="2" l="1"/>
  <c r="P142" i="2"/>
  <c r="AU95" i="1"/>
  <c r="T142" i="2"/>
  <c r="BK142" i="2"/>
  <c r="J142" i="2" s="1"/>
  <c r="J96" i="2" s="1"/>
  <c r="AY94" i="1"/>
  <c r="AX94" i="1"/>
  <c r="J33" i="2"/>
  <c r="AV95" i="1" s="1"/>
  <c r="AT95" i="1" s="1"/>
  <c r="AU94" i="1"/>
  <c r="AW94" i="1"/>
  <c r="AK30" i="1" s="1"/>
  <c r="F33" i="2"/>
  <c r="AZ95" i="1" s="1"/>
  <c r="AZ94" i="1" s="1"/>
  <c r="AV94" i="1" s="1"/>
  <c r="AK29" i="1" s="1"/>
  <c r="J30" i="2" l="1"/>
  <c r="AG95" i="1" s="1"/>
  <c r="AG94" i="1" s="1"/>
  <c r="AK26" i="1" s="1"/>
  <c r="AK35" i="1" s="1"/>
  <c r="AT94" i="1"/>
  <c r="W29" i="1"/>
  <c r="J39" i="2" l="1"/>
  <c r="AN94" i="1"/>
  <c r="AN95" i="1"/>
</calcChain>
</file>

<file path=xl/sharedStrings.xml><?xml version="1.0" encoding="utf-8"?>
<sst xmlns="http://schemas.openxmlformats.org/spreadsheetml/2006/main" count="3923" uniqueCount="908">
  <si>
    <t>Export Komplet</t>
  </si>
  <si>
    <t/>
  </si>
  <si>
    <t>2.0</t>
  </si>
  <si>
    <t>ZAMOK</t>
  </si>
  <si>
    <t>False</t>
  </si>
  <si>
    <t>{75a2244e-d5c3-40cd-9638-8b794f2d6529}</t>
  </si>
  <si>
    <t>0</t>
  </si>
  <si>
    <t>21</t>
  </si>
  <si>
    <t>0,01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</si>
  <si>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</si>
  <si>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</si>
  <si>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</si>
  <si>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</si>
  <si>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</si>
  <si>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</si>
  <si>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</si>
  <si>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</si>
  <si>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</si>
  <si>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</si>
  <si>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</si>
  <si>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</si>
  <si>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</si>
  <si>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</si>
  <si>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</si>
  <si>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</si>
  <si>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</si>
  <si>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</si>
  <si>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</si>
  <si>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</si>
  <si>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</si>
  <si>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</si>
  <si>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</si>
  <si>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</si>
  <si>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</si>
  <si>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</si>
  <si>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</si>
  <si>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</si>
  <si>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</si>
  <si>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</si>
  <si>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</si>
  <si>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</si>
  <si>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</si>
  <si>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</si>
  <si>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</si>
  <si>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</si>
  <si>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</si>
  <si>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</si>
  <si>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</si>
  <si>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</si>
  <si>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</si>
  <si>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</si>
  <si>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</si>
  <si>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</si>
  <si>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</si>
  <si>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</si>
  <si>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</si>
  <si>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</si>
  <si>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</si>
  <si>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</si>
  <si>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</si>
  <si>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</si>
  <si>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</si>
  <si>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</si>
  <si>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</si>
  <si>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</si>
  <si>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</si>
  <si>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</si>
  <si>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</si>
  <si>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</si>
  <si>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</si>
  <si>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</si>
  <si>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SO 01</t>
  </si>
  <si>
    <t>Stavební objekt 01</t>
  </si>
  <si>
    <t>STA</t>
  </si>
  <si>
    <t>1</t>
  </si>
  <si>
    <t>{b3c4d4b7-6767-4a1b-8394-19d68954ce6c}</t>
  </si>
  <si>
    <t>2</t>
  </si>
  <si>
    <t>KRYCÍ LIST SOUPISU PRACÍ</t>
  </si>
  <si>
    <t>Objekt:</t>
  </si>
  <si>
    <t>SO 01 - Stavební objekt 01</t>
  </si>
  <si>
    <t>REKAPITULACE ČLENĚNÍ SOUPISU PRACÍ</t>
  </si>
  <si>
    <t>Kód dílu - Popis</t>
  </si>
  <si>
    <t>Cena celkem [CZK]</t>
  </si>
  <si>
    <t>Náklady ze soupisu prací</t>
  </si>
  <si>
    <t>-1</t>
  </si>
  <si>
    <t>003 - Svislé a kompletní konstrukce</t>
  </si>
  <si>
    <t>006 - Úpravy povrchů, podlahy a osazovaní výplní</t>
  </si>
  <si>
    <t>009 - Ostatní konstrukce a práce, bourání</t>
  </si>
  <si>
    <t>099 - Přesun hmot a manipulace se sutí</t>
  </si>
  <si>
    <t>721 - Kanalizace</t>
  </si>
  <si>
    <t>722 - Vodovod</t>
  </si>
  <si>
    <t>725 - Zařizovací předměty</t>
  </si>
  <si>
    <t>726 - Předstěnové instalace</t>
  </si>
  <si>
    <t>733 - Ústřední vytápění - rozvodné potrubí</t>
  </si>
  <si>
    <t>734 - Ústřední vytápění - armatury</t>
  </si>
  <si>
    <t>735 - Ústřední vytápění - otopná tělesa</t>
  </si>
  <si>
    <t>741 - Silnoproud</t>
  </si>
  <si>
    <t>742 - Slaboproud</t>
  </si>
  <si>
    <t>751 - Vzduchotechnika</t>
  </si>
  <si>
    <t>763 - Konstrukce montované</t>
  </si>
  <si>
    <t>766 - Konstrukce truhlářské</t>
  </si>
  <si>
    <t>767 - Konstrukce zámečnické</t>
  </si>
  <si>
    <t>771 - Podlahy z dlaždic</t>
  </si>
  <si>
    <t>781 - Obklady</t>
  </si>
  <si>
    <t>783 - Nátěry</t>
  </si>
  <si>
    <t>784 - Malby a tapety</t>
  </si>
  <si>
    <t>V01 - Průzkumné, geodetické a projektové práce</t>
  </si>
  <si>
    <t>V03 - Zařízení staveniště</t>
  </si>
  <si>
    <t>V04 - Inženýrská činnost</t>
  </si>
  <si>
    <t>V06 - Územní vlivy</t>
  </si>
  <si>
    <t>V07 -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</si>
  <si>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</si>
  <si>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</si>
  <si>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</si>
  <si>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</si>
  <si>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</si>
  <si>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</si>
  <si>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</si>
  <si>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</si>
  <si>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</si>
  <si>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</si>
  <si>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</si>
  <si>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</si>
  <si>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</si>
  <si>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003</t>
  </si>
  <si>
    <t>Svislé a kompletní konstrukce</t>
  </si>
  <si>
    <t>4</t>
  </si>
  <si>
    <t>ROZPOCET</t>
  </si>
  <si>
    <t>K</t>
  </si>
  <si>
    <t>317168011</t>
  </si>
  <si>
    <t>Překlad keramický plochý š 115 mm dl 1000 mm</t>
  </si>
  <si>
    <t>kus</t>
  </si>
  <si>
    <t>262144</t>
  </si>
  <si>
    <t>2113489615</t>
  </si>
  <si>
    <t>317168012</t>
  </si>
  <si>
    <t>Překlad keramický plochý š 115 mm dl 1250 mm</t>
  </si>
  <si>
    <t>1468833686</t>
  </si>
  <si>
    <t>3</t>
  </si>
  <si>
    <t>342244201</t>
  </si>
  <si>
    <t>Příčka z cihel broušených na tenkovrstvou maltu tloušťky 80 mm</t>
  </si>
  <si>
    <t>m2</t>
  </si>
  <si>
    <t>638833180</t>
  </si>
  <si>
    <t>346244371</t>
  </si>
  <si>
    <t>Zazdívka o tl 140 mm rýh, nik nebo kapes z cihel pálených</t>
  </si>
  <si>
    <t>66873094</t>
  </si>
  <si>
    <t>006</t>
  </si>
  <si>
    <t>Úpravy povrchů, podlahy a osazovaní výplní</t>
  </si>
  <si>
    <t>612321121</t>
  </si>
  <si>
    <t>Vápenocementová omítka hladká jednovrstvá vnitřních stěn nanášená ručně</t>
  </si>
  <si>
    <t>-1506045288</t>
  </si>
  <si>
    <t>612321191</t>
  </si>
  <si>
    <t>Příplatek k vápenocementové omítce vnitřních stěn za každých dalších 5 mm tloušťky ručně</t>
  </si>
  <si>
    <t>-201683827</t>
  </si>
  <si>
    <t>612321131</t>
  </si>
  <si>
    <t>Vápenocementový štuk vnitřních stěn tloušťky do 3 mm</t>
  </si>
  <si>
    <t>-492323402</t>
  </si>
  <si>
    <t>631311131</t>
  </si>
  <si>
    <t>Doplnění dosavadních mazanin betonem prostým plochy do 1 m2 tloušťky přes 80 mm</t>
  </si>
  <si>
    <t>m3</t>
  </si>
  <si>
    <t>-1155329201</t>
  </si>
  <si>
    <t>VV</t>
  </si>
  <si>
    <t>0,344+0,48+5*0,3*0,3*0,3</t>
  </si>
  <si>
    <t>6</t>
  </si>
  <si>
    <t>M</t>
  </si>
  <si>
    <t>55331480</t>
  </si>
  <si>
    <t>zárubeň jednokřídlá ocelová pro zdění tl stěny 75-100mm rozměru 600/1970, 2100mm</t>
  </si>
  <si>
    <t>32</t>
  </si>
  <si>
    <t>16</t>
  </si>
  <si>
    <t>-1117912228</t>
  </si>
  <si>
    <t>7</t>
  </si>
  <si>
    <t>55331481</t>
  </si>
  <si>
    <t>zárubeň jednokřídlá ocelová pro zdění tl stěny 75-100mm rozměru 700/1970, 2100mm</t>
  </si>
  <si>
    <t>-2091178797</t>
  </si>
  <si>
    <t>5</t>
  </si>
  <si>
    <t>642942111</t>
  </si>
  <si>
    <t>Osazování zárubní nebo rámů dveřních kovových do 2,5 m2 na MC</t>
  </si>
  <si>
    <t>-425338554</t>
  </si>
  <si>
    <t>5+3+2+1</t>
  </si>
  <si>
    <t>009</t>
  </si>
  <si>
    <t>Ostatní konstrukce a práce, bourání</t>
  </si>
  <si>
    <t>949101112</t>
  </si>
  <si>
    <t>Lešení pomocné pro objekty pozemních staveb s lešeňovou podlahou v přes 1,9 do 3,5 m zatížení do 150 kg/m2</t>
  </si>
  <si>
    <t>54555627</t>
  </si>
  <si>
    <t>952901111</t>
  </si>
  <si>
    <t>Vyčištění budov bytové a občanské výstavby při výšce podlaží do 4 m</t>
  </si>
  <si>
    <t>1499611819</t>
  </si>
  <si>
    <t>962031132</t>
  </si>
  <si>
    <t>Bourání příček nebo přizdívek z cihel pálených tl do 100 mm</t>
  </si>
  <si>
    <t>-295166582</t>
  </si>
  <si>
    <t>962032231</t>
  </si>
  <si>
    <t>Bourání zdiva z cihel pálených nebo vápenopískových na MV nebo MVC přes 1 m3</t>
  </si>
  <si>
    <t>2107068434</t>
  </si>
  <si>
    <t>965042121</t>
  </si>
  <si>
    <t>Bourání podkladů pod dlažby nebo mazanin betonových nebo z litého asfaltu tl do 100 mm pl do 1 m2</t>
  </si>
  <si>
    <t>166420809</t>
  </si>
  <si>
    <t>965042221</t>
  </si>
  <si>
    <t>Bourání podkladů pod dlažby nebo mazanin betonových nebo z litého asfaltu tl přes 100 mm pl do 1 m2</t>
  </si>
  <si>
    <t>-712446633</t>
  </si>
  <si>
    <t>9</t>
  </si>
  <si>
    <t>968072455</t>
  </si>
  <si>
    <t>Vybourání kovových dveřních zárubní pl do 2 m2</t>
  </si>
  <si>
    <t>-1748263652</t>
  </si>
  <si>
    <t>18</t>
  </si>
  <si>
    <t>10</t>
  </si>
  <si>
    <t>974031132</t>
  </si>
  <si>
    <t>Vysekání rýh ve zdivu cihelném hl do 50 mm š do 70 mm</t>
  </si>
  <si>
    <t>m</t>
  </si>
  <si>
    <t>-1686322205</t>
  </si>
  <si>
    <t>28,25+87+220</t>
  </si>
  <si>
    <t>11</t>
  </si>
  <si>
    <t>974031164</t>
  </si>
  <si>
    <t>Vysekání rýh ve zdivu cihelném hl do 150 mm š do 150 mm</t>
  </si>
  <si>
    <t>615133807</t>
  </si>
  <si>
    <t>12+8+8+4+4+2+2+6+9+44+68+86-87</t>
  </si>
  <si>
    <t>12</t>
  </si>
  <si>
    <t>978013191</t>
  </si>
  <si>
    <t>Otlučení (osekání) vnitřní vápenné nebo vápenocementové omítky stěn v rozsahu přes 50 do 100 %</t>
  </si>
  <si>
    <t>-1739064342</t>
  </si>
  <si>
    <t>13</t>
  </si>
  <si>
    <t>972054241</t>
  </si>
  <si>
    <t>Vybourání otvorů v ŽB stropech nebo klenbách pl do 0,09 m2 tl do 150 mm</t>
  </si>
  <si>
    <t>738395000</t>
  </si>
  <si>
    <t>14</t>
  </si>
  <si>
    <t>965041475</t>
  </si>
  <si>
    <t>Demontáž stávajících ZTI a elektro rozvodů</t>
  </si>
  <si>
    <t>soubor</t>
  </si>
  <si>
    <t>-2051266368</t>
  </si>
  <si>
    <t>15</t>
  </si>
  <si>
    <t>HZS1292</t>
  </si>
  <si>
    <t>Hodinová zúčtovací sazba stavební dělník</t>
  </si>
  <si>
    <t>hod</t>
  </si>
  <si>
    <t>1623412848</t>
  </si>
  <si>
    <t>965046111</t>
  </si>
  <si>
    <t>Broušení stávajících betonových podlah úběr do 3 mm</t>
  </si>
  <si>
    <t>1411562574</t>
  </si>
  <si>
    <t>8</t>
  </si>
  <si>
    <t>965046119</t>
  </si>
  <si>
    <t>Příplatek k broušení stávajících betonových podlah za každý další 1 mm úběru</t>
  </si>
  <si>
    <t>1538609699</t>
  </si>
  <si>
    <t>099</t>
  </si>
  <si>
    <t>Přesun hmot a manipulace se sutí</t>
  </si>
  <si>
    <t>997013217</t>
  </si>
  <si>
    <t>Vnitrostaveništní doprava suti a vybouraných hmot pro budovy v přes 21 do 24 m ručně</t>
  </si>
  <si>
    <t>t</t>
  </si>
  <si>
    <t>-1985036123</t>
  </si>
  <si>
    <t>997013511</t>
  </si>
  <si>
    <t>Odvoz suti a vybouraných hmot z meziskládky na skládku do 1 km s naložením a se složením</t>
  </si>
  <si>
    <t>-1640917040</t>
  </si>
  <si>
    <t>997013609</t>
  </si>
  <si>
    <t>Poplatek za uložení na skládce (skládkovné) stavebního odpadu ze směsí nebo oddělených frakcí betonu, cihel a keramických výrobků kód odpadu 17 01 07</t>
  </si>
  <si>
    <t>40807672</t>
  </si>
  <si>
    <t>997013631</t>
  </si>
  <si>
    <t>Poplatek za uložení na skládce (skládkovné) stavebního odpadu směsného kód odpadu 17 09 04</t>
  </si>
  <si>
    <t>-1874414899</t>
  </si>
  <si>
    <t>998018003</t>
  </si>
  <si>
    <t>Přesun hmot pro budovy ruční pro budovy v přes 12 do 24 m</t>
  </si>
  <si>
    <t>-485699922</t>
  </si>
  <si>
    <t>997013509</t>
  </si>
  <si>
    <t>Příplatek k odvozu suti a vybouraných hmot na skládku ZKD 1 km přes 1 km</t>
  </si>
  <si>
    <t>-1382251405</t>
  </si>
  <si>
    <t>81,601*24</t>
  </si>
  <si>
    <t>721</t>
  </si>
  <si>
    <t>Kanalizace</t>
  </si>
  <si>
    <t>721174045</t>
  </si>
  <si>
    <t>Potrubí kanalizační z PP připojovací DN 110</t>
  </si>
  <si>
    <t>-1285086036</t>
  </si>
  <si>
    <t>721174044</t>
  </si>
  <si>
    <t>Potrubí kanalizační z PP připojovací DN 75</t>
  </si>
  <si>
    <t>1587263502</t>
  </si>
  <si>
    <t>721174043</t>
  </si>
  <si>
    <t>Potrubí kanalizační z PP připojovací DN 50</t>
  </si>
  <si>
    <t>2071271662</t>
  </si>
  <si>
    <t>721174042</t>
  </si>
  <si>
    <t>Potrubí kanalizační z PP připojovací DN 40</t>
  </si>
  <si>
    <t>-1946314990</t>
  </si>
  <si>
    <t>721628102</t>
  </si>
  <si>
    <t>Dodávka a montáž HT odbočka DN 110</t>
  </si>
  <si>
    <t>-1285283367</t>
  </si>
  <si>
    <t>721628103</t>
  </si>
  <si>
    <t>Dodávka a montáž HT odbočka DN 75</t>
  </si>
  <si>
    <t>2037046859</t>
  </si>
  <si>
    <t>721628104</t>
  </si>
  <si>
    <t>Dodávka a montáž HT odbočka DN 50</t>
  </si>
  <si>
    <t>-821718613</t>
  </si>
  <si>
    <t>721628121</t>
  </si>
  <si>
    <t>Dodávka a montáž HT koleno DN 110 15-90°</t>
  </si>
  <si>
    <t>2059377940</t>
  </si>
  <si>
    <t>721628122</t>
  </si>
  <si>
    <t>Dodávka a montáž HT odbočka DN 75 15-90°</t>
  </si>
  <si>
    <t>1223435661</t>
  </si>
  <si>
    <t>721628123</t>
  </si>
  <si>
    <t>Dodávka a montáž HT odbočka DN 50 15-90°</t>
  </si>
  <si>
    <t>1827648602</t>
  </si>
  <si>
    <t>721628124</t>
  </si>
  <si>
    <t>Dodávka a montáž HT odbočka DN 40 15-90°</t>
  </si>
  <si>
    <t>1547585480</t>
  </si>
  <si>
    <t>721628207</t>
  </si>
  <si>
    <t>Dodávka a montáž redukcí HT DN 50 -110</t>
  </si>
  <si>
    <t>-835665384</t>
  </si>
  <si>
    <t>721628101</t>
  </si>
  <si>
    <t>Dodávka a montáž odvětrávací hlavice pro šikmé střechy z krytin keramických</t>
  </si>
  <si>
    <t>96729975</t>
  </si>
  <si>
    <t>998721313</t>
  </si>
  <si>
    <t>Přesun hmot procentní pro vnitřní kanalizaci ruční v objektech v přes 12 do 24 m</t>
  </si>
  <si>
    <t>%</t>
  </si>
  <si>
    <t>1153801521</t>
  </si>
  <si>
    <t>721211403</t>
  </si>
  <si>
    <t>Vpusť podlahová s vodorovným odtokem DN 50/75 s kulovým kloubem mřížka nerez 115x115</t>
  </si>
  <si>
    <t>343800931</t>
  </si>
  <si>
    <t>722</t>
  </si>
  <si>
    <t>Vodovod</t>
  </si>
  <si>
    <t>722174006</t>
  </si>
  <si>
    <t>Potrubí vodovodní plastové PPR svar polyfúze PN 16 D 50x6,9 mm</t>
  </si>
  <si>
    <t>1467157307</t>
  </si>
  <si>
    <t>722174005</t>
  </si>
  <si>
    <t>Potrubí vodovodní plastové PPR svar polyfúze PN 16 D 40x5,5 mm</t>
  </si>
  <si>
    <t>-1650825954</t>
  </si>
  <si>
    <t>5+4</t>
  </si>
  <si>
    <t>722174004</t>
  </si>
  <si>
    <t>Potrubí vodovodní plastové PPR svar polyfúze PN 16 D 32x4,4 mm</t>
  </si>
  <si>
    <t>-1446023991</t>
  </si>
  <si>
    <t>4+4+4+4+4+4+4+4+4+4+2+2</t>
  </si>
  <si>
    <t>722174003</t>
  </si>
  <si>
    <t>Potrubí vodovodní plastové PPR svar polyfúze PN 16 D 25x3,5 mm</t>
  </si>
  <si>
    <t>-843106994</t>
  </si>
  <si>
    <t>4+4+4+4+4+4+4+4+4+4+4+4+4+4+4+4+2+2</t>
  </si>
  <si>
    <t>722174002</t>
  </si>
  <si>
    <t>Potrubí vodovodní plastové PPR svar polyfúze PN 16 D 20x2,8 mm</t>
  </si>
  <si>
    <t>-1268194748</t>
  </si>
  <si>
    <t>4+4+4+4+4+4+4+4+4+4+4+4+4+4+4+4+4+4+4+4+2+2+2</t>
  </si>
  <si>
    <t>722174026</t>
  </si>
  <si>
    <t>Potrubí vodovodní plastové PPR svar polyfúze PN 20 D 50x8,4 mm</t>
  </si>
  <si>
    <t>111351858</t>
  </si>
  <si>
    <t>722174025</t>
  </si>
  <si>
    <t>Potrubí vodovodní plastové PPR svar polyfúze PN 20 D 40x6,7 mm</t>
  </si>
  <si>
    <t>-240356793</t>
  </si>
  <si>
    <t>722174024</t>
  </si>
  <si>
    <t>Potrubí vodovodní plastové PPR svar polyfúze PN 20 D 32x5,4 mm</t>
  </si>
  <si>
    <t>1190257505</t>
  </si>
  <si>
    <t>722174023</t>
  </si>
  <si>
    <t>Potrubí vodovodní plastové PPR svar polyfúze PN 20 D 25x4,2 mm</t>
  </si>
  <si>
    <t>-617334308</t>
  </si>
  <si>
    <t>722174022</t>
  </si>
  <si>
    <t>Potrubí vodovodní plastové PPR svar polyfúze PN 20 D 20x3,4 mm</t>
  </si>
  <si>
    <t>678532218</t>
  </si>
  <si>
    <t>722181231</t>
  </si>
  <si>
    <t>Ochrana vodovodního potrubí přilepenými termoizolačními trubicemi z PE tl přes 9 do 13 mm DN do 22 mm</t>
  </si>
  <si>
    <t>-1327481694</t>
  </si>
  <si>
    <t>86</t>
  </si>
  <si>
    <t>722181232</t>
  </si>
  <si>
    <t>Ochrana vodovodního potrubí přilepenými termoizolačními trubicemi z PE tl přes 9 do 13 mm DN přes 22 do 45 mm</t>
  </si>
  <si>
    <t>-1299215981</t>
  </si>
  <si>
    <t>68+44+9</t>
  </si>
  <si>
    <t>722181233</t>
  </si>
  <si>
    <t>Ochrana vodovodního potrubí přilepenými termoizolačními trubicemi z PE tl přes 9 do 13 mm DN přes 45 do 63 mm</t>
  </si>
  <si>
    <t>-1458022354</t>
  </si>
  <si>
    <t>722181241</t>
  </si>
  <si>
    <t>Ochrana vodovodního potrubí přilepenými termoizolačními trubicemi z PE tl přes 13 do 20 mm DN do 22 mm</t>
  </si>
  <si>
    <t>462595144</t>
  </si>
  <si>
    <t>722181242</t>
  </si>
  <si>
    <t>Ochrana vodovodního potrubí přilepenými termoizolačními trubicemi z PE tl přes 13 do 20 mm DN přes 22 do 45 mm</t>
  </si>
  <si>
    <t>603110897</t>
  </si>
  <si>
    <t>722181243</t>
  </si>
  <si>
    <t>Ochrana vodovodního potrubí přilepenými termoizolačními trubicemi z PE tl přes 13 do 20 mm DN přes 45 do 63 mm</t>
  </si>
  <si>
    <t>-1899479320</t>
  </si>
  <si>
    <t>17</t>
  </si>
  <si>
    <t>722220111</t>
  </si>
  <si>
    <t>Armatura s jedním závitem - nástěnka, přechodka DG</t>
  </si>
  <si>
    <t>-482688414</t>
  </si>
  <si>
    <t>15+2+11*2+2+6+4*4</t>
  </si>
  <si>
    <t>722220121</t>
  </si>
  <si>
    <t>Armatura se dvěma závity - nástěnný komplet</t>
  </si>
  <si>
    <t>1134731193</t>
  </si>
  <si>
    <t>2+4</t>
  </si>
  <si>
    <t>19</t>
  </si>
  <si>
    <t>722290234</t>
  </si>
  <si>
    <t>Proplach a dezinfekce vodovodního potrubí DN do 80</t>
  </si>
  <si>
    <t>-1724249673</t>
  </si>
  <si>
    <t>20</t>
  </si>
  <si>
    <t>998722313</t>
  </si>
  <si>
    <t>Přesun hmot procentní pro vnitřní vodovod ruční v objektech v přes 12 do 24 m</t>
  </si>
  <si>
    <t>380250872</t>
  </si>
  <si>
    <t>725</t>
  </si>
  <si>
    <t>Zařizovací předměty</t>
  </si>
  <si>
    <t>725813112</t>
  </si>
  <si>
    <t>Ventil rohový pračkový G 3/4"</t>
  </si>
  <si>
    <t>754943234</t>
  </si>
  <si>
    <t>15+2+11*2+2</t>
  </si>
  <si>
    <t>725110811</t>
  </si>
  <si>
    <t>Demontáž klozetů splachovací s nádrží</t>
  </si>
  <si>
    <t>-1640144039</t>
  </si>
  <si>
    <t>4+4+3+2</t>
  </si>
  <si>
    <t>725210821</t>
  </si>
  <si>
    <t>Demontáž umyvadel bez výtokových armatur</t>
  </si>
  <si>
    <t>-1232738540</t>
  </si>
  <si>
    <t>2+2+2+1</t>
  </si>
  <si>
    <t>725820802</t>
  </si>
  <si>
    <t>Demontáž baterie stojánkové do jednoho otvoru</t>
  </si>
  <si>
    <t>-391596818</t>
  </si>
  <si>
    <t>725240811</t>
  </si>
  <si>
    <t>Demontáž kabin sprchových bez výtokových armatur</t>
  </si>
  <si>
    <t>-438190023</t>
  </si>
  <si>
    <t>725240812</t>
  </si>
  <si>
    <t>Demontáž vaniček sprchových bez výtokových armatur</t>
  </si>
  <si>
    <t>-1164743549</t>
  </si>
  <si>
    <t>725840850</t>
  </si>
  <si>
    <t>Demontáž baterie sprch diferenciální do G 3/4x1</t>
  </si>
  <si>
    <t>-80956788</t>
  </si>
  <si>
    <t>725310821</t>
  </si>
  <si>
    <t>Demontáž dřez jednoduchý na ocelové konzole bez výtokových armatur</t>
  </si>
  <si>
    <t>750335646</t>
  </si>
  <si>
    <t>1+1+1+1</t>
  </si>
  <si>
    <t>725820802d</t>
  </si>
  <si>
    <t>1000357138</t>
  </si>
  <si>
    <t>725820801</t>
  </si>
  <si>
    <t>Demontáž baterie nástěnné do G 3 / 4</t>
  </si>
  <si>
    <t>2025334024</t>
  </si>
  <si>
    <t>725821312</t>
  </si>
  <si>
    <t>Baterie dřezová nástěnná páková s otáčivým kulatým ústím a délkou ramínka 300 mm</t>
  </si>
  <si>
    <t>1557040512</t>
  </si>
  <si>
    <t>725831315</t>
  </si>
  <si>
    <t>Baterie vanová nástěnná páková s automatickým přepínačem a sprchou</t>
  </si>
  <si>
    <t>776253762</t>
  </si>
  <si>
    <t>725821329</t>
  </si>
  <si>
    <t>Baterie dřezová stojánková páková s vytahovací sprškou</t>
  </si>
  <si>
    <t>-361976847</t>
  </si>
  <si>
    <t>725822611</t>
  </si>
  <si>
    <t>Baterie umyvadlová stojánková páková bez výpusti</t>
  </si>
  <si>
    <t>-2085699938</t>
  </si>
  <si>
    <t>725823121</t>
  </si>
  <si>
    <t>Baterie bidetové stojánkové klasické bez výpusti</t>
  </si>
  <si>
    <t>254110911</t>
  </si>
  <si>
    <t>725244724</t>
  </si>
  <si>
    <t>Zástěna sprchová rohová bezrámová skleněná tl. 6 mm dveře otvíravé jednokřídlové vstup z čela na vaničku 900x900 mm</t>
  </si>
  <si>
    <t>-2058796862</t>
  </si>
  <si>
    <t>725241213</t>
  </si>
  <si>
    <t>Vanička sprchová z litého polymermramoru čtvercová 900x900 mm</t>
  </si>
  <si>
    <t>1838958849</t>
  </si>
  <si>
    <t>725112183</t>
  </si>
  <si>
    <t>Kombi klozet s úspornou armaturou odpad šikmý</t>
  </si>
  <si>
    <t>177693428</t>
  </si>
  <si>
    <t>725119131</t>
  </si>
  <si>
    <t>Montáž klozetových sedátek standardních</t>
  </si>
  <si>
    <t>-758191435</t>
  </si>
  <si>
    <t>55167394</t>
  </si>
  <si>
    <t>sedátko klozetové duroplastové bílé antibakteriální</t>
  </si>
  <si>
    <t>-1900966297</t>
  </si>
  <si>
    <t>725331111</t>
  </si>
  <si>
    <t>Výlevka bez výtokových armatur keramická se sklopnou plastovou mřížkou 500 mm</t>
  </si>
  <si>
    <t>-1822482114</t>
  </si>
  <si>
    <t>22</t>
  </si>
  <si>
    <t>725311121</t>
  </si>
  <si>
    <t>Dřez jednoduchý nerezový se zápachovou uzávěrkou s odkapávací plochou 560x480 mm a miskou</t>
  </si>
  <si>
    <t>-78635608</t>
  </si>
  <si>
    <t>23</t>
  </si>
  <si>
    <t>725211603</t>
  </si>
  <si>
    <t>Umyvadlo keramické bílé šířky 600 mm bez krytu na sifon připevněné na stěnu šrouby</t>
  </si>
  <si>
    <t>1278855724</t>
  </si>
  <si>
    <t>24</t>
  </si>
  <si>
    <t>725211701</t>
  </si>
  <si>
    <t>Umývátko keramické bílé stěnové šířky 400 mm připevněné na stěnu šrouby</t>
  </si>
  <si>
    <t>-1232292509</t>
  </si>
  <si>
    <t>25</t>
  </si>
  <si>
    <t>725121527</t>
  </si>
  <si>
    <t>Pisoárový záchodek automatický s integrovaným napájecím zdrojem</t>
  </si>
  <si>
    <t>1112362033</t>
  </si>
  <si>
    <t>26</t>
  </si>
  <si>
    <t>725231201</t>
  </si>
  <si>
    <t>Bidet bez armatur výtokových keramický klasický se zápachovou uzávěrkou</t>
  </si>
  <si>
    <t>-1719561964</t>
  </si>
  <si>
    <t>27</t>
  </si>
  <si>
    <t>998725313</t>
  </si>
  <si>
    <t>Přesun hmot procentní pro zařizovací předměty ruční v objektech v přes 12 do 24 m</t>
  </si>
  <si>
    <t>-330420684</t>
  </si>
  <si>
    <t>726</t>
  </si>
  <si>
    <t>Předstěnové instalace</t>
  </si>
  <si>
    <t>726131021</t>
  </si>
  <si>
    <t>Instalační předstěna pro pisoár v 1300 mm do lehkých stěn s kovovou kcí</t>
  </si>
  <si>
    <t>-2113175966</t>
  </si>
  <si>
    <t>998726313</t>
  </si>
  <si>
    <t>Přesun hmot procentní pro instalační prefabrikáty ruční v objektech v přes 12 do 24 m</t>
  </si>
  <si>
    <t>-252043699</t>
  </si>
  <si>
    <t>733</t>
  </si>
  <si>
    <t>Ústřední vytápění - rozvodné potrubí</t>
  </si>
  <si>
    <t>733221102</t>
  </si>
  <si>
    <t>Potrubí měděné měkké spojované měkkým pájením D 15x1 mm</t>
  </si>
  <si>
    <t>-1683096194</t>
  </si>
  <si>
    <t>14+8+6+8</t>
  </si>
  <si>
    <t>733221104</t>
  </si>
  <si>
    <t>Potrubí měděné měkké spojované měkkým pájením D 22x1 mm</t>
  </si>
  <si>
    <t>-842249677</t>
  </si>
  <si>
    <t>733223105</t>
  </si>
  <si>
    <t>Potrubí měděné tvrdé spojované měkkým pájením D 28x1,5 mm</t>
  </si>
  <si>
    <t>1338982056</t>
  </si>
  <si>
    <t>733291101</t>
  </si>
  <si>
    <t>Zkouška těsnosti potrubí měděné D do 35x1,5</t>
  </si>
  <si>
    <t>978593011</t>
  </si>
  <si>
    <t>36+9+16</t>
  </si>
  <si>
    <t>733811241</t>
  </si>
  <si>
    <t>Ochrana potrubí ústředního vytápění termoizolačními trubicemi z PE tl přes 13 do 20 mm DN do 22 mm</t>
  </si>
  <si>
    <t>1519664805</t>
  </si>
  <si>
    <t>998733313</t>
  </si>
  <si>
    <t>Přesun hmot procentní pro rozvody potrubí ruční v objektech v přes 12 do 24 m</t>
  </si>
  <si>
    <t>311020489</t>
  </si>
  <si>
    <t xml:space="preserve">733296179
</t>
  </si>
  <si>
    <t>Spojovací a drobný materiál CU do D 28</t>
  </si>
  <si>
    <t>-1254821603</t>
  </si>
  <si>
    <t>733296104</t>
  </si>
  <si>
    <t>Příchytky na CU potrubí do D 28 se sponou</t>
  </si>
  <si>
    <t>362970947</t>
  </si>
  <si>
    <t>734</t>
  </si>
  <si>
    <t>Ústřední vytápění - armatury</t>
  </si>
  <si>
    <t>734221684</t>
  </si>
  <si>
    <t>Termostatická hlavice kapalinová PN 10 do 110°C pro veřejné prostory</t>
  </si>
  <si>
    <t>1692624164</t>
  </si>
  <si>
    <t>734220106</t>
  </si>
  <si>
    <t>Závitová armatura pro připojení radiátorů se svorným šroubením na CU</t>
  </si>
  <si>
    <t>1408812128</t>
  </si>
  <si>
    <t xml:space="preserve">734152164
</t>
  </si>
  <si>
    <t>Přechodové svorné šroubení na ocelové potrubí se závitem do D 50mm vč. přechodky na CU D 28/1,5</t>
  </si>
  <si>
    <t>-2006156751</t>
  </si>
  <si>
    <t>998734313</t>
  </si>
  <si>
    <t>Přesun hmot procentní pro armatury ruční v objektech v přes 12 do 24 m</t>
  </si>
  <si>
    <t>2080250130</t>
  </si>
  <si>
    <t>735</t>
  </si>
  <si>
    <t>Ústřední vytápění - otopná tělesa</t>
  </si>
  <si>
    <t>735152155</t>
  </si>
  <si>
    <t>Otopné těleso panel VK jednodeskové bez přídavné přestupní plochy výška/délka 500/800 mm výkon 411 W</t>
  </si>
  <si>
    <t>1857978926</t>
  </si>
  <si>
    <t>735152495</t>
  </si>
  <si>
    <t>Otopné těleso panelové VK dvoudeskové 1 přídavná přestupní plocha výška/délka 900/800 mm výkon 1403 W</t>
  </si>
  <si>
    <t>-396634501</t>
  </si>
  <si>
    <t>735160131</t>
  </si>
  <si>
    <t>Otopné těleso trubkové teplovodní výška/délka 1 500/450 mm</t>
  </si>
  <si>
    <t>-452790271</t>
  </si>
  <si>
    <t>998735313</t>
  </si>
  <si>
    <t>Přesun hmot procentní pro otopná tělesa ruční v objektech v přes 12 do 24 m</t>
  </si>
  <si>
    <t>257988114</t>
  </si>
  <si>
    <t>741</t>
  </si>
  <si>
    <t>Silnoproud</t>
  </si>
  <si>
    <t>741122011</t>
  </si>
  <si>
    <t>Montáž kabel Cu bez ukončení uložený pod omítku plný kulatý 2x1,5 až 2,5 mm2 (např. CYKY)</t>
  </si>
  <si>
    <t>-585101546</t>
  </si>
  <si>
    <t>34111005</t>
  </si>
  <si>
    <t>kabel instalační jádro Cu plné izolace PVC plášť PVC 450/750V (CYKY) 2x1,5mm2</t>
  </si>
  <si>
    <t>1310300312</t>
  </si>
  <si>
    <t>14*1,05</t>
  </si>
  <si>
    <t>741120001</t>
  </si>
  <si>
    <t>Montáž vodič Cu izolovaný plný a laněný žíla 0,35-6 mm2 pod omítku (např. CY)</t>
  </si>
  <si>
    <t>368925850</t>
  </si>
  <si>
    <t>34141028</t>
  </si>
  <si>
    <t>vodič propojovací flexibilní jádro Cu lanované izolace PVC 450/750V (H07V-K) 1x10mm2</t>
  </si>
  <si>
    <t>-1926092478</t>
  </si>
  <si>
    <t>741122015</t>
  </si>
  <si>
    <t>Montáž kabel Cu bez ukončení uložený pod omítku plný kulatý 3x1,5 mm2 (např. CYKY)</t>
  </si>
  <si>
    <t>-1136366428</t>
  </si>
  <si>
    <t>34111030</t>
  </si>
  <si>
    <t>kabel instalační jádro Cu plné izolace PVC plášť PVC 450/750V (CYKY) 3x1,5mm2</t>
  </si>
  <si>
    <t>-187572642</t>
  </si>
  <si>
    <t>741122016</t>
  </si>
  <si>
    <t>Montáž kabel Cu bez ukončení uložený pod omítku plný kulatý 3x2,5 až 6 mm2 (např. CYKY)</t>
  </si>
  <si>
    <t>639475093</t>
  </si>
  <si>
    <t>34111036</t>
  </si>
  <si>
    <t>kabel instalační jádro Cu plné izolace PVC plášť PVC 450/750V (CYKY) 3x2,5mm2</t>
  </si>
  <si>
    <t>-2076786439</t>
  </si>
  <si>
    <t>741310001</t>
  </si>
  <si>
    <t>Montáž spínač nástěnný 1-jednopólový prostředí normální se zapojením vodičů</t>
  </si>
  <si>
    <t>963333128</t>
  </si>
  <si>
    <t>34535071R</t>
  </si>
  <si>
    <t>dodávka strojku spínače, rámečku a krytu spínače bílého - klasik</t>
  </si>
  <si>
    <t>703194466</t>
  </si>
  <si>
    <t>741310453</t>
  </si>
  <si>
    <t>Montáž rámečku a krytu spínače</t>
  </si>
  <si>
    <t>-1710880076</t>
  </si>
  <si>
    <t>741313041</t>
  </si>
  <si>
    <t>Montáž zásuvka (polo)zapuštěná šroubové připojení 2P+PE se zapojením vodičů</t>
  </si>
  <si>
    <t>1083463574</t>
  </si>
  <si>
    <t>741310454</t>
  </si>
  <si>
    <t>Montáž rámečku a krytu zásuvky</t>
  </si>
  <si>
    <t>-1158866981</t>
  </si>
  <si>
    <t>34555202R</t>
  </si>
  <si>
    <t xml:space="preserve">dodávka strojku zásuvky, rámečku a krytu zásuvky - bílá
</t>
  </si>
  <si>
    <t>1511820616</t>
  </si>
  <si>
    <t>741112061</t>
  </si>
  <si>
    <t>Montáž krabice přístrojová zapuštěná plastová kruhová</t>
  </si>
  <si>
    <t>2070630225</t>
  </si>
  <si>
    <t>12+17+5*4</t>
  </si>
  <si>
    <t>34571451R</t>
  </si>
  <si>
    <t xml:space="preserve">dodávka krabice přístrojové elektroinstalační zapuštěné kruhové
</t>
  </si>
  <si>
    <t>-603141243</t>
  </si>
  <si>
    <t>741372062</t>
  </si>
  <si>
    <t>Montáž svítidlo LED interiérové přisazené stropní hranaté nebo kruhové přes 0,09 do 0,36 m2 se zapojením vodičů</t>
  </si>
  <si>
    <t>645040637</t>
  </si>
  <si>
    <t>34825006R</t>
  </si>
  <si>
    <t>svítidlo stropní LED přisazené - dle specifikace PD</t>
  </si>
  <si>
    <t>1369148143</t>
  </si>
  <si>
    <t>741320106</t>
  </si>
  <si>
    <t>Montáž jističů jednopólových nn do 25 A ve skříni, se signálním kontaktem se zapojením vodičů</t>
  </si>
  <si>
    <t>1785252601</t>
  </si>
  <si>
    <t>4+4+2</t>
  </si>
  <si>
    <t>35822111</t>
  </si>
  <si>
    <t>jistič 1-pólový 16 A vypínací charakteristika B vypínací schopnost 10 kA</t>
  </si>
  <si>
    <t>-994211627</t>
  </si>
  <si>
    <t>35822115R</t>
  </si>
  <si>
    <t>jistič pro napájecí zdroj DC</t>
  </si>
  <si>
    <t>-981551442</t>
  </si>
  <si>
    <t>35822117</t>
  </si>
  <si>
    <t>jistič 1-pólový 10 A vypínací charakteristika B vypínací schopnost 10 kA</t>
  </si>
  <si>
    <t>77095483</t>
  </si>
  <si>
    <t>741310803</t>
  </si>
  <si>
    <t>Dodávka a montáž drobného materiálu jehož podíl je malý a nespecifikovaný (sponky, spojky, příchytky, drát vázací, … atd)</t>
  </si>
  <si>
    <t>1206522242</t>
  </si>
  <si>
    <t>998741313</t>
  </si>
  <si>
    <t>Přesun hmot procentní pro silnoproud ruční v objektech v přes 12 do 24 m</t>
  </si>
  <si>
    <t>1800647741</t>
  </si>
  <si>
    <t>742</t>
  </si>
  <si>
    <t>Slaboproud</t>
  </si>
  <si>
    <t>742350004</t>
  </si>
  <si>
    <t>Montáž napájecího zdroje 24 V k zařízení pro pisoáry</t>
  </si>
  <si>
    <t>100145040</t>
  </si>
  <si>
    <t>55145641R</t>
  </si>
  <si>
    <t xml:space="preserve">zdroj napájecí vč. instalační krabice - 230V AC/24 VDC k automatickým splachovačům pisoárů
</t>
  </si>
  <si>
    <t>-1971952076</t>
  </si>
  <si>
    <t>998742313</t>
  </si>
  <si>
    <t>Přesun hmot procentní pro slaboproud ruční v objektech v do 24 m</t>
  </si>
  <si>
    <t>1687080310</t>
  </si>
  <si>
    <t>751</t>
  </si>
  <si>
    <t>Vzduchotechnika</t>
  </si>
  <si>
    <t>42981023</t>
  </si>
  <si>
    <t>výfuková hlavice Pz D 150mm</t>
  </si>
  <si>
    <t>-131716771</t>
  </si>
  <si>
    <t>42981080</t>
  </si>
  <si>
    <t>oblouk lisovaný Pz 90° D 100mm</t>
  </si>
  <si>
    <t>97382019</t>
  </si>
  <si>
    <t>42981115</t>
  </si>
  <si>
    <t>oblouk lisovaný Pz 90° D 150mm</t>
  </si>
  <si>
    <t>-554776784</t>
  </si>
  <si>
    <t>42981347</t>
  </si>
  <si>
    <t>přechod osový Pz D1/D2 = 150/100mm</t>
  </si>
  <si>
    <t>-1580709916</t>
  </si>
  <si>
    <t>42981151</t>
  </si>
  <si>
    <t>odbočka jednostranná osová Pz T-kus 90° D1/D2 = 100/100mm</t>
  </si>
  <si>
    <t>-875519384</t>
  </si>
  <si>
    <t>42981428R</t>
  </si>
  <si>
    <t>odbočka jednostranná osová Pz T-kus 90° D1/D2 = 150/150mm</t>
  </si>
  <si>
    <t>-1525403337</t>
  </si>
  <si>
    <t>751398171</t>
  </si>
  <si>
    <t>Montáž kondenzačního kusu pro kruhová potrubí kovová D přes 100 do 200 mm</t>
  </si>
  <si>
    <t>87702661</t>
  </si>
  <si>
    <t>42981937</t>
  </si>
  <si>
    <t>kus kondenzační Pz D 150mm</t>
  </si>
  <si>
    <t>1126845268</t>
  </si>
  <si>
    <t>751131393</t>
  </si>
  <si>
    <t>Drobný nespecifikovaný materiál</t>
  </si>
  <si>
    <t>854051917</t>
  </si>
  <si>
    <t>42981098</t>
  </si>
  <si>
    <t>trouba spirálně vinutá Pz D 150mm, l=3000mm</t>
  </si>
  <si>
    <t>938737806</t>
  </si>
  <si>
    <t>751511182</t>
  </si>
  <si>
    <t>Montáž potrubí plechového skupiny I kruhového bez příruby tloušťky plechu 0,6 mm D přes 100 do 200 mm</t>
  </si>
  <si>
    <t>19214416</t>
  </si>
  <si>
    <t>42981010</t>
  </si>
  <si>
    <t>trouba spirálně vinutá Pz D 100mm, l=3000mm</t>
  </si>
  <si>
    <t>-1536472645</t>
  </si>
  <si>
    <t>998751122</t>
  </si>
  <si>
    <t>Přesun hmot tonážní pro vzduchotechniku ruční v objektech v přes 12 do 24 m</t>
  </si>
  <si>
    <t>-1747156826</t>
  </si>
  <si>
    <t>42972886</t>
  </si>
  <si>
    <t>mřížka větrací kruhová nerezová se síťkou a krytem D 100mm</t>
  </si>
  <si>
    <t>645166886</t>
  </si>
  <si>
    <t>751398011</t>
  </si>
  <si>
    <t>Montáž větrací mřížky na kruhové potrubí D do 100 mm</t>
  </si>
  <si>
    <t>1739319803</t>
  </si>
  <si>
    <t>1+2+2+3</t>
  </si>
  <si>
    <t>751111012</t>
  </si>
  <si>
    <t>Montáž ventilátoru axiálního nízkotlakého nástěnného základního D přes 100 do 200 mm</t>
  </si>
  <si>
    <t>-1086591960</t>
  </si>
  <si>
    <t>42914105</t>
  </si>
  <si>
    <t>ventilátor axiální potrubní skříň z plastu průtok 300m3/h IP44 35W D 150mm</t>
  </si>
  <si>
    <t>-1308857563</t>
  </si>
  <si>
    <t>751511181</t>
  </si>
  <si>
    <t>Montáž potrubí plechového skupiny I kruhového bez příruby tloušťky plechu 0,6 mm D do 100 mm</t>
  </si>
  <si>
    <t>1411085069</t>
  </si>
  <si>
    <t>751514762</t>
  </si>
  <si>
    <t>Montáž protidešťové stříšky nebo výfukové hlavice do plechového potrubí kruhové s přírubou D přes 100 do 200 mm</t>
  </si>
  <si>
    <t>459630191</t>
  </si>
  <si>
    <t>42974004</t>
  </si>
  <si>
    <t>stříška protidešťová s lemem Pz D 150mm</t>
  </si>
  <si>
    <t>863323193</t>
  </si>
  <si>
    <t>751792009</t>
  </si>
  <si>
    <t>Montáž izolace rozvodů vzduchotechniky</t>
  </si>
  <si>
    <t>-2121302245</t>
  </si>
  <si>
    <t>63154410</t>
  </si>
  <si>
    <t>pouzdro izolační potrubní z minerální vlny max. 400°C 108/25mm</t>
  </si>
  <si>
    <t>-1966797570</t>
  </si>
  <si>
    <t>63154414</t>
  </si>
  <si>
    <t>pouzdro izolační potrubní z minerální vlny max. 400°C 159/25mm</t>
  </si>
  <si>
    <t>774493982</t>
  </si>
  <si>
    <t>751537131</t>
  </si>
  <si>
    <t>Montáž potrubí kruhového ohebného izolovaného minerální vatou z Al folie D do 100 mm</t>
  </si>
  <si>
    <t>-1630111487</t>
  </si>
  <si>
    <t>42981711</t>
  </si>
  <si>
    <t>hadice ohebná z Al s tepelnou izolací 25mm, délka 10m D 102mm</t>
  </si>
  <si>
    <t>1546488789</t>
  </si>
  <si>
    <t>763</t>
  </si>
  <si>
    <t>Konstrukce montované</t>
  </si>
  <si>
    <t>763131751</t>
  </si>
  <si>
    <t>Montáž parotěsné zábrany do SDK podhledu</t>
  </si>
  <si>
    <t>1975450269</t>
  </si>
  <si>
    <t>28329274</t>
  </si>
  <si>
    <t>fólie PE vyztužená pro parotěsnou vrstvu (reakce na oheň - třída E) 110g/m2</t>
  </si>
  <si>
    <t>1835988266</t>
  </si>
  <si>
    <t>998763513</t>
  </si>
  <si>
    <t>Přesun hmot procentní pro konstrukce montované z desek ruční v objektech v přes 12 do 24 m</t>
  </si>
  <si>
    <t>1614137067</t>
  </si>
  <si>
    <t>763131714</t>
  </si>
  <si>
    <t>SDK podhled základní penetrační nátěr</t>
  </si>
  <si>
    <t>518304318</t>
  </si>
  <si>
    <t>763161745</t>
  </si>
  <si>
    <t xml:space="preserve">SDK podkroví deska 1xDFH2 15 bez TI dvouvrstvá spodní kce profil CD+UD </t>
  </si>
  <si>
    <t>557480502</t>
  </si>
  <si>
    <t>763411126</t>
  </si>
  <si>
    <t>Dveře sanitárních příček, kompaktní desky tl 13 mm, š do 800 mm, v do 2000 mm</t>
  </si>
  <si>
    <t>-226571841</t>
  </si>
  <si>
    <t>763411116</t>
  </si>
  <si>
    <t>Sanitární příčky do mokrého prostředí, kompaktní desky</t>
  </si>
  <si>
    <t>-1775590954</t>
  </si>
  <si>
    <t>766</t>
  </si>
  <si>
    <t>Konstrukce truhlářské</t>
  </si>
  <si>
    <t>766660001</t>
  </si>
  <si>
    <t>Montáž dveřních křídel otvíravých jednokřídlových š do 0,8 m do ocelové zárubně</t>
  </si>
  <si>
    <t>447042162</t>
  </si>
  <si>
    <t>54914123</t>
  </si>
  <si>
    <t>kování rozetové klika/klika</t>
  </si>
  <si>
    <t>151405759</t>
  </si>
  <si>
    <t>998766123</t>
  </si>
  <si>
    <t>Přesun hmot tonážní pro kce truhlářské ruční v objektech v přes 12 do 24 m</t>
  </si>
  <si>
    <t>2107903730</t>
  </si>
  <si>
    <t>61162085</t>
  </si>
  <si>
    <t>dveře jednokřídlé dřevotřískové povrch laminátový plné 700x1970-2100mm</t>
  </si>
  <si>
    <t>1994048257</t>
  </si>
  <si>
    <t>766660728</t>
  </si>
  <si>
    <t>Montáž dveřního interiérového kování - zámku</t>
  </si>
  <si>
    <t>-355711669</t>
  </si>
  <si>
    <t>5492400R</t>
  </si>
  <si>
    <t>zámek zadlabací mezipokojový s dozickým klíčem rozteč 72x55mm</t>
  </si>
  <si>
    <t>-107501836</t>
  </si>
  <si>
    <t>766660729</t>
  </si>
  <si>
    <t>Montáž dveřního interiérového kování - štítku s klikou</t>
  </si>
  <si>
    <t>462993888</t>
  </si>
  <si>
    <t>61162084</t>
  </si>
  <si>
    <t>dveře jednokřídlé dřevotřískové povrch laminátový plné 600x1970-2100mm</t>
  </si>
  <si>
    <t>1784066605</t>
  </si>
  <si>
    <t>767</t>
  </si>
  <si>
    <t>Konstrukce zámečnické</t>
  </si>
  <si>
    <t>767646412</t>
  </si>
  <si>
    <t>Montáž revizních dveří a dvířek jednokřídlových s rámem plochy přes 0,5 do 1 m2</t>
  </si>
  <si>
    <t>1756972112</t>
  </si>
  <si>
    <t>59030711</t>
  </si>
  <si>
    <t>dvířka revizní jednokřídlá s automatickým zámkem 300x300mm</t>
  </si>
  <si>
    <t>-602422079</t>
  </si>
  <si>
    <t>771</t>
  </si>
  <si>
    <t>Podlahy z dlaždic</t>
  </si>
  <si>
    <t>771577211</t>
  </si>
  <si>
    <t>Příplatek k montáži podlah keramických lepených cementovým flexibilním lepidlem za plochu do 5 m2</t>
  </si>
  <si>
    <t>-1527113038</t>
  </si>
  <si>
    <t>771474141</t>
  </si>
  <si>
    <t>Montáž soklů z dlaždic keramických s požlábkem nebo francouzských lepených cementovým flexibilním lepidlem v do 90 mm</t>
  </si>
  <si>
    <t>-865962538</t>
  </si>
  <si>
    <t>998771103</t>
  </si>
  <si>
    <t>Přesun hmot tonážní pro podlahy z dlaždic v objektech v přes 12 do 24 m</t>
  </si>
  <si>
    <t>1033619415</t>
  </si>
  <si>
    <t>771591115</t>
  </si>
  <si>
    <t>Podlahy spárování silikonem</t>
  </si>
  <si>
    <t>-452135156</t>
  </si>
  <si>
    <t>771577114</t>
  </si>
  <si>
    <t>Příplatek k montáži podlah keramických lepených flexibilním lepidlem za spárování tmelem dvousložkovým</t>
  </si>
  <si>
    <t>-1574005860</t>
  </si>
  <si>
    <t>59761166</t>
  </si>
  <si>
    <t>dlažba keramická slinutá mrazuvzdorná R10/A povrch hladký/matný tl do 10mm přes 9 do 12ks/m2</t>
  </si>
  <si>
    <t>1425533951</t>
  </si>
  <si>
    <t>771591112</t>
  </si>
  <si>
    <t>Izolace pod dlažbu nátěrem nebo stěrkou ve dvou vrstvách</t>
  </si>
  <si>
    <t>-2114798427</t>
  </si>
  <si>
    <t>771121011</t>
  </si>
  <si>
    <t>Nátěr penetrační na podlahu</t>
  </si>
  <si>
    <t>-413546947</t>
  </si>
  <si>
    <t>771111011</t>
  </si>
  <si>
    <t>Vysátí podkladu před pokládkou dlažby</t>
  </si>
  <si>
    <t>233357868</t>
  </si>
  <si>
    <t>771574416</t>
  </si>
  <si>
    <t>Montáž podlah keramických hladkých lepených cementovým flexibilním lepidlem přes 9 do 12 ks/m2</t>
  </si>
  <si>
    <t>-1991306414</t>
  </si>
  <si>
    <t>771573810</t>
  </si>
  <si>
    <t>Demontáž podlah z dlaždic keramických lepených</t>
  </si>
  <si>
    <t>-884649394</t>
  </si>
  <si>
    <t>771151022</t>
  </si>
  <si>
    <t>Samonivelační stěrka podlah pevnosti 30 MPa tl přes 3 do 5 mm</t>
  </si>
  <si>
    <t>-393243994</t>
  </si>
  <si>
    <t>59761195</t>
  </si>
  <si>
    <t>sokl keramický mrazuvzdorný s požlábkem povrch hladký/matný tl do 10mm výšky přes 65 do 90mm</t>
  </si>
  <si>
    <t>-1321510353</t>
  </si>
  <si>
    <t>781</t>
  </si>
  <si>
    <t>Obklady</t>
  </si>
  <si>
    <t>781492251</t>
  </si>
  <si>
    <t>Montáž profilů ukončovacích lepených flexibilním cementovým lepidlem</t>
  </si>
  <si>
    <t>-1446532540</t>
  </si>
  <si>
    <t>19416006</t>
  </si>
  <si>
    <t>lišta ukončovací z eloxovaného hliníku 12,5mm</t>
  </si>
  <si>
    <t>1349497975</t>
  </si>
  <si>
    <t>998781123</t>
  </si>
  <si>
    <t>Přesun hmot tonážní pro obklady keramické ruční v objektech v přes 12 do 24 m</t>
  </si>
  <si>
    <t>-1781930370</t>
  </si>
  <si>
    <t>781477114</t>
  </si>
  <si>
    <t>Příplatek k montáži obkladů vnitřních keramických hladkých za spárování tmelem dvousložkovým</t>
  </si>
  <si>
    <t>1425271958</t>
  </si>
  <si>
    <t>781121011</t>
  </si>
  <si>
    <t>Nátěr penetrační na stěnu</t>
  </si>
  <si>
    <t>837135597</t>
  </si>
  <si>
    <t>781131112</t>
  </si>
  <si>
    <t>Izolace pod obklad nátěrem nebo stěrkou ve dvou vrstvách</t>
  </si>
  <si>
    <t>-88350994</t>
  </si>
  <si>
    <t>781472217</t>
  </si>
  <si>
    <t>Montáž obkladů keramických hladkých lepených cementovým flexibilním lepidlem přes 12 do 19 ks/m2</t>
  </si>
  <si>
    <t>98752609</t>
  </si>
  <si>
    <t>59761701</t>
  </si>
  <si>
    <t>obklad keramický nemrazuvzdorný povrch hladký/lesklý tl do 10mm přes 12 do 19ks/m2</t>
  </si>
  <si>
    <t>-996282001</t>
  </si>
  <si>
    <t>781131241</t>
  </si>
  <si>
    <t>Izolace pod obklad těsnícími pásy vnitřní kout</t>
  </si>
  <si>
    <t>-88949728</t>
  </si>
  <si>
    <t>781472291</t>
  </si>
  <si>
    <t>Příplatek k montáži obkladů keramických lepených cementovým flexibilním lepidlem za plochu do 10 m2</t>
  </si>
  <si>
    <t>1837105536</t>
  </si>
  <si>
    <t>781471810</t>
  </si>
  <si>
    <t>Demontáž obkladů z obkladaček keramických kladených do malty</t>
  </si>
  <si>
    <t>-2135768487</t>
  </si>
  <si>
    <t>783</t>
  </si>
  <si>
    <t>Nátěry</t>
  </si>
  <si>
    <t>783100100</t>
  </si>
  <si>
    <t>Nátěr 1křídlových zárubní</t>
  </si>
  <si>
    <t>1057345160</t>
  </si>
  <si>
    <t>784</t>
  </si>
  <si>
    <t>Malby a tapety</t>
  </si>
  <si>
    <t>784121001</t>
  </si>
  <si>
    <t>Oškrabání malby v místnostech v do 3,80 m</t>
  </si>
  <si>
    <t>648564170</t>
  </si>
  <si>
    <t>784111001</t>
  </si>
  <si>
    <t>Oprášení (ometení ) podkladu v místnostech v do 3,80 m</t>
  </si>
  <si>
    <t>356233435</t>
  </si>
  <si>
    <t>784121011</t>
  </si>
  <si>
    <t>Rozmývání podkladu po oškrabání malby v místnostech v do 3,80 m</t>
  </si>
  <si>
    <t>1726036578</t>
  </si>
  <si>
    <t>784171101</t>
  </si>
  <si>
    <t>Zakrytí vnitřních podlah včetně pozdějšího odkrytí</t>
  </si>
  <si>
    <t>517389087</t>
  </si>
  <si>
    <t>784171111</t>
  </si>
  <si>
    <t>Zakrytí vnitřních ploch stěn v místnostech v do 3,80 m</t>
  </si>
  <si>
    <t>-271003845</t>
  </si>
  <si>
    <t>28323157</t>
  </si>
  <si>
    <t>fólie pro malířské potřeby zakrývací tl 14µ 4x5m</t>
  </si>
  <si>
    <t>336059835</t>
  </si>
  <si>
    <t>784181121</t>
  </si>
  <si>
    <t>Hloubková jednonásobná bezbarvá penetrace podkladu v místnostech v do 3,80 m</t>
  </si>
  <si>
    <t>1989765368</t>
  </si>
  <si>
    <t>784211111</t>
  </si>
  <si>
    <t>Dvojnásobné bílé malby ze směsí za mokra velmi dobře oděruvzdorných v místnostech v do 3,80 m</t>
  </si>
  <si>
    <t>1273322502</t>
  </si>
  <si>
    <t>784215141</t>
  </si>
  <si>
    <t>Příplatek k cenám 2x maleb ze směsí za provádění pl do 5 m2</t>
  </si>
  <si>
    <t>1311498097</t>
  </si>
  <si>
    <t>V01</t>
  </si>
  <si>
    <t>Průzkumné, geodetické a projektové práce</t>
  </si>
  <si>
    <t>013203000</t>
  </si>
  <si>
    <t>Dokumentace stavby bez rozlišení - dílenská dokumentace dodavatele</t>
  </si>
  <si>
    <t>-714496208</t>
  </si>
  <si>
    <t>013254000</t>
  </si>
  <si>
    <t>Dokumentace skutečného provedení stavby</t>
  </si>
  <si>
    <t>-1443213183</t>
  </si>
  <si>
    <t>V03</t>
  </si>
  <si>
    <t>Zařízení staveniště</t>
  </si>
  <si>
    <t>030001000</t>
  </si>
  <si>
    <t>1936919980</t>
  </si>
  <si>
    <t>V04</t>
  </si>
  <si>
    <t>Inženýrská činnost</t>
  </si>
  <si>
    <t>044002000</t>
  </si>
  <si>
    <t>Revize</t>
  </si>
  <si>
    <t>1949384943</t>
  </si>
  <si>
    <t>040001000</t>
  </si>
  <si>
    <t>1117829791</t>
  </si>
  <si>
    <t>043002000</t>
  </si>
  <si>
    <t>Zkoušky a ostatní měření</t>
  </si>
  <si>
    <t>1945948811</t>
  </si>
  <si>
    <t>045002000</t>
  </si>
  <si>
    <t>Kompletační a koordinační činnost dodavatele</t>
  </si>
  <si>
    <t>-686711286</t>
  </si>
  <si>
    <t>V06</t>
  </si>
  <si>
    <t>Územní vlivy</t>
  </si>
  <si>
    <t>065002000</t>
  </si>
  <si>
    <t>Mimostaveništní doprava</t>
  </si>
  <si>
    <t>-1433055096</t>
  </si>
  <si>
    <t>V07</t>
  </si>
  <si>
    <t>Provozní vlivy</t>
  </si>
  <si>
    <t>070001000</t>
  </si>
  <si>
    <t>343576257</t>
  </si>
  <si>
    <t>Komplexní rekonstrukce žákovských WC v 3.,4.,5.a 6.NP školní budovy</t>
  </si>
  <si>
    <t>Střední škola stravování a služeb Karlovy Vary, p.o.</t>
  </si>
  <si>
    <t>Ondřejská 1122/56, Karlovy Vary, 360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</si>
</sst>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2" xfId="0" applyNumberFormat="1" applyFont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7" fillId="4" borderId="22" xfId="0" applyNumberFormat="1" applyFont="1" applyFill="1" applyBorder="1" applyAlignment="1" applyProtection="1">
      <alignment vertical="center"/>
      <protection locked="0"/>
    </xf>
    <xf numFmtId="166" fontId="30" fillId="4" borderId="22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5" fillId="0" borderId="0" xfId="0" applyFont="1" applyAlignment="1">
      <alignment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/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0" fontId="17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top" wrapText="1"/>
    </xf>
    <xf numFmtId="0" fontId="33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4" workbookViewId="0">
      <selection activeCell="X21" sqref="X21"/>
    </sheetView>
  </sheetViews>
  <sheetFormatPr defaultColWidth="8.7109375" defaultRowHeight="10.199999999999999" x14ac:dyDescent="0.2"/>
  <cols>
    <col min="1" max="1" width="8.28515625" customWidth="1"/>
    <col min="2" max="2" width="1.7109375" customWidth="1"/>
    <col min="3" max="3" width="4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5.42578125" customWidth="1"/>
    <col min="41" max="41" width="7.42578125" customWidth="1"/>
    <col min="42" max="42" width="4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" hidden="1" customWidth="1"/>
    <col min="54" max="54" width="25" hidden="1" customWidth="1"/>
    <col min="55" max="55" width="21.7109375" hidden="1" customWidth="1"/>
    <col min="56" max="56" width="19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.049999999999997" customHeight="1" x14ac:dyDescent="0.2"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S2" s="13" t="s">
        <v>6</v>
      </c>
      <c r="BT2" s="13" t="s">
        <v>7</v>
      </c>
    </row>
    <row r="3" spans="1:74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6</v>
      </c>
    </row>
    <row r="4" spans="1:74" ht="25.0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83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R5" s="16"/>
      <c r="BS5" s="13" t="s">
        <v>6</v>
      </c>
    </row>
    <row r="6" spans="1:74" ht="37.049999999999997" customHeight="1" x14ac:dyDescent="0.2">
      <c r="B6" s="16"/>
      <c r="D6" s="21" t="s">
        <v>13</v>
      </c>
      <c r="K6" s="188" t="s">
        <v>905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53"/>
      <c r="AR6" s="16"/>
      <c r="BS6" s="13" t="s">
        <v>6</v>
      </c>
    </row>
    <row r="7" spans="1:74" ht="12" customHeight="1" x14ac:dyDescent="0.2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16</v>
      </c>
      <c r="K8" s="154" t="s">
        <v>907</v>
      </c>
      <c r="AK8" s="22" t="s">
        <v>18</v>
      </c>
      <c r="AN8" s="152">
        <v>45419</v>
      </c>
      <c r="AR8" s="16"/>
      <c r="BS8" s="13" t="s">
        <v>6</v>
      </c>
    </row>
    <row r="9" spans="1:74" ht="14.5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19</v>
      </c>
      <c r="K10" s="20" t="s">
        <v>906</v>
      </c>
      <c r="AK10" s="22" t="s">
        <v>20</v>
      </c>
      <c r="AN10" s="20" t="s">
        <v>1</v>
      </c>
      <c r="AR10" s="16"/>
      <c r="BS10" s="13" t="s">
        <v>6</v>
      </c>
    </row>
    <row r="11" spans="1:74" ht="18.45" customHeight="1" x14ac:dyDescent="0.2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7.05" customHeight="1" x14ac:dyDescent="0.2">
      <c r="B12" s="16"/>
      <c r="AR12" s="16"/>
      <c r="BS12" s="13" t="s">
        <v>6</v>
      </c>
    </row>
    <row r="13" spans="1:74" ht="12" customHeight="1" x14ac:dyDescent="0.25">
      <c r="B13" s="16"/>
      <c r="D13" s="22" t="s">
        <v>22</v>
      </c>
      <c r="K13" s="189">
        <f>'SO 01 - Stavební objekt 01'!F139</f>
        <v>0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K13" s="22" t="s">
        <v>20</v>
      </c>
      <c r="AN13" s="20" t="s">
        <v>1</v>
      </c>
      <c r="AR13" s="16"/>
      <c r="BS13" s="13" t="s">
        <v>6</v>
      </c>
    </row>
    <row r="14" spans="1:74" ht="13.2" x14ac:dyDescent="0.2">
      <c r="B14" s="16"/>
      <c r="E14" s="20" t="s">
        <v>17</v>
      </c>
      <c r="AK14" s="22" t="s">
        <v>21</v>
      </c>
      <c r="AN14" s="20" t="s">
        <v>1</v>
      </c>
      <c r="AR14" s="16"/>
      <c r="BS14" s="13" t="s">
        <v>6</v>
      </c>
    </row>
    <row r="15" spans="1:74" ht="7.05" customHeight="1" x14ac:dyDescent="0.2">
      <c r="B15" s="16"/>
      <c r="AR15" s="16"/>
      <c r="BS15" s="13" t="s">
        <v>4</v>
      </c>
    </row>
    <row r="16" spans="1:74" ht="12" customHeight="1" x14ac:dyDescent="0.2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4</v>
      </c>
    </row>
    <row r="17" spans="2:71" ht="18.45" customHeight="1" x14ac:dyDescent="0.2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2:71" ht="7.05" customHeight="1" x14ac:dyDescent="0.2">
      <c r="B18" s="16"/>
      <c r="AR18" s="16"/>
      <c r="BS18" s="13" t="s">
        <v>8</v>
      </c>
    </row>
    <row r="19" spans="2:71" ht="12" customHeight="1" x14ac:dyDescent="0.2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8</v>
      </c>
    </row>
    <row r="20" spans="2:71" ht="18.45" customHeight="1" x14ac:dyDescent="0.2">
      <c r="B20" s="16"/>
      <c r="E20" s="20" t="s">
        <v>17</v>
      </c>
      <c r="AK20" s="22" t="s">
        <v>21</v>
      </c>
      <c r="AN20" s="20" t="s">
        <v>1</v>
      </c>
      <c r="AR20" s="16"/>
      <c r="BS20" s="13" t="s">
        <v>24</v>
      </c>
    </row>
    <row r="21" spans="2:71" ht="7.05" customHeight="1" x14ac:dyDescent="0.2">
      <c r="B21" s="16"/>
      <c r="AR21" s="16"/>
    </row>
    <row r="22" spans="2:71" ht="12" customHeight="1" x14ac:dyDescent="0.2">
      <c r="B22" s="16"/>
      <c r="D22" s="22" t="s">
        <v>26</v>
      </c>
      <c r="AR22" s="16"/>
    </row>
    <row r="23" spans="2:71" ht="16.5" customHeight="1" x14ac:dyDescent="0.2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</row>
    <row r="24" spans="2:71" ht="7.05" customHeight="1" x14ac:dyDescent="0.2">
      <c r="B24" s="16"/>
      <c r="AR24" s="16"/>
    </row>
    <row r="25" spans="2:71" ht="7.0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 x14ac:dyDescent="0.2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5">
        <f>ROUND(AG94,2)</f>
        <v>0</v>
      </c>
      <c r="AL26" s="186"/>
      <c r="AM26" s="186"/>
      <c r="AN26" s="186"/>
      <c r="AO26" s="186"/>
      <c r="AR26" s="25"/>
    </row>
    <row r="27" spans="2:71" s="1" customFormat="1" ht="7.05" customHeight="1" x14ac:dyDescent="0.2">
      <c r="B27" s="25"/>
      <c r="AR27" s="25"/>
    </row>
    <row r="28" spans="2:71" s="1" customFormat="1" ht="13.2" x14ac:dyDescent="0.2">
      <c r="B28" s="25"/>
      <c r="L28" s="187" t="s">
        <v>28</v>
      </c>
      <c r="M28" s="187"/>
      <c r="N28" s="187"/>
      <c r="O28" s="187"/>
      <c r="P28" s="187"/>
      <c r="W28" s="187" t="s">
        <v>29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30</v>
      </c>
      <c r="AL28" s="187"/>
      <c r="AM28" s="187"/>
      <c r="AN28" s="187"/>
      <c r="AO28" s="187"/>
      <c r="AR28" s="25"/>
    </row>
    <row r="29" spans="2:71" s="2" customFormat="1" ht="14.55" customHeight="1" x14ac:dyDescent="0.2">
      <c r="B29" s="29"/>
      <c r="D29" s="22" t="s">
        <v>31</v>
      </c>
      <c r="F29" s="22" t="s">
        <v>32</v>
      </c>
      <c r="L29" s="173">
        <v>0.21</v>
      </c>
      <c r="M29" s="172"/>
      <c r="N29" s="172"/>
      <c r="O29" s="172"/>
      <c r="P29" s="172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ROUND(AV94, 2)</f>
        <v>0</v>
      </c>
      <c r="AL29" s="172"/>
      <c r="AM29" s="172"/>
      <c r="AN29" s="172"/>
      <c r="AO29" s="172"/>
      <c r="AR29" s="29"/>
    </row>
    <row r="30" spans="2:71" s="2" customFormat="1" ht="14.55" customHeight="1" x14ac:dyDescent="0.2">
      <c r="B30" s="29"/>
      <c r="F30" s="22" t="s">
        <v>33</v>
      </c>
      <c r="L30" s="173">
        <v>0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29"/>
    </row>
    <row r="31" spans="2:71" s="2" customFormat="1" ht="14.55" hidden="1" customHeight="1" x14ac:dyDescent="0.2">
      <c r="B31" s="29"/>
      <c r="F31" s="22" t="s">
        <v>34</v>
      </c>
      <c r="L31" s="173">
        <v>0.21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29"/>
    </row>
    <row r="32" spans="2:71" s="2" customFormat="1" ht="14.55" hidden="1" customHeight="1" x14ac:dyDescent="0.2">
      <c r="B32" s="29"/>
      <c r="F32" s="22" t="s">
        <v>35</v>
      </c>
      <c r="L32" s="173">
        <v>0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29"/>
    </row>
    <row r="33" spans="2:44" s="2" customFormat="1" ht="14.55" hidden="1" customHeight="1" x14ac:dyDescent="0.2">
      <c r="B33" s="29"/>
      <c r="F33" s="22" t="s">
        <v>36</v>
      </c>
      <c r="L33" s="173">
        <v>0</v>
      </c>
      <c r="M33" s="172"/>
      <c r="N33" s="172"/>
      <c r="O33" s="172"/>
      <c r="P33" s="172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29"/>
    </row>
    <row r="34" spans="2:44" s="1" customFormat="1" ht="7.05" customHeight="1" x14ac:dyDescent="0.2">
      <c r="B34" s="25"/>
      <c r="AR34" s="25"/>
    </row>
    <row r="35" spans="2:44" s="1" customFormat="1" ht="25.95" customHeight="1" x14ac:dyDescent="0.2">
      <c r="B35" s="25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174" t="s">
        <v>39</v>
      </c>
      <c r="Y35" s="175"/>
      <c r="Z35" s="175"/>
      <c r="AA35" s="175"/>
      <c r="AB35" s="175"/>
      <c r="AC35" s="32"/>
      <c r="AD35" s="32"/>
      <c r="AE35" s="32"/>
      <c r="AF35" s="32"/>
      <c r="AG35" s="32"/>
      <c r="AH35" s="32"/>
      <c r="AI35" s="32"/>
      <c r="AJ35" s="32"/>
      <c r="AK35" s="176">
        <f>SUM(AK26:AK33)</f>
        <v>0</v>
      </c>
      <c r="AL35" s="175"/>
      <c r="AM35" s="175"/>
      <c r="AN35" s="175"/>
      <c r="AO35" s="177"/>
      <c r="AP35" s="30"/>
      <c r="AQ35" s="30"/>
      <c r="AR35" s="25"/>
    </row>
    <row r="36" spans="2:44" s="1" customFormat="1" ht="7.05" customHeight="1" x14ac:dyDescent="0.2">
      <c r="B36" s="25"/>
      <c r="AR36" s="25"/>
    </row>
    <row r="37" spans="2:44" s="1" customFormat="1" ht="14.55" customHeight="1" x14ac:dyDescent="0.2">
      <c r="B37" s="25"/>
      <c r="AR37" s="25"/>
    </row>
    <row r="38" spans="2:44" ht="14.55" customHeight="1" x14ac:dyDescent="0.2">
      <c r="B38" s="16"/>
      <c r="AR38" s="16"/>
    </row>
    <row r="39" spans="2:44" ht="14.55" customHeight="1" x14ac:dyDescent="0.2">
      <c r="B39" s="16"/>
      <c r="AR39" s="16"/>
    </row>
    <row r="40" spans="2:44" ht="14.55" customHeight="1" x14ac:dyDescent="0.2">
      <c r="B40" s="16"/>
      <c r="AR40" s="16"/>
    </row>
    <row r="41" spans="2:44" ht="14.55" customHeight="1" x14ac:dyDescent="0.2">
      <c r="B41" s="16"/>
      <c r="AR41" s="16"/>
    </row>
    <row r="42" spans="2:44" ht="14.55" customHeight="1" x14ac:dyDescent="0.2">
      <c r="B42" s="16"/>
      <c r="AR42" s="16"/>
    </row>
    <row r="43" spans="2:44" ht="14.55" customHeight="1" x14ac:dyDescent="0.2">
      <c r="B43" s="16"/>
      <c r="AR43" s="16"/>
    </row>
    <row r="44" spans="2:44" ht="14.55" customHeight="1" x14ac:dyDescent="0.2">
      <c r="B44" s="16"/>
      <c r="AR44" s="16"/>
    </row>
    <row r="45" spans="2:44" ht="14.55" customHeight="1" x14ac:dyDescent="0.2">
      <c r="B45" s="16"/>
      <c r="AR45" s="16"/>
    </row>
    <row r="46" spans="2:44" ht="14.55" customHeight="1" x14ac:dyDescent="0.2">
      <c r="B46" s="16"/>
      <c r="AR46" s="16"/>
    </row>
    <row r="47" spans="2:44" ht="14.55" customHeight="1" x14ac:dyDescent="0.2">
      <c r="B47" s="16"/>
      <c r="AR47" s="16"/>
    </row>
    <row r="48" spans="2:44" ht="14.55" customHeight="1" x14ac:dyDescent="0.2">
      <c r="B48" s="16"/>
      <c r="AR48" s="16"/>
    </row>
    <row r="49" spans="2:44" s="1" customFormat="1" ht="14.55" customHeight="1" x14ac:dyDescent="0.2">
      <c r="B49" s="25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5"/>
      <c r="D60" s="36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42</v>
      </c>
      <c r="AI60" s="27"/>
      <c r="AJ60" s="27"/>
      <c r="AK60" s="27"/>
      <c r="AL60" s="27"/>
      <c r="AM60" s="36" t="s">
        <v>43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5"/>
      <c r="D64" s="34" t="s">
        <v>44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45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5"/>
      <c r="D75" s="36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42</v>
      </c>
      <c r="AI75" s="27"/>
      <c r="AJ75" s="27"/>
      <c r="AK75" s="27"/>
      <c r="AL75" s="27"/>
      <c r="AM75" s="36" t="s">
        <v>43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7.0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.0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.05" customHeight="1" x14ac:dyDescent="0.2">
      <c r="B82" s="25"/>
      <c r="C82" s="17" t="s">
        <v>46</v>
      </c>
      <c r="AR82" s="25"/>
    </row>
    <row r="83" spans="1:91" s="1" customFormat="1" ht="7.0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>
        <f>K5</f>
        <v>0</v>
      </c>
      <c r="AR84" s="41"/>
    </row>
    <row r="85" spans="1:91" s="4" customFormat="1" ht="37.049999999999997" customHeight="1" x14ac:dyDescent="0.2">
      <c r="B85" s="42"/>
      <c r="C85" s="43" t="s">
        <v>13</v>
      </c>
      <c r="L85" s="162" t="str">
        <f>K6</f>
        <v>Komplexní rekonstrukce žákovských WC v 3.,4.,5.a 6.NP školní budovy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R85" s="42"/>
    </row>
    <row r="86" spans="1:91" s="1" customFormat="1" ht="7.05" customHeight="1" x14ac:dyDescent="0.2">
      <c r="B86" s="25"/>
      <c r="AR86" s="25"/>
    </row>
    <row r="87" spans="1:91" s="1" customFormat="1" ht="12" customHeight="1" x14ac:dyDescent="0.2">
      <c r="B87" s="25"/>
      <c r="C87" s="22" t="s">
        <v>16</v>
      </c>
      <c r="L87" s="44" t="str">
        <f>IF(K8="","",K8)</f>
        <v>Ondřejská 1122/56, Karlovy Vary, 360 01</v>
      </c>
      <c r="AI87" s="22" t="s">
        <v>18</v>
      </c>
      <c r="AM87" s="164">
        <f>IF(AN8= "","",AN8)</f>
        <v>45419</v>
      </c>
      <c r="AN87" s="164"/>
      <c r="AR87" s="25"/>
    </row>
    <row r="88" spans="1:91" s="1" customFormat="1" ht="7.05" customHeight="1" x14ac:dyDescent="0.2">
      <c r="B88" s="25"/>
      <c r="AR88" s="25"/>
    </row>
    <row r="89" spans="1:91" s="1" customFormat="1" ht="15.3" customHeight="1" x14ac:dyDescent="0.2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65" t="str">
        <f>IF(E17="","",E17)</f>
        <v xml:space="preserve"> </v>
      </c>
      <c r="AN89" s="166"/>
      <c r="AO89" s="166"/>
      <c r="AP89" s="166"/>
      <c r="AR89" s="25"/>
      <c r="AS89" s="167" t="s">
        <v>47</v>
      </c>
      <c r="AT89" s="168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3" customHeight="1" x14ac:dyDescent="0.2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65" t="str">
        <f>IF(E20="","",E20)</f>
        <v xml:space="preserve"> </v>
      </c>
      <c r="AN90" s="166"/>
      <c r="AO90" s="166"/>
      <c r="AP90" s="166"/>
      <c r="AR90" s="25"/>
      <c r="AS90" s="169"/>
      <c r="AT90" s="170"/>
      <c r="BD90" s="49"/>
    </row>
    <row r="91" spans="1:91" s="1" customFormat="1" ht="10.8" customHeight="1" x14ac:dyDescent="0.2">
      <c r="B91" s="25"/>
      <c r="AR91" s="25"/>
      <c r="AS91" s="169"/>
      <c r="AT91" s="170"/>
      <c r="BD91" s="49"/>
    </row>
    <row r="92" spans="1:91" s="1" customFormat="1" ht="29.25" customHeight="1" x14ac:dyDescent="0.2">
      <c r="B92" s="25"/>
      <c r="C92" s="157" t="s">
        <v>48</v>
      </c>
      <c r="D92" s="158"/>
      <c r="E92" s="158"/>
      <c r="F92" s="158"/>
      <c r="G92" s="158"/>
      <c r="H92" s="50"/>
      <c r="I92" s="159" t="s">
        <v>49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60" t="s">
        <v>50</v>
      </c>
      <c r="AH92" s="158"/>
      <c r="AI92" s="158"/>
      <c r="AJ92" s="158"/>
      <c r="AK92" s="158"/>
      <c r="AL92" s="158"/>
      <c r="AM92" s="158"/>
      <c r="AN92" s="159" t="s">
        <v>51</v>
      </c>
      <c r="AO92" s="158"/>
      <c r="AP92" s="161"/>
      <c r="AQ92" s="51" t="s">
        <v>52</v>
      </c>
      <c r="AR92" s="25"/>
      <c r="AS92" s="52" t="s">
        <v>53</v>
      </c>
      <c r="AT92" s="53" t="s">
        <v>54</v>
      </c>
      <c r="AU92" s="53" t="s">
        <v>55</v>
      </c>
      <c r="AV92" s="53" t="s">
        <v>56</v>
      </c>
      <c r="AW92" s="53" t="s">
        <v>57</v>
      </c>
      <c r="AX92" s="53" t="s">
        <v>58</v>
      </c>
      <c r="AY92" s="53" t="s">
        <v>59</v>
      </c>
      <c r="AZ92" s="53" t="s">
        <v>60</v>
      </c>
      <c r="BA92" s="53" t="s">
        <v>61</v>
      </c>
      <c r="BB92" s="53" t="s">
        <v>62</v>
      </c>
      <c r="BC92" s="53" t="s">
        <v>63</v>
      </c>
      <c r="BD92" s="54" t="s">
        <v>64</v>
      </c>
    </row>
    <row r="93" spans="1:91" s="1" customFormat="1" ht="10.8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49999999999997" customHeight="1" x14ac:dyDescent="0.2">
      <c r="B94" s="56"/>
      <c r="C94" s="57" t="s">
        <v>65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66</v>
      </c>
      <c r="BT94" s="65" t="s">
        <v>6</v>
      </c>
      <c r="BU94" s="66" t="s">
        <v>67</v>
      </c>
      <c r="BV94" s="65" t="s">
        <v>68</v>
      </c>
      <c r="BW94" s="65" t="s">
        <v>5</v>
      </c>
      <c r="BX94" s="65" t="s">
        <v>69</v>
      </c>
      <c r="CL94" s="65" t="s">
        <v>1</v>
      </c>
    </row>
    <row r="95" spans="1:91" s="6" customFormat="1" ht="16.5" customHeight="1" x14ac:dyDescent="0.2">
      <c r="A95" s="67" t="s">
        <v>70</v>
      </c>
      <c r="B95" s="68"/>
      <c r="C95" s="69"/>
      <c r="D95" s="180" t="s">
        <v>71</v>
      </c>
      <c r="E95" s="180"/>
      <c r="F95" s="180"/>
      <c r="G95" s="180"/>
      <c r="H95" s="180"/>
      <c r="I95" s="70"/>
      <c r="J95" s="180" t="s">
        <v>72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'SO 01 - Stavební objekt 01'!J30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1" t="s">
        <v>73</v>
      </c>
      <c r="AR95" s="68"/>
      <c r="AS95" s="72">
        <v>0</v>
      </c>
      <c r="AT95" s="73">
        <f>ROUND(SUM(AV95:AW95),2)</f>
        <v>0</v>
      </c>
      <c r="AU95" s="74">
        <f>'SO 01 - Stavební objekt 01'!P142</f>
        <v>0</v>
      </c>
      <c r="AV95" s="73">
        <f>'SO 01 - Stavební objekt 01'!J33</f>
        <v>0</v>
      </c>
      <c r="AW95" s="73">
        <f>'SO 01 - Stavební objekt 01'!J34</f>
        <v>0</v>
      </c>
      <c r="AX95" s="73">
        <f>'SO 01 - Stavební objekt 01'!J35</f>
        <v>0</v>
      </c>
      <c r="AY95" s="73">
        <f>'SO 01 - Stavební objekt 01'!J36</f>
        <v>0</v>
      </c>
      <c r="AZ95" s="73">
        <f>'SO 01 - Stavební objekt 01'!F33</f>
        <v>0</v>
      </c>
      <c r="BA95" s="73">
        <f>'SO 01 - Stavební objekt 01'!F34</f>
        <v>0</v>
      </c>
      <c r="BB95" s="73">
        <f>'SO 01 - Stavební objekt 01'!F35</f>
        <v>0</v>
      </c>
      <c r="BC95" s="73">
        <f>'SO 01 - Stavební objekt 01'!F36</f>
        <v>0</v>
      </c>
      <c r="BD95" s="75">
        <f>'SO 01 - Stavební objekt 01'!F37</f>
        <v>0</v>
      </c>
      <c r="BT95" s="76" t="s">
        <v>74</v>
      </c>
      <c r="BV95" s="76" t="s">
        <v>68</v>
      </c>
      <c r="BW95" s="76" t="s">
        <v>75</v>
      </c>
      <c r="BX95" s="76" t="s">
        <v>5</v>
      </c>
      <c r="CL95" s="76" t="s">
        <v>1</v>
      </c>
      <c r="CM95" s="76" t="s">
        <v>76</v>
      </c>
    </row>
    <row r="96" spans="1:91" s="1" customFormat="1" ht="30" customHeight="1" x14ac:dyDescent="0.2">
      <c r="B96" s="25"/>
      <c r="AR96" s="25"/>
    </row>
    <row r="97" spans="2:44" s="1" customFormat="1" ht="7.05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sheetProtection algorithmName="SHA-512" hashValue="rtaxzSqoJv1iA8UFoCpUf1jnvSjBOnFBFeMJzTfgI6l7k5R99OwGZCzD384WjYNiiVjpf38xHTgy/S23HIdmHA==" saltValue="6FLKEsCAPoM1iNj5I7/Z8w==" spinCount="100000" sheet="1" objects="1" scenarios="1" formatColumns="0" formatRows="0"/>
  <mergeCells count="41">
    <mergeCell ref="K5:AO5"/>
    <mergeCell ref="E23:AN23"/>
    <mergeCell ref="AK26:AO26"/>
    <mergeCell ref="L28:P28"/>
    <mergeCell ref="W28:AE28"/>
    <mergeCell ref="AK28:AO28"/>
    <mergeCell ref="K6:AN6"/>
    <mergeCell ref="K13:AF13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Stavební objekt 01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1"/>
  <sheetViews>
    <sheetView showGridLines="0" tabSelected="1" topLeftCell="A351" zoomScale="150" zoomScaleNormal="100" workbookViewId="0">
      <selection activeCell="I187" sqref="I187"/>
    </sheetView>
  </sheetViews>
  <sheetFormatPr defaultColWidth="8.7109375" defaultRowHeight="10.199999999999999" x14ac:dyDescent="0.2"/>
  <cols>
    <col min="1" max="1" width="8.28515625" customWidth="1"/>
    <col min="2" max="2" width="1.28515625" customWidth="1"/>
    <col min="3" max="3" width="4" customWidth="1"/>
    <col min="4" max="4" width="4.28515625" customWidth="1"/>
    <col min="5" max="5" width="17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 x14ac:dyDescent="0.2"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AT2" s="13" t="s">
        <v>75</v>
      </c>
    </row>
    <row r="3" spans="2:46" ht="7.0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.05" hidden="1" customHeight="1" x14ac:dyDescent="0.2">
      <c r="B4" s="16"/>
      <c r="D4" s="17" t="s">
        <v>77</v>
      </c>
      <c r="L4" s="16"/>
      <c r="M4" s="77" t="s">
        <v>10</v>
      </c>
      <c r="AT4" s="13" t="s">
        <v>4</v>
      </c>
    </row>
    <row r="5" spans="2:46" ht="7.0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191" t="str">
        <f>'Rekapitulace stavby'!K6</f>
        <v>Komplexní rekonstrukce žákovských WC v 3.,4.,5.a 6.NP školní budovy</v>
      </c>
      <c r="F7" s="192"/>
      <c r="G7" s="192"/>
      <c r="H7" s="192"/>
      <c r="L7" s="16"/>
    </row>
    <row r="8" spans="2:46" s="1" customFormat="1" ht="12" hidden="1" customHeight="1" x14ac:dyDescent="0.2">
      <c r="B8" s="25"/>
      <c r="D8" s="22" t="s">
        <v>78</v>
      </c>
      <c r="L8" s="25"/>
    </row>
    <row r="9" spans="2:46" s="1" customFormat="1" ht="16.5" hidden="1" customHeight="1" x14ac:dyDescent="0.2">
      <c r="B9" s="25"/>
      <c r="E9" s="162" t="s">
        <v>79</v>
      </c>
      <c r="F9" s="190"/>
      <c r="G9" s="190"/>
      <c r="H9" s="190"/>
      <c r="L9" s="25"/>
    </row>
    <row r="10" spans="2:46" s="1" customFormat="1" hidden="1" x14ac:dyDescent="0.2">
      <c r="B10" s="25"/>
      <c r="L10" s="25"/>
    </row>
    <row r="11" spans="2:46" s="1" customFormat="1" ht="12" hidden="1" customHeight="1" x14ac:dyDescent="0.2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hidden="1" customHeight="1" x14ac:dyDescent="0.2">
      <c r="B12" s="25"/>
      <c r="D12" s="22" t="s">
        <v>16</v>
      </c>
      <c r="F12" s="20" t="s">
        <v>17</v>
      </c>
      <c r="I12" s="22" t="s">
        <v>18</v>
      </c>
      <c r="J12" s="45">
        <f>'Rekapitulace stavby'!AN8</f>
        <v>45419</v>
      </c>
      <c r="L12" s="25"/>
    </row>
    <row r="13" spans="2:46" s="1" customFormat="1" ht="10.8" hidden="1" customHeight="1" x14ac:dyDescent="0.2">
      <c r="B13" s="25"/>
      <c r="L13" s="25"/>
    </row>
    <row r="14" spans="2:46" s="1" customFormat="1" ht="12" hidden="1" customHeight="1" x14ac:dyDescent="0.2">
      <c r="B14" s="25"/>
      <c r="D14" s="22" t="s">
        <v>19</v>
      </c>
      <c r="I14" s="22" t="s">
        <v>20</v>
      </c>
      <c r="J14" s="20" t="str">
        <f>IF('Rekapitulace stavby'!AN10="","",'Rekapitulace stavby'!AN10)</f>
        <v/>
      </c>
      <c r="L14" s="25"/>
    </row>
    <row r="15" spans="2:46" s="1" customFormat="1" ht="18" hidden="1" customHeight="1" x14ac:dyDescent="0.2">
      <c r="B15" s="25"/>
      <c r="E15" s="20" t="str">
        <f>IF('Rekapitulace stavby'!E11="","",'Rekapitulace stavby'!E11)</f>
        <v xml:space="preserve"> </v>
      </c>
      <c r="I15" s="22" t="s">
        <v>21</v>
      </c>
      <c r="J15" s="20" t="str">
        <f>IF('Rekapitulace stavby'!AN11="","",'Rekapitulace stavby'!AN11)</f>
        <v/>
      </c>
      <c r="L15" s="25"/>
    </row>
    <row r="16" spans="2:46" s="1" customFormat="1" ht="7.05" hidden="1" customHeight="1" x14ac:dyDescent="0.2">
      <c r="B16" s="25"/>
      <c r="L16" s="25"/>
    </row>
    <row r="17" spans="2:12" s="1" customFormat="1" ht="12" hidden="1" customHeight="1" x14ac:dyDescent="0.2">
      <c r="B17" s="25"/>
      <c r="D17" s="22" t="s">
        <v>22</v>
      </c>
      <c r="I17" s="22" t="s">
        <v>20</v>
      </c>
      <c r="J17" s="20" t="str">
        <f>'Rekapitulace stavby'!AN13</f>
        <v/>
      </c>
      <c r="L17" s="25"/>
    </row>
    <row r="18" spans="2:12" s="1" customFormat="1" ht="18" hidden="1" customHeight="1" x14ac:dyDescent="0.2">
      <c r="B18" s="25"/>
      <c r="E18" s="183" t="str">
        <f>'Rekapitulace stavby'!E14</f>
        <v xml:space="preserve"> </v>
      </c>
      <c r="F18" s="183"/>
      <c r="G18" s="183"/>
      <c r="H18" s="183"/>
      <c r="I18" s="22" t="s">
        <v>21</v>
      </c>
      <c r="J18" s="20" t="str">
        <f>'Rekapitulace stavby'!AN14</f>
        <v/>
      </c>
      <c r="L18" s="25"/>
    </row>
    <row r="19" spans="2:12" s="1" customFormat="1" ht="7.05" hidden="1" customHeight="1" x14ac:dyDescent="0.2">
      <c r="B19" s="25"/>
      <c r="L19" s="25"/>
    </row>
    <row r="20" spans="2:12" s="1" customFormat="1" ht="12" hidden="1" customHeight="1" x14ac:dyDescent="0.2">
      <c r="B20" s="25"/>
      <c r="D20" s="22" t="s">
        <v>23</v>
      </c>
      <c r="I20" s="22" t="s">
        <v>20</v>
      </c>
      <c r="J20" s="20" t="str">
        <f>IF('Rekapitulace stavby'!AN16="","",'Rekapitulace stavby'!AN16)</f>
        <v/>
      </c>
      <c r="L20" s="25"/>
    </row>
    <row r="21" spans="2:12" s="1" customFormat="1" ht="18" hidden="1" customHeight="1" x14ac:dyDescent="0.2">
      <c r="B21" s="25"/>
      <c r="E21" s="20" t="str">
        <f>IF('Rekapitulace stavby'!E17="","",'Rekapitulace stavby'!E17)</f>
        <v xml:space="preserve"> </v>
      </c>
      <c r="I21" s="22" t="s">
        <v>21</v>
      </c>
      <c r="J21" s="20" t="str">
        <f>IF('Rekapitulace stavby'!AN17="","",'Rekapitulace stavby'!AN17)</f>
        <v/>
      </c>
      <c r="L21" s="25"/>
    </row>
    <row r="22" spans="2:12" s="1" customFormat="1" ht="7.05" hidden="1" customHeight="1" x14ac:dyDescent="0.2">
      <c r="B22" s="25"/>
      <c r="L22" s="25"/>
    </row>
    <row r="23" spans="2:12" s="1" customFormat="1" ht="12" hidden="1" customHeight="1" x14ac:dyDescent="0.2">
      <c r="B23" s="25"/>
      <c r="D23" s="22" t="s">
        <v>25</v>
      </c>
      <c r="I23" s="22" t="s">
        <v>20</v>
      </c>
      <c r="J23" s="20" t="str">
        <f>IF('Rekapitulace stavby'!AN19="","",'Rekapitulace stavby'!AN19)</f>
        <v/>
      </c>
      <c r="L23" s="25"/>
    </row>
    <row r="24" spans="2:12" s="1" customFormat="1" ht="18" hidden="1" customHeight="1" x14ac:dyDescent="0.2">
      <c r="B24" s="25"/>
      <c r="E24" s="20" t="str">
        <f>IF('Rekapitulace stavby'!E20="","",'Rekapitulace stavby'!E20)</f>
        <v xml:space="preserve"> </v>
      </c>
      <c r="I24" s="22" t="s">
        <v>21</v>
      </c>
      <c r="J24" s="20" t="str">
        <f>IF('Rekapitulace stavby'!AN20="","",'Rekapitulace stavby'!AN20)</f>
        <v/>
      </c>
      <c r="L24" s="25"/>
    </row>
    <row r="25" spans="2:12" s="1" customFormat="1" ht="7.05" hidden="1" customHeight="1" x14ac:dyDescent="0.2">
      <c r="B25" s="25"/>
      <c r="L25" s="25"/>
    </row>
    <row r="26" spans="2:12" s="1" customFormat="1" ht="12" hidden="1" customHeight="1" x14ac:dyDescent="0.2">
      <c r="B26" s="25"/>
      <c r="D26" s="22" t="s">
        <v>26</v>
      </c>
      <c r="L26" s="25"/>
    </row>
    <row r="27" spans="2:12" s="7" customFormat="1" ht="16.5" hidden="1" customHeight="1" x14ac:dyDescent="0.2">
      <c r="B27" s="78"/>
      <c r="E27" s="184" t="s">
        <v>1</v>
      </c>
      <c r="F27" s="184"/>
      <c r="G27" s="184"/>
      <c r="H27" s="184"/>
      <c r="L27" s="78"/>
    </row>
    <row r="28" spans="2:12" s="1" customFormat="1" ht="7.05" hidden="1" customHeight="1" x14ac:dyDescent="0.2">
      <c r="B28" s="25"/>
      <c r="L28" s="25"/>
    </row>
    <row r="29" spans="2:12" s="1" customFormat="1" ht="7.05" hidden="1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5" hidden="1" customHeight="1" x14ac:dyDescent="0.2">
      <c r="B30" s="25"/>
      <c r="D30" s="79" t="s">
        <v>27</v>
      </c>
      <c r="J30" s="59">
        <f>ROUND(J142, 2)</f>
        <v>0</v>
      </c>
      <c r="L30" s="25"/>
    </row>
    <row r="31" spans="2:12" s="1" customFormat="1" ht="7.05" hidden="1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5" hidden="1" customHeight="1" x14ac:dyDescent="0.2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55" hidden="1" customHeight="1" x14ac:dyDescent="0.2">
      <c r="B33" s="25"/>
      <c r="D33" s="48" t="s">
        <v>31</v>
      </c>
      <c r="E33" s="22" t="s">
        <v>32</v>
      </c>
      <c r="F33" s="80">
        <f>ROUND((SUM(BE142:BE430)),  2)</f>
        <v>0</v>
      </c>
      <c r="I33" s="81">
        <v>0.21</v>
      </c>
      <c r="J33" s="80">
        <f>ROUND(((SUM(BE142:BE430))*I33),  2)</f>
        <v>0</v>
      </c>
      <c r="L33" s="25"/>
    </row>
    <row r="34" spans="2:12" s="1" customFormat="1" ht="14.55" hidden="1" customHeight="1" x14ac:dyDescent="0.2">
      <c r="B34" s="25"/>
      <c r="E34" s="22" t="s">
        <v>33</v>
      </c>
      <c r="F34" s="80">
        <f>ROUND((SUM(BF142:BF430)),  2)</f>
        <v>0</v>
      </c>
      <c r="I34" s="81">
        <v>0</v>
      </c>
      <c r="J34" s="80">
        <f>ROUND(((SUM(BF142:BF430))*I34),  2)</f>
        <v>0</v>
      </c>
      <c r="L34" s="25"/>
    </row>
    <row r="35" spans="2:12" s="1" customFormat="1" ht="14.55" hidden="1" customHeight="1" x14ac:dyDescent="0.2">
      <c r="B35" s="25"/>
      <c r="E35" s="22" t="s">
        <v>34</v>
      </c>
      <c r="F35" s="80">
        <f>ROUND((SUM(BG142:BG430)),  2)</f>
        <v>0</v>
      </c>
      <c r="I35" s="81">
        <v>0.21</v>
      </c>
      <c r="J35" s="80">
        <f>0</f>
        <v>0</v>
      </c>
      <c r="L35" s="25"/>
    </row>
    <row r="36" spans="2:12" s="1" customFormat="1" ht="14.55" hidden="1" customHeight="1" x14ac:dyDescent="0.2">
      <c r="B36" s="25"/>
      <c r="E36" s="22" t="s">
        <v>35</v>
      </c>
      <c r="F36" s="80">
        <f>ROUND((SUM(BH142:BH430)),  2)</f>
        <v>0</v>
      </c>
      <c r="I36" s="81">
        <v>0</v>
      </c>
      <c r="J36" s="80">
        <f>0</f>
        <v>0</v>
      </c>
      <c r="L36" s="25"/>
    </row>
    <row r="37" spans="2:12" s="1" customFormat="1" ht="14.55" hidden="1" customHeight="1" x14ac:dyDescent="0.2">
      <c r="B37" s="25"/>
      <c r="E37" s="22" t="s">
        <v>36</v>
      </c>
      <c r="F37" s="80">
        <f>ROUND((SUM(BI142:BI430)),  2)</f>
        <v>0</v>
      </c>
      <c r="I37" s="81">
        <v>0</v>
      </c>
      <c r="J37" s="80">
        <f>0</f>
        <v>0</v>
      </c>
      <c r="L37" s="25"/>
    </row>
    <row r="38" spans="2:12" s="1" customFormat="1" ht="7.05" hidden="1" customHeight="1" x14ac:dyDescent="0.2">
      <c r="B38" s="25"/>
      <c r="L38" s="25"/>
    </row>
    <row r="39" spans="2:12" s="1" customFormat="1" ht="25.5" hidden="1" customHeight="1" x14ac:dyDescent="0.2">
      <c r="B39" s="25"/>
      <c r="C39" s="82"/>
      <c r="D39" s="83" t="s">
        <v>37</v>
      </c>
      <c r="E39" s="50"/>
      <c r="F39" s="50"/>
      <c r="G39" s="84" t="s">
        <v>38</v>
      </c>
      <c r="H39" s="85" t="s">
        <v>39</v>
      </c>
      <c r="I39" s="50"/>
      <c r="J39" s="86">
        <f>SUM(J30:J37)</f>
        <v>0</v>
      </c>
      <c r="K39" s="87"/>
      <c r="L39" s="25"/>
    </row>
    <row r="40" spans="2:12" s="1" customFormat="1" ht="14.55" hidden="1" customHeight="1" x14ac:dyDescent="0.2">
      <c r="B40" s="25"/>
      <c r="L40" s="25"/>
    </row>
    <row r="41" spans="2:12" ht="14.55" hidden="1" customHeight="1" x14ac:dyDescent="0.2">
      <c r="B41" s="16"/>
      <c r="L41" s="16"/>
    </row>
    <row r="42" spans="2:12" ht="14.55" hidden="1" customHeight="1" x14ac:dyDescent="0.2">
      <c r="B42" s="16"/>
      <c r="L42" s="16"/>
    </row>
    <row r="43" spans="2:12" ht="14.55" hidden="1" customHeight="1" x14ac:dyDescent="0.2">
      <c r="B43" s="16"/>
      <c r="L43" s="16"/>
    </row>
    <row r="44" spans="2:12" ht="14.55" hidden="1" customHeight="1" x14ac:dyDescent="0.2">
      <c r="B44" s="16"/>
      <c r="L44" s="16"/>
    </row>
    <row r="45" spans="2:12" ht="14.55" hidden="1" customHeight="1" x14ac:dyDescent="0.2">
      <c r="B45" s="16"/>
      <c r="L45" s="16"/>
    </row>
    <row r="46" spans="2:12" ht="14.55" hidden="1" customHeight="1" x14ac:dyDescent="0.2">
      <c r="B46" s="16"/>
      <c r="L46" s="16"/>
    </row>
    <row r="47" spans="2:12" ht="14.55" hidden="1" customHeight="1" x14ac:dyDescent="0.2">
      <c r="B47" s="16"/>
      <c r="L47" s="16"/>
    </row>
    <row r="48" spans="2:12" ht="14.55" hidden="1" customHeight="1" x14ac:dyDescent="0.2">
      <c r="B48" s="16"/>
      <c r="L48" s="16"/>
    </row>
    <row r="49" spans="2:12" ht="14.55" hidden="1" customHeight="1" x14ac:dyDescent="0.2">
      <c r="B49" s="16"/>
      <c r="L49" s="16"/>
    </row>
    <row r="50" spans="2:12" s="1" customFormat="1" ht="14.55" hidden="1" customHeight="1" x14ac:dyDescent="0.2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3.2" hidden="1" x14ac:dyDescent="0.2">
      <c r="B61" s="25"/>
      <c r="D61" s="36" t="s">
        <v>42</v>
      </c>
      <c r="E61" s="27"/>
      <c r="F61" s="88" t="s">
        <v>43</v>
      </c>
      <c r="G61" s="36" t="s">
        <v>42</v>
      </c>
      <c r="H61" s="27"/>
      <c r="I61" s="27"/>
      <c r="J61" s="89" t="s">
        <v>43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.2" hidden="1" x14ac:dyDescent="0.2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3.2" hidden="1" x14ac:dyDescent="0.2">
      <c r="B76" s="25"/>
      <c r="D76" s="36" t="s">
        <v>42</v>
      </c>
      <c r="E76" s="27"/>
      <c r="F76" s="88" t="s">
        <v>43</v>
      </c>
      <c r="G76" s="36" t="s">
        <v>42</v>
      </c>
      <c r="H76" s="27"/>
      <c r="I76" s="27"/>
      <c r="J76" s="89" t="s">
        <v>43</v>
      </c>
      <c r="K76" s="27"/>
      <c r="L76" s="25"/>
    </row>
    <row r="77" spans="2:12" s="1" customFormat="1" ht="14.55" hidden="1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.05" hidden="1" customHeight="1" x14ac:dyDescent="0.2">
      <c r="B82" s="25"/>
      <c r="C82" s="17" t="s">
        <v>80</v>
      </c>
      <c r="L82" s="25"/>
    </row>
    <row r="83" spans="2:47" s="1" customFormat="1" ht="7.0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1" t="str">
        <f>E7</f>
        <v>Komplexní rekonstrukce žákovských WC v 3.,4.,5.a 6.NP školní budovy</v>
      </c>
      <c r="F85" s="192"/>
      <c r="G85" s="192"/>
      <c r="H85" s="192"/>
      <c r="L85" s="25"/>
    </row>
    <row r="86" spans="2:47" s="1" customFormat="1" ht="12" hidden="1" customHeight="1" x14ac:dyDescent="0.2">
      <c r="B86" s="25"/>
      <c r="C86" s="22" t="s">
        <v>78</v>
      </c>
      <c r="L86" s="25"/>
    </row>
    <row r="87" spans="2:47" s="1" customFormat="1" ht="16.5" hidden="1" customHeight="1" x14ac:dyDescent="0.2">
      <c r="B87" s="25"/>
      <c r="E87" s="162" t="str">
        <f>E9</f>
        <v>SO 01 - Stavební objekt 01</v>
      </c>
      <c r="F87" s="190"/>
      <c r="G87" s="190"/>
      <c r="H87" s="190"/>
      <c r="L87" s="25"/>
    </row>
    <row r="88" spans="2:47" s="1" customFormat="1" ht="7.0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16</v>
      </c>
      <c r="F89" s="20" t="str">
        <f>F12</f>
        <v xml:space="preserve"> </v>
      </c>
      <c r="I89" s="22" t="s">
        <v>18</v>
      </c>
      <c r="J89" s="45">
        <f>IF(J12="","",J12)</f>
        <v>45419</v>
      </c>
      <c r="L89" s="25"/>
    </row>
    <row r="90" spans="2:47" s="1" customFormat="1" ht="7.05" hidden="1" customHeight="1" x14ac:dyDescent="0.2">
      <c r="B90" s="25"/>
      <c r="L90" s="25"/>
    </row>
    <row r="91" spans="2:47" s="1" customFormat="1" ht="15.3" hidden="1" customHeight="1" x14ac:dyDescent="0.2">
      <c r="B91" s="25"/>
      <c r="C91" s="22" t="s">
        <v>19</v>
      </c>
      <c r="F91" s="20" t="str">
        <f>E15</f>
        <v xml:space="preserve"> </v>
      </c>
      <c r="I91" s="22" t="s">
        <v>23</v>
      </c>
      <c r="J91" s="23" t="str">
        <f>E21</f>
        <v xml:space="preserve"> </v>
      </c>
      <c r="L91" s="25"/>
    </row>
    <row r="92" spans="2:47" s="1" customFormat="1" ht="15.3" hidden="1" customHeight="1" x14ac:dyDescent="0.2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199999999999999" hidden="1" customHeight="1" x14ac:dyDescent="0.2">
      <c r="B93" s="25"/>
      <c r="L93" s="25"/>
    </row>
    <row r="94" spans="2:47" s="1" customFormat="1" ht="29.25" hidden="1" customHeight="1" x14ac:dyDescent="0.2">
      <c r="B94" s="25"/>
      <c r="C94" s="90" t="s">
        <v>81</v>
      </c>
      <c r="D94" s="82"/>
      <c r="E94" s="82"/>
      <c r="F94" s="82"/>
      <c r="G94" s="82"/>
      <c r="H94" s="82"/>
      <c r="I94" s="82"/>
      <c r="J94" s="91" t="s">
        <v>82</v>
      </c>
      <c r="K94" s="82"/>
      <c r="L94" s="25"/>
    </row>
    <row r="95" spans="2:47" s="1" customFormat="1" ht="10.199999999999999" hidden="1" customHeight="1" x14ac:dyDescent="0.2">
      <c r="B95" s="25"/>
      <c r="L95" s="25"/>
    </row>
    <row r="96" spans="2:47" s="1" customFormat="1" ht="22.8" hidden="1" customHeight="1" x14ac:dyDescent="0.2">
      <c r="B96" s="25"/>
      <c r="C96" s="92" t="s">
        <v>83</v>
      </c>
      <c r="J96" s="59">
        <f>J142</f>
        <v>0</v>
      </c>
      <c r="L96" s="25"/>
      <c r="AU96" s="13" t="s">
        <v>84</v>
      </c>
    </row>
    <row r="97" spans="2:12" s="8" customFormat="1" ht="25.05" hidden="1" customHeight="1" x14ac:dyDescent="0.2">
      <c r="B97" s="93"/>
      <c r="D97" s="94" t="s">
        <v>85</v>
      </c>
      <c r="E97" s="95"/>
      <c r="F97" s="95"/>
      <c r="G97" s="95"/>
      <c r="H97" s="95"/>
      <c r="I97" s="95"/>
      <c r="J97" s="96">
        <f>J143</f>
        <v>0</v>
      </c>
      <c r="L97" s="93"/>
    </row>
    <row r="98" spans="2:12" s="8" customFormat="1" ht="25.05" hidden="1" customHeight="1" x14ac:dyDescent="0.2">
      <c r="B98" s="93"/>
      <c r="D98" s="94" t="s">
        <v>86</v>
      </c>
      <c r="E98" s="95"/>
      <c r="F98" s="95"/>
      <c r="G98" s="95"/>
      <c r="H98" s="95"/>
      <c r="I98" s="95"/>
      <c r="J98" s="96">
        <f>J148</f>
        <v>0</v>
      </c>
      <c r="L98" s="93"/>
    </row>
    <row r="99" spans="2:12" s="8" customFormat="1" ht="25.05" hidden="1" customHeight="1" x14ac:dyDescent="0.2">
      <c r="B99" s="93"/>
      <c r="D99" s="94" t="s">
        <v>87</v>
      </c>
      <c r="E99" s="95"/>
      <c r="F99" s="95"/>
      <c r="G99" s="95"/>
      <c r="H99" s="95"/>
      <c r="I99" s="95"/>
      <c r="J99" s="96">
        <f>J158</f>
        <v>0</v>
      </c>
      <c r="L99" s="93"/>
    </row>
    <row r="100" spans="2:12" s="8" customFormat="1" ht="25.05" hidden="1" customHeight="1" x14ac:dyDescent="0.2">
      <c r="B100" s="93"/>
      <c r="D100" s="94" t="s">
        <v>88</v>
      </c>
      <c r="E100" s="95"/>
      <c r="F100" s="95"/>
      <c r="G100" s="95"/>
      <c r="H100" s="95"/>
      <c r="I100" s="95"/>
      <c r="J100" s="96">
        <f>J177</f>
        <v>0</v>
      </c>
      <c r="L100" s="93"/>
    </row>
    <row r="101" spans="2:12" s="8" customFormat="1" ht="25.05" hidden="1" customHeight="1" x14ac:dyDescent="0.2">
      <c r="B101" s="93"/>
      <c r="D101" s="94" t="s">
        <v>89</v>
      </c>
      <c r="E101" s="95"/>
      <c r="F101" s="95"/>
      <c r="G101" s="95"/>
      <c r="H101" s="95"/>
      <c r="I101" s="95"/>
      <c r="J101" s="96">
        <f>J185</f>
        <v>0</v>
      </c>
      <c r="L101" s="93"/>
    </row>
    <row r="102" spans="2:12" s="8" customFormat="1" ht="25.05" hidden="1" customHeight="1" x14ac:dyDescent="0.2">
      <c r="B102" s="93"/>
      <c r="D102" s="94" t="s">
        <v>90</v>
      </c>
      <c r="E102" s="95"/>
      <c r="F102" s="95"/>
      <c r="G102" s="95"/>
      <c r="H102" s="95"/>
      <c r="I102" s="95"/>
      <c r="J102" s="96">
        <f>J201</f>
        <v>0</v>
      </c>
      <c r="L102" s="93"/>
    </row>
    <row r="103" spans="2:12" s="8" customFormat="1" ht="25.05" hidden="1" customHeight="1" x14ac:dyDescent="0.2">
      <c r="B103" s="93"/>
      <c r="D103" s="94" t="s">
        <v>91</v>
      </c>
      <c r="E103" s="95"/>
      <c r="F103" s="95"/>
      <c r="G103" s="95"/>
      <c r="H103" s="95"/>
      <c r="I103" s="95"/>
      <c r="J103" s="96">
        <f>J240</f>
        <v>0</v>
      </c>
      <c r="L103" s="93"/>
    </row>
    <row r="104" spans="2:12" s="8" customFormat="1" ht="25.05" hidden="1" customHeight="1" x14ac:dyDescent="0.2">
      <c r="B104" s="93"/>
      <c r="D104" s="94" t="s">
        <v>92</v>
      </c>
      <c r="E104" s="95"/>
      <c r="F104" s="95"/>
      <c r="G104" s="95"/>
      <c r="H104" s="95"/>
      <c r="I104" s="95"/>
      <c r="J104" s="96">
        <f>J274</f>
        <v>0</v>
      </c>
      <c r="L104" s="93"/>
    </row>
    <row r="105" spans="2:12" s="8" customFormat="1" ht="25.05" hidden="1" customHeight="1" x14ac:dyDescent="0.2">
      <c r="B105" s="93"/>
      <c r="D105" s="94" t="s">
        <v>93</v>
      </c>
      <c r="E105" s="95"/>
      <c r="F105" s="95"/>
      <c r="G105" s="95"/>
      <c r="H105" s="95"/>
      <c r="I105" s="95"/>
      <c r="J105" s="96">
        <f>J277</f>
        <v>0</v>
      </c>
      <c r="L105" s="93"/>
    </row>
    <row r="106" spans="2:12" s="8" customFormat="1" ht="25.05" hidden="1" customHeight="1" x14ac:dyDescent="0.2">
      <c r="B106" s="93"/>
      <c r="D106" s="94" t="s">
        <v>94</v>
      </c>
      <c r="E106" s="95"/>
      <c r="F106" s="95"/>
      <c r="G106" s="95"/>
      <c r="H106" s="95"/>
      <c r="I106" s="95"/>
      <c r="J106" s="96">
        <f>J288</f>
        <v>0</v>
      </c>
      <c r="L106" s="93"/>
    </row>
    <row r="107" spans="2:12" s="8" customFormat="1" ht="25.05" hidden="1" customHeight="1" x14ac:dyDescent="0.2">
      <c r="B107" s="93"/>
      <c r="D107" s="94" t="s">
        <v>95</v>
      </c>
      <c r="E107" s="95"/>
      <c r="F107" s="95"/>
      <c r="G107" s="95"/>
      <c r="H107" s="95"/>
      <c r="I107" s="95"/>
      <c r="J107" s="96">
        <f>J293</f>
        <v>0</v>
      </c>
      <c r="L107" s="93"/>
    </row>
    <row r="108" spans="2:12" s="8" customFormat="1" ht="25.05" hidden="1" customHeight="1" x14ac:dyDescent="0.2">
      <c r="B108" s="93"/>
      <c r="D108" s="94" t="s">
        <v>96</v>
      </c>
      <c r="E108" s="95"/>
      <c r="F108" s="95"/>
      <c r="G108" s="95"/>
      <c r="H108" s="95"/>
      <c r="I108" s="95"/>
      <c r="J108" s="96">
        <f>J298</f>
        <v>0</v>
      </c>
      <c r="L108" s="93"/>
    </row>
    <row r="109" spans="2:12" s="8" customFormat="1" ht="25.05" hidden="1" customHeight="1" x14ac:dyDescent="0.2">
      <c r="B109" s="93"/>
      <c r="D109" s="94" t="s">
        <v>97</v>
      </c>
      <c r="E109" s="95"/>
      <c r="F109" s="95"/>
      <c r="G109" s="95"/>
      <c r="H109" s="95"/>
      <c r="I109" s="95"/>
      <c r="J109" s="96">
        <f>J326</f>
        <v>0</v>
      </c>
      <c r="L109" s="93"/>
    </row>
    <row r="110" spans="2:12" s="8" customFormat="1" ht="25.05" hidden="1" customHeight="1" x14ac:dyDescent="0.2">
      <c r="B110" s="93"/>
      <c r="D110" s="94" t="s">
        <v>98</v>
      </c>
      <c r="E110" s="95"/>
      <c r="F110" s="95"/>
      <c r="G110" s="95"/>
      <c r="H110" s="95"/>
      <c r="I110" s="95"/>
      <c r="J110" s="96">
        <f>J330</f>
        <v>0</v>
      </c>
      <c r="L110" s="93"/>
    </row>
    <row r="111" spans="2:12" s="8" customFormat="1" ht="25.05" hidden="1" customHeight="1" x14ac:dyDescent="0.2">
      <c r="B111" s="93"/>
      <c r="D111" s="94" t="s">
        <v>99</v>
      </c>
      <c r="E111" s="95"/>
      <c r="F111" s="95"/>
      <c r="G111" s="95"/>
      <c r="H111" s="95"/>
      <c r="I111" s="95"/>
      <c r="J111" s="96">
        <f>J358</f>
        <v>0</v>
      </c>
      <c r="L111" s="93"/>
    </row>
    <row r="112" spans="2:12" s="8" customFormat="1" ht="25.05" hidden="1" customHeight="1" x14ac:dyDescent="0.2">
      <c r="B112" s="93"/>
      <c r="D112" s="94" t="s">
        <v>100</v>
      </c>
      <c r="E112" s="95"/>
      <c r="F112" s="95"/>
      <c r="G112" s="95"/>
      <c r="H112" s="95"/>
      <c r="I112" s="95"/>
      <c r="J112" s="96">
        <f>J366</f>
        <v>0</v>
      </c>
      <c r="L112" s="93"/>
    </row>
    <row r="113" spans="2:12" s="8" customFormat="1" ht="25.05" hidden="1" customHeight="1" x14ac:dyDescent="0.2">
      <c r="B113" s="93"/>
      <c r="D113" s="94" t="s">
        <v>101</v>
      </c>
      <c r="E113" s="95"/>
      <c r="F113" s="95"/>
      <c r="G113" s="95"/>
      <c r="H113" s="95"/>
      <c r="I113" s="95"/>
      <c r="J113" s="96">
        <f>J376</f>
        <v>0</v>
      </c>
      <c r="L113" s="93"/>
    </row>
    <row r="114" spans="2:12" s="8" customFormat="1" ht="25.05" hidden="1" customHeight="1" x14ac:dyDescent="0.2">
      <c r="B114" s="93"/>
      <c r="D114" s="94" t="s">
        <v>102</v>
      </c>
      <c r="E114" s="95"/>
      <c r="F114" s="95"/>
      <c r="G114" s="95"/>
      <c r="H114" s="95"/>
      <c r="I114" s="95"/>
      <c r="J114" s="96">
        <f>J379</f>
        <v>0</v>
      </c>
      <c r="L114" s="93"/>
    </row>
    <row r="115" spans="2:12" s="8" customFormat="1" ht="25.05" hidden="1" customHeight="1" x14ac:dyDescent="0.2">
      <c r="B115" s="93"/>
      <c r="D115" s="94" t="s">
        <v>103</v>
      </c>
      <c r="E115" s="95"/>
      <c r="F115" s="95"/>
      <c r="G115" s="95"/>
      <c r="H115" s="95"/>
      <c r="I115" s="95"/>
      <c r="J115" s="96">
        <f>J393</f>
        <v>0</v>
      </c>
      <c r="L115" s="93"/>
    </row>
    <row r="116" spans="2:12" s="8" customFormat="1" ht="25.05" hidden="1" customHeight="1" x14ac:dyDescent="0.2">
      <c r="B116" s="93"/>
      <c r="D116" s="94" t="s">
        <v>104</v>
      </c>
      <c r="E116" s="95"/>
      <c r="F116" s="95"/>
      <c r="G116" s="95"/>
      <c r="H116" s="95"/>
      <c r="I116" s="95"/>
      <c r="J116" s="96">
        <f>J405</f>
        <v>0</v>
      </c>
      <c r="L116" s="93"/>
    </row>
    <row r="117" spans="2:12" s="8" customFormat="1" ht="25.05" hidden="1" customHeight="1" x14ac:dyDescent="0.2">
      <c r="B117" s="93"/>
      <c r="D117" s="94" t="s">
        <v>105</v>
      </c>
      <c r="E117" s="95"/>
      <c r="F117" s="95"/>
      <c r="G117" s="95"/>
      <c r="H117" s="95"/>
      <c r="I117" s="95"/>
      <c r="J117" s="96">
        <f>J407</f>
        <v>0</v>
      </c>
      <c r="L117" s="93"/>
    </row>
    <row r="118" spans="2:12" s="8" customFormat="1" ht="25.05" hidden="1" customHeight="1" x14ac:dyDescent="0.2">
      <c r="B118" s="93"/>
      <c r="D118" s="94" t="s">
        <v>106</v>
      </c>
      <c r="E118" s="95"/>
      <c r="F118" s="95"/>
      <c r="G118" s="95"/>
      <c r="H118" s="95"/>
      <c r="I118" s="95"/>
      <c r="J118" s="96">
        <f>J417</f>
        <v>0</v>
      </c>
      <c r="L118" s="93"/>
    </row>
    <row r="119" spans="2:12" s="8" customFormat="1" ht="25.05" hidden="1" customHeight="1" x14ac:dyDescent="0.2">
      <c r="B119" s="93"/>
      <c r="D119" s="94" t="s">
        <v>107</v>
      </c>
      <c r="E119" s="95"/>
      <c r="F119" s="95"/>
      <c r="G119" s="95"/>
      <c r="H119" s="95"/>
      <c r="I119" s="95"/>
      <c r="J119" s="96">
        <f>J420</f>
        <v>0</v>
      </c>
      <c r="L119" s="93"/>
    </row>
    <row r="120" spans="2:12" s="8" customFormat="1" ht="25.05" hidden="1" customHeight="1" x14ac:dyDescent="0.2">
      <c r="B120" s="93"/>
      <c r="D120" s="94" t="s">
        <v>108</v>
      </c>
      <c r="E120" s="95"/>
      <c r="F120" s="95"/>
      <c r="G120" s="95"/>
      <c r="H120" s="95"/>
      <c r="I120" s="95"/>
      <c r="J120" s="96">
        <f>J422</f>
        <v>0</v>
      </c>
      <c r="L120" s="93"/>
    </row>
    <row r="121" spans="2:12" s="8" customFormat="1" ht="25.05" hidden="1" customHeight="1" x14ac:dyDescent="0.2">
      <c r="B121" s="93"/>
      <c r="D121" s="94" t="s">
        <v>109</v>
      </c>
      <c r="E121" s="95"/>
      <c r="F121" s="95"/>
      <c r="G121" s="95"/>
      <c r="H121" s="95"/>
      <c r="I121" s="95"/>
      <c r="J121" s="96">
        <f>J427</f>
        <v>0</v>
      </c>
      <c r="L121" s="93"/>
    </row>
    <row r="122" spans="2:12" s="8" customFormat="1" ht="25.05" hidden="1" customHeight="1" x14ac:dyDescent="0.2">
      <c r="B122" s="93"/>
      <c r="D122" s="94" t="s">
        <v>110</v>
      </c>
      <c r="E122" s="95"/>
      <c r="F122" s="95"/>
      <c r="G122" s="95"/>
      <c r="H122" s="95"/>
      <c r="I122" s="95"/>
      <c r="J122" s="96">
        <f>J429</f>
        <v>0</v>
      </c>
      <c r="L122" s="93"/>
    </row>
    <row r="123" spans="2:12" s="1" customFormat="1" ht="21.75" hidden="1" customHeight="1" x14ac:dyDescent="0.2">
      <c r="B123" s="25"/>
      <c r="L123" s="25"/>
    </row>
    <row r="124" spans="2:12" s="1" customFormat="1" ht="7.05" hidden="1" customHeight="1" x14ac:dyDescent="0.2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25"/>
    </row>
    <row r="125" spans="2:12" hidden="1" x14ac:dyDescent="0.2"/>
    <row r="126" spans="2:12" hidden="1" x14ac:dyDescent="0.2"/>
    <row r="127" spans="2:12" hidden="1" x14ac:dyDescent="0.2"/>
    <row r="128" spans="2:12" s="1" customFormat="1" ht="7.05" customHeight="1" x14ac:dyDescent="0.2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25"/>
    </row>
    <row r="129" spans="2:65" s="1" customFormat="1" ht="25.05" customHeight="1" x14ac:dyDescent="0.2">
      <c r="B129" s="25"/>
      <c r="C129" s="17" t="s">
        <v>111</v>
      </c>
      <c r="L129" s="25"/>
    </row>
    <row r="130" spans="2:65" s="1" customFormat="1" ht="7.05" customHeight="1" x14ac:dyDescent="0.2">
      <c r="B130" s="25"/>
      <c r="L130" s="25"/>
    </row>
    <row r="131" spans="2:65" s="1" customFormat="1" ht="12" customHeight="1" x14ac:dyDescent="0.2">
      <c r="B131" s="25"/>
      <c r="C131" s="22" t="s">
        <v>13</v>
      </c>
      <c r="L131" s="25"/>
    </row>
    <row r="132" spans="2:65" s="1" customFormat="1" ht="16.5" customHeight="1" x14ac:dyDescent="0.2">
      <c r="B132" s="25"/>
      <c r="E132" s="191" t="s">
        <v>905</v>
      </c>
      <c r="F132" s="192"/>
      <c r="G132" s="192"/>
      <c r="H132" s="192"/>
      <c r="L132" s="25"/>
    </row>
    <row r="133" spans="2:65" s="1" customFormat="1" ht="12" customHeight="1" x14ac:dyDescent="0.2">
      <c r="B133" s="25"/>
      <c r="C133" s="22" t="s">
        <v>78</v>
      </c>
      <c r="L133" s="25"/>
    </row>
    <row r="134" spans="2:65" s="1" customFormat="1" ht="16.5" customHeight="1" x14ac:dyDescent="0.2">
      <c r="B134" s="25"/>
      <c r="E134" s="162" t="str">
        <f>E9</f>
        <v>SO 01 - Stavební objekt 01</v>
      </c>
      <c r="F134" s="190"/>
      <c r="G134" s="190"/>
      <c r="H134" s="190"/>
      <c r="L134" s="25"/>
    </row>
    <row r="135" spans="2:65" s="1" customFormat="1" ht="7.05" customHeight="1" x14ac:dyDescent="0.2">
      <c r="B135" s="25"/>
      <c r="L135" s="25"/>
    </row>
    <row r="136" spans="2:65" s="1" customFormat="1" ht="12" customHeight="1" x14ac:dyDescent="0.2">
      <c r="B136" s="25"/>
      <c r="C136" s="22" t="s">
        <v>16</v>
      </c>
      <c r="F136" s="1" t="s">
        <v>907</v>
      </c>
      <c r="I136" s="22" t="s">
        <v>18</v>
      </c>
      <c r="J136" s="45">
        <f>IF(J12="","",J12)</f>
        <v>45419</v>
      </c>
      <c r="L136" s="25"/>
    </row>
    <row r="137" spans="2:65" s="1" customFormat="1" ht="7.05" customHeight="1" x14ac:dyDescent="0.2">
      <c r="B137" s="25"/>
      <c r="L137" s="25"/>
    </row>
    <row r="138" spans="2:65" s="1" customFormat="1" ht="15.3" customHeight="1" x14ac:dyDescent="0.2">
      <c r="B138" s="25"/>
      <c r="C138" s="22" t="s">
        <v>19</v>
      </c>
      <c r="F138" s="20" t="s">
        <v>906</v>
      </c>
      <c r="I138" s="22" t="s">
        <v>23</v>
      </c>
      <c r="J138" s="23" t="str">
        <f>E21</f>
        <v xml:space="preserve"> </v>
      </c>
      <c r="L138" s="25"/>
    </row>
    <row r="139" spans="2:65" s="1" customFormat="1" ht="15.3" customHeight="1" x14ac:dyDescent="0.2">
      <c r="B139" s="25"/>
      <c r="C139" s="22" t="s">
        <v>22</v>
      </c>
      <c r="F139" s="155"/>
      <c r="I139" s="22" t="s">
        <v>25</v>
      </c>
      <c r="J139" s="23" t="str">
        <f>E24</f>
        <v xml:space="preserve"> </v>
      </c>
      <c r="L139" s="25"/>
    </row>
    <row r="140" spans="2:65" s="1" customFormat="1" ht="10.199999999999999" customHeight="1" x14ac:dyDescent="0.2">
      <c r="B140" s="25"/>
      <c r="L140" s="25"/>
    </row>
    <row r="141" spans="2:65" s="9" customFormat="1" ht="29.25" customHeight="1" x14ac:dyDescent="0.2">
      <c r="B141" s="97"/>
      <c r="C141" s="98" t="s">
        <v>112</v>
      </c>
      <c r="D141" s="99" t="s">
        <v>52</v>
      </c>
      <c r="E141" s="99" t="s">
        <v>48</v>
      </c>
      <c r="F141" s="99" t="s">
        <v>49</v>
      </c>
      <c r="G141" s="99" t="s">
        <v>113</v>
      </c>
      <c r="H141" s="99" t="s">
        <v>114</v>
      </c>
      <c r="I141" s="99" t="s">
        <v>115</v>
      </c>
      <c r="J141" s="100" t="s">
        <v>82</v>
      </c>
      <c r="K141" s="101" t="s">
        <v>116</v>
      </c>
      <c r="L141" s="97"/>
      <c r="M141" s="52" t="s">
        <v>1</v>
      </c>
      <c r="N141" s="53" t="s">
        <v>31</v>
      </c>
      <c r="O141" s="53" t="s">
        <v>117</v>
      </c>
      <c r="P141" s="53" t="s">
        <v>118</v>
      </c>
      <c r="Q141" s="53" t="s">
        <v>119</v>
      </c>
      <c r="R141" s="53" t="s">
        <v>120</v>
      </c>
      <c r="S141" s="53" t="s">
        <v>121</v>
      </c>
      <c r="T141" s="54" t="s">
        <v>122</v>
      </c>
    </row>
    <row r="142" spans="2:65" s="1" customFormat="1" ht="22.8" customHeight="1" x14ac:dyDescent="0.3">
      <c r="B142" s="25"/>
      <c r="C142" s="57" t="s">
        <v>123</v>
      </c>
      <c r="J142" s="102">
        <f>BK142</f>
        <v>0</v>
      </c>
      <c r="L142" s="25"/>
      <c r="M142" s="55"/>
      <c r="N142" s="46"/>
      <c r="O142" s="46"/>
      <c r="P142" s="103">
        <f>P143+P148+P158+P177+P185+P201+P240+P274+P277+P288+P293+P298+P326+P330+P358+P366+P376+P379+P393+P405+P407+P417+P420+P422+P427+P429</f>
        <v>0</v>
      </c>
      <c r="Q142" s="46"/>
      <c r="R142" s="103">
        <f>R143+R148+R158+R177+R185+R201+R240+R274+R277+R288+R293+R298+R326+R330+R358+R366+R376+R379+R393+R405+R407+R417+R420+R422+R427+R429</f>
        <v>44.155487740000012</v>
      </c>
      <c r="S142" s="46"/>
      <c r="T142" s="104">
        <f>T143+T148+T158+T177+T185+T201+T240+T274+T277+T288+T293+T298+T326+T330+T358+T366+T376+T379+T393+T405+T407+T417+T420+T422+T427+T429</f>
        <v>59.715949909999985</v>
      </c>
      <c r="AT142" s="13" t="s">
        <v>66</v>
      </c>
      <c r="AU142" s="13" t="s">
        <v>84</v>
      </c>
      <c r="BK142" s="105">
        <f>BK143+BK148+BK158+BK177+BK185+BK201+BK240+BK274+BK277+BK288+BK293+BK298+BK326+BK330+BK358+BK366+BK376+BK379+BK393+BK405+BK407+BK417+BK420+BK422+BK427+BK429</f>
        <v>0</v>
      </c>
    </row>
    <row r="143" spans="2:65" s="10" customFormat="1" ht="25.95" customHeight="1" x14ac:dyDescent="0.25">
      <c r="B143" s="106"/>
      <c r="D143" s="107" t="s">
        <v>66</v>
      </c>
      <c r="E143" s="108" t="s">
        <v>124</v>
      </c>
      <c r="F143" s="108" t="s">
        <v>125</v>
      </c>
      <c r="J143" s="109">
        <f>BK143</f>
        <v>0</v>
      </c>
      <c r="L143" s="106"/>
      <c r="M143" s="110"/>
      <c r="P143" s="111">
        <f>SUM(P144:P147)</f>
        <v>0</v>
      </c>
      <c r="R143" s="111">
        <f>SUM(R144:R147)</f>
        <v>21.59694142</v>
      </c>
      <c r="T143" s="112">
        <f>SUM(T144:T147)</f>
        <v>0</v>
      </c>
      <c r="AR143" s="107" t="s">
        <v>126</v>
      </c>
      <c r="AT143" s="113" t="s">
        <v>66</v>
      </c>
      <c r="AU143" s="113" t="s">
        <v>6</v>
      </c>
      <c r="AY143" s="107" t="s">
        <v>127</v>
      </c>
      <c r="BK143" s="114">
        <f>SUM(BK144:BK147)</f>
        <v>0</v>
      </c>
    </row>
    <row r="144" spans="2:65" s="1" customFormat="1" ht="21.75" customHeight="1" x14ac:dyDescent="0.2">
      <c r="B144" s="25"/>
      <c r="C144" s="115" t="s">
        <v>74</v>
      </c>
      <c r="D144" s="115" t="s">
        <v>128</v>
      </c>
      <c r="E144" s="116" t="s">
        <v>129</v>
      </c>
      <c r="F144" s="117" t="s">
        <v>130</v>
      </c>
      <c r="G144" s="118" t="s">
        <v>131</v>
      </c>
      <c r="H144" s="119">
        <v>12</v>
      </c>
      <c r="I144" s="149"/>
      <c r="J144" s="120">
        <f>ROUND(I144*H144,2)</f>
        <v>0</v>
      </c>
      <c r="K144" s="121"/>
      <c r="L144" s="25"/>
      <c r="M144" s="122" t="s">
        <v>1</v>
      </c>
      <c r="N144" s="123" t="s">
        <v>32</v>
      </c>
      <c r="O144" s="124">
        <v>0</v>
      </c>
      <c r="P144" s="124">
        <f>O144*H144</f>
        <v>0</v>
      </c>
      <c r="Q144" s="124">
        <v>1.7940000000000001E-2</v>
      </c>
      <c r="R144" s="124">
        <f>Q144*H144</f>
        <v>0.21528000000000003</v>
      </c>
      <c r="S144" s="124">
        <v>0</v>
      </c>
      <c r="T144" s="125">
        <f>S144*H144</f>
        <v>0</v>
      </c>
      <c r="AR144" s="126" t="s">
        <v>132</v>
      </c>
      <c r="AT144" s="126" t="s">
        <v>128</v>
      </c>
      <c r="AU144" s="126" t="s">
        <v>74</v>
      </c>
      <c r="AY144" s="13" t="s">
        <v>127</v>
      </c>
      <c r="BE144" s="127">
        <f>IF(N144="základní",J144,0)</f>
        <v>0</v>
      </c>
      <c r="BF144" s="127">
        <f>IF(N144="snížená",J144,0)</f>
        <v>0</v>
      </c>
      <c r="BG144" s="127">
        <f>IF(N144="zákl. přenesená",J144,0)</f>
        <v>0</v>
      </c>
      <c r="BH144" s="127">
        <f>IF(N144="sníž. přenesená",J144,0)</f>
        <v>0</v>
      </c>
      <c r="BI144" s="127">
        <f>IF(N144="nulová",J144,0)</f>
        <v>0</v>
      </c>
      <c r="BJ144" s="13" t="s">
        <v>74</v>
      </c>
      <c r="BK144" s="127">
        <f>ROUND(I144*H144,2)</f>
        <v>0</v>
      </c>
      <c r="BL144" s="13" t="s">
        <v>132</v>
      </c>
      <c r="BM144" s="126" t="s">
        <v>133</v>
      </c>
    </row>
    <row r="145" spans="2:65" s="1" customFormat="1" ht="21.75" customHeight="1" x14ac:dyDescent="0.2">
      <c r="B145" s="25"/>
      <c r="C145" s="115" t="s">
        <v>76</v>
      </c>
      <c r="D145" s="115" t="s">
        <v>128</v>
      </c>
      <c r="E145" s="116" t="s">
        <v>134</v>
      </c>
      <c r="F145" s="117" t="s">
        <v>135</v>
      </c>
      <c r="G145" s="118" t="s">
        <v>131</v>
      </c>
      <c r="H145" s="119">
        <v>3</v>
      </c>
      <c r="I145" s="149"/>
      <c r="J145" s="120">
        <f>ROUND(I145*H145,2)</f>
        <v>0</v>
      </c>
      <c r="K145" s="121"/>
      <c r="L145" s="25"/>
      <c r="M145" s="122" t="s">
        <v>1</v>
      </c>
      <c r="N145" s="123" t="s">
        <v>32</v>
      </c>
      <c r="O145" s="124">
        <v>0</v>
      </c>
      <c r="P145" s="124">
        <f>O145*H145</f>
        <v>0</v>
      </c>
      <c r="Q145" s="124">
        <v>2.2780000000000002E-2</v>
      </c>
      <c r="R145" s="124">
        <f>Q145*H145</f>
        <v>6.8340000000000012E-2</v>
      </c>
      <c r="S145" s="124">
        <v>0</v>
      </c>
      <c r="T145" s="125">
        <f>S145*H145</f>
        <v>0</v>
      </c>
      <c r="AR145" s="126" t="s">
        <v>132</v>
      </c>
      <c r="AT145" s="126" t="s">
        <v>128</v>
      </c>
      <c r="AU145" s="126" t="s">
        <v>74</v>
      </c>
      <c r="AY145" s="13" t="s">
        <v>127</v>
      </c>
      <c r="BE145" s="127">
        <f>IF(N145="základní",J145,0)</f>
        <v>0</v>
      </c>
      <c r="BF145" s="127">
        <f>IF(N145="snížená",J145,0)</f>
        <v>0</v>
      </c>
      <c r="BG145" s="127">
        <f>IF(N145="zákl. přenesená",J145,0)</f>
        <v>0</v>
      </c>
      <c r="BH145" s="127">
        <f>IF(N145="sníž. přenesená",J145,0)</f>
        <v>0</v>
      </c>
      <c r="BI145" s="127">
        <f>IF(N145="nulová",J145,0)</f>
        <v>0</v>
      </c>
      <c r="BJ145" s="13" t="s">
        <v>74</v>
      </c>
      <c r="BK145" s="127">
        <f>ROUND(I145*H145,2)</f>
        <v>0</v>
      </c>
      <c r="BL145" s="13" t="s">
        <v>132</v>
      </c>
      <c r="BM145" s="126" t="s">
        <v>136</v>
      </c>
    </row>
    <row r="146" spans="2:65" s="1" customFormat="1" ht="24.3" customHeight="1" x14ac:dyDescent="0.2">
      <c r="B146" s="25"/>
      <c r="C146" s="115" t="s">
        <v>137</v>
      </c>
      <c r="D146" s="115" t="s">
        <v>128</v>
      </c>
      <c r="E146" s="116" t="s">
        <v>138</v>
      </c>
      <c r="F146" s="117" t="s">
        <v>139</v>
      </c>
      <c r="G146" s="118" t="s">
        <v>140</v>
      </c>
      <c r="H146" s="119">
        <v>77.534000000000006</v>
      </c>
      <c r="I146" s="149"/>
      <c r="J146" s="120">
        <f>ROUND(I146*H146,2)</f>
        <v>0</v>
      </c>
      <c r="K146" s="121"/>
      <c r="L146" s="25"/>
      <c r="M146" s="122" t="s">
        <v>1</v>
      </c>
      <c r="N146" s="123" t="s">
        <v>32</v>
      </c>
      <c r="O146" s="124">
        <v>0</v>
      </c>
      <c r="P146" s="124">
        <f>O146*H146</f>
        <v>0</v>
      </c>
      <c r="Q146" s="124">
        <v>6.8479999999999999E-2</v>
      </c>
      <c r="R146" s="124">
        <f>Q146*H146</f>
        <v>5.3095283200000001</v>
      </c>
      <c r="S146" s="124">
        <v>0</v>
      </c>
      <c r="T146" s="125">
        <f>S146*H146</f>
        <v>0</v>
      </c>
      <c r="AR146" s="126" t="s">
        <v>132</v>
      </c>
      <c r="AT146" s="126" t="s">
        <v>128</v>
      </c>
      <c r="AU146" s="126" t="s">
        <v>74</v>
      </c>
      <c r="AY146" s="13" t="s">
        <v>127</v>
      </c>
      <c r="BE146" s="127">
        <f>IF(N146="základní",J146,0)</f>
        <v>0</v>
      </c>
      <c r="BF146" s="127">
        <f>IF(N146="snížená",J146,0)</f>
        <v>0</v>
      </c>
      <c r="BG146" s="127">
        <f>IF(N146="zákl. přenesená",J146,0)</f>
        <v>0</v>
      </c>
      <c r="BH146" s="127">
        <f>IF(N146="sníž. přenesená",J146,0)</f>
        <v>0</v>
      </c>
      <c r="BI146" s="127">
        <f>IF(N146="nulová",J146,0)</f>
        <v>0</v>
      </c>
      <c r="BJ146" s="13" t="s">
        <v>74</v>
      </c>
      <c r="BK146" s="127">
        <f>ROUND(I146*H146,2)</f>
        <v>0</v>
      </c>
      <c r="BL146" s="13" t="s">
        <v>132</v>
      </c>
      <c r="BM146" s="126" t="s">
        <v>141</v>
      </c>
    </row>
    <row r="147" spans="2:65" s="1" customFormat="1" ht="24.3" customHeight="1" x14ac:dyDescent="0.2">
      <c r="B147" s="25"/>
      <c r="C147" s="115" t="s">
        <v>126</v>
      </c>
      <c r="D147" s="115" t="s">
        <v>128</v>
      </c>
      <c r="E147" s="116" t="s">
        <v>142</v>
      </c>
      <c r="F147" s="117" t="s">
        <v>143</v>
      </c>
      <c r="G147" s="118" t="s">
        <v>140</v>
      </c>
      <c r="H147" s="119">
        <v>63.094000000000001</v>
      </c>
      <c r="I147" s="149"/>
      <c r="J147" s="120">
        <f>ROUND(I147*H147,2)</f>
        <v>0</v>
      </c>
      <c r="K147" s="121"/>
      <c r="L147" s="25"/>
      <c r="M147" s="122" t="s">
        <v>1</v>
      </c>
      <c r="N147" s="123" t="s">
        <v>32</v>
      </c>
      <c r="O147" s="124">
        <v>0</v>
      </c>
      <c r="P147" s="124">
        <f>O147*H147</f>
        <v>0</v>
      </c>
      <c r="Q147" s="124">
        <v>0.25364999999999999</v>
      </c>
      <c r="R147" s="124">
        <f>Q147*H147</f>
        <v>16.003793099999999</v>
      </c>
      <c r="S147" s="124">
        <v>0</v>
      </c>
      <c r="T147" s="125">
        <f>S147*H147</f>
        <v>0</v>
      </c>
      <c r="AR147" s="126" t="s">
        <v>132</v>
      </c>
      <c r="AT147" s="126" t="s">
        <v>128</v>
      </c>
      <c r="AU147" s="126" t="s">
        <v>74</v>
      </c>
      <c r="AY147" s="13" t="s">
        <v>127</v>
      </c>
      <c r="BE147" s="127">
        <f>IF(N147="základní",J147,0)</f>
        <v>0</v>
      </c>
      <c r="BF147" s="127">
        <f>IF(N147="snížená",J147,0)</f>
        <v>0</v>
      </c>
      <c r="BG147" s="127">
        <f>IF(N147="zákl. přenesená",J147,0)</f>
        <v>0</v>
      </c>
      <c r="BH147" s="127">
        <f>IF(N147="sníž. přenesená",J147,0)</f>
        <v>0</v>
      </c>
      <c r="BI147" s="127">
        <f>IF(N147="nulová",J147,0)</f>
        <v>0</v>
      </c>
      <c r="BJ147" s="13" t="s">
        <v>74</v>
      </c>
      <c r="BK147" s="127">
        <f>ROUND(I147*H147,2)</f>
        <v>0</v>
      </c>
      <c r="BL147" s="13" t="s">
        <v>132</v>
      </c>
      <c r="BM147" s="126" t="s">
        <v>144</v>
      </c>
    </row>
    <row r="148" spans="2:65" s="10" customFormat="1" ht="25.95" customHeight="1" x14ac:dyDescent="0.25">
      <c r="B148" s="106"/>
      <c r="D148" s="107" t="s">
        <v>66</v>
      </c>
      <c r="E148" s="108" t="s">
        <v>145</v>
      </c>
      <c r="F148" s="108" t="s">
        <v>146</v>
      </c>
      <c r="J148" s="109">
        <f>BK148</f>
        <v>0</v>
      </c>
      <c r="L148" s="106"/>
      <c r="M148" s="110"/>
      <c r="P148" s="111">
        <f>SUM(P149:P157)</f>
        <v>0</v>
      </c>
      <c r="R148" s="111">
        <f>SUM(R149:R157)</f>
        <v>12.058320080000001</v>
      </c>
      <c r="T148" s="112">
        <f>SUM(T149:T157)</f>
        <v>0</v>
      </c>
      <c r="AR148" s="107" t="s">
        <v>126</v>
      </c>
      <c r="AT148" s="113" t="s">
        <v>66</v>
      </c>
      <c r="AU148" s="113" t="s">
        <v>6</v>
      </c>
      <c r="AY148" s="107" t="s">
        <v>127</v>
      </c>
      <c r="BK148" s="114">
        <f>SUM(BK149:BK157)</f>
        <v>0</v>
      </c>
    </row>
    <row r="149" spans="2:65" s="1" customFormat="1" ht="24.3" customHeight="1" x14ac:dyDescent="0.2">
      <c r="B149" s="25"/>
      <c r="C149" s="115" t="s">
        <v>74</v>
      </c>
      <c r="D149" s="115" t="s">
        <v>128</v>
      </c>
      <c r="E149" s="116" t="s">
        <v>147</v>
      </c>
      <c r="F149" s="117" t="s">
        <v>148</v>
      </c>
      <c r="G149" s="118" t="s">
        <v>140</v>
      </c>
      <c r="H149" s="119">
        <v>383.49299999999999</v>
      </c>
      <c r="I149" s="149"/>
      <c r="J149" s="120">
        <f>ROUND(I149*H149,2)</f>
        <v>0</v>
      </c>
      <c r="K149" s="121"/>
      <c r="L149" s="25"/>
      <c r="M149" s="122" t="s">
        <v>1</v>
      </c>
      <c r="N149" s="123" t="s">
        <v>32</v>
      </c>
      <c r="O149" s="124">
        <v>0</v>
      </c>
      <c r="P149" s="124">
        <f>O149*H149</f>
        <v>0</v>
      </c>
      <c r="Q149" s="124">
        <v>1.54E-2</v>
      </c>
      <c r="R149" s="124">
        <f>Q149*H149</f>
        <v>5.9057922000000005</v>
      </c>
      <c r="S149" s="124">
        <v>0</v>
      </c>
      <c r="T149" s="125">
        <f>S149*H149</f>
        <v>0</v>
      </c>
      <c r="AR149" s="126" t="s">
        <v>132</v>
      </c>
      <c r="AT149" s="126" t="s">
        <v>128</v>
      </c>
      <c r="AU149" s="126" t="s">
        <v>74</v>
      </c>
      <c r="AY149" s="13" t="s">
        <v>127</v>
      </c>
      <c r="BE149" s="127">
        <f>IF(N149="základní",J149,0)</f>
        <v>0</v>
      </c>
      <c r="BF149" s="127">
        <f>IF(N149="snížená",J149,0)</f>
        <v>0</v>
      </c>
      <c r="BG149" s="127">
        <f>IF(N149="zákl. přenesená",J149,0)</f>
        <v>0</v>
      </c>
      <c r="BH149" s="127">
        <f>IF(N149="sníž. přenesená",J149,0)</f>
        <v>0</v>
      </c>
      <c r="BI149" s="127">
        <f>IF(N149="nulová",J149,0)</f>
        <v>0</v>
      </c>
      <c r="BJ149" s="13" t="s">
        <v>74</v>
      </c>
      <c r="BK149" s="127">
        <f>ROUND(I149*H149,2)</f>
        <v>0</v>
      </c>
      <c r="BL149" s="13" t="s">
        <v>132</v>
      </c>
      <c r="BM149" s="126" t="s">
        <v>149</v>
      </c>
    </row>
    <row r="150" spans="2:65" s="1" customFormat="1" ht="24.3" customHeight="1" x14ac:dyDescent="0.2">
      <c r="B150" s="25"/>
      <c r="C150" s="115" t="s">
        <v>76</v>
      </c>
      <c r="D150" s="115" t="s">
        <v>128</v>
      </c>
      <c r="E150" s="116" t="s">
        <v>150</v>
      </c>
      <c r="F150" s="117" t="s">
        <v>151</v>
      </c>
      <c r="G150" s="118" t="s">
        <v>140</v>
      </c>
      <c r="H150" s="119">
        <v>383.49299999999999</v>
      </c>
      <c r="I150" s="149"/>
      <c r="J150" s="120">
        <f>ROUND(I150*H150,2)</f>
        <v>0</v>
      </c>
      <c r="K150" s="121"/>
      <c r="L150" s="25"/>
      <c r="M150" s="122" t="s">
        <v>1</v>
      </c>
      <c r="N150" s="123" t="s">
        <v>32</v>
      </c>
      <c r="O150" s="124">
        <v>0</v>
      </c>
      <c r="P150" s="124">
        <f>O150*H150</f>
        <v>0</v>
      </c>
      <c r="Q150" s="124">
        <v>7.9000000000000008E-3</v>
      </c>
      <c r="R150" s="124">
        <f>Q150*H150</f>
        <v>3.0295947000000001</v>
      </c>
      <c r="S150" s="124">
        <v>0</v>
      </c>
      <c r="T150" s="125">
        <f>S150*H150</f>
        <v>0</v>
      </c>
      <c r="AR150" s="126" t="s">
        <v>132</v>
      </c>
      <c r="AT150" s="126" t="s">
        <v>128</v>
      </c>
      <c r="AU150" s="126" t="s">
        <v>74</v>
      </c>
      <c r="AY150" s="13" t="s">
        <v>127</v>
      </c>
      <c r="BE150" s="127">
        <f>IF(N150="základní",J150,0)</f>
        <v>0</v>
      </c>
      <c r="BF150" s="127">
        <f>IF(N150="snížená",J150,0)</f>
        <v>0</v>
      </c>
      <c r="BG150" s="127">
        <f>IF(N150="zákl. přenesená",J150,0)</f>
        <v>0</v>
      </c>
      <c r="BH150" s="127">
        <f>IF(N150="sníž. přenesená",J150,0)</f>
        <v>0</v>
      </c>
      <c r="BI150" s="127">
        <f>IF(N150="nulová",J150,0)</f>
        <v>0</v>
      </c>
      <c r="BJ150" s="13" t="s">
        <v>74</v>
      </c>
      <c r="BK150" s="127">
        <f>ROUND(I150*H150,2)</f>
        <v>0</v>
      </c>
      <c r="BL150" s="13" t="s">
        <v>132</v>
      </c>
      <c r="BM150" s="126" t="s">
        <v>152</v>
      </c>
    </row>
    <row r="151" spans="2:65" s="1" customFormat="1" ht="21.75" customHeight="1" x14ac:dyDescent="0.2">
      <c r="B151" s="25"/>
      <c r="C151" s="115" t="s">
        <v>137</v>
      </c>
      <c r="D151" s="115" t="s">
        <v>128</v>
      </c>
      <c r="E151" s="116" t="s">
        <v>153</v>
      </c>
      <c r="F151" s="117" t="s">
        <v>154</v>
      </c>
      <c r="G151" s="118" t="s">
        <v>140</v>
      </c>
      <c r="H151" s="119">
        <v>196.065</v>
      </c>
      <c r="I151" s="149"/>
      <c r="J151" s="120">
        <f>ROUND(I151*H151,2)</f>
        <v>0</v>
      </c>
      <c r="K151" s="121"/>
      <c r="L151" s="25"/>
      <c r="M151" s="122" t="s">
        <v>1</v>
      </c>
      <c r="N151" s="123" t="s">
        <v>32</v>
      </c>
      <c r="O151" s="124">
        <v>0</v>
      </c>
      <c r="P151" s="124">
        <f>O151*H151</f>
        <v>0</v>
      </c>
      <c r="Q151" s="124">
        <v>3.0000000000000001E-3</v>
      </c>
      <c r="R151" s="124">
        <f>Q151*H151</f>
        <v>0.58819500000000002</v>
      </c>
      <c r="S151" s="124">
        <v>0</v>
      </c>
      <c r="T151" s="125">
        <f>S151*H151</f>
        <v>0</v>
      </c>
      <c r="AR151" s="126" t="s">
        <v>132</v>
      </c>
      <c r="AT151" s="126" t="s">
        <v>128</v>
      </c>
      <c r="AU151" s="126" t="s">
        <v>74</v>
      </c>
      <c r="AY151" s="13" t="s">
        <v>127</v>
      </c>
      <c r="BE151" s="127">
        <f>IF(N151="základní",J151,0)</f>
        <v>0</v>
      </c>
      <c r="BF151" s="127">
        <f>IF(N151="snížená",J151,0)</f>
        <v>0</v>
      </c>
      <c r="BG151" s="127">
        <f>IF(N151="zákl. přenesená",J151,0)</f>
        <v>0</v>
      </c>
      <c r="BH151" s="127">
        <f>IF(N151="sníž. přenesená",J151,0)</f>
        <v>0</v>
      </c>
      <c r="BI151" s="127">
        <f>IF(N151="nulová",J151,0)</f>
        <v>0</v>
      </c>
      <c r="BJ151" s="13" t="s">
        <v>74</v>
      </c>
      <c r="BK151" s="127">
        <f>ROUND(I151*H151,2)</f>
        <v>0</v>
      </c>
      <c r="BL151" s="13" t="s">
        <v>132</v>
      </c>
      <c r="BM151" s="126" t="s">
        <v>155</v>
      </c>
    </row>
    <row r="152" spans="2:65" s="1" customFormat="1" ht="24.3" customHeight="1" x14ac:dyDescent="0.2">
      <c r="B152" s="25"/>
      <c r="C152" s="115" t="s">
        <v>126</v>
      </c>
      <c r="D152" s="115" t="s">
        <v>128</v>
      </c>
      <c r="E152" s="116" t="s">
        <v>156</v>
      </c>
      <c r="F152" s="117" t="s">
        <v>157</v>
      </c>
      <c r="G152" s="118" t="s">
        <v>158</v>
      </c>
      <c r="H152" s="119">
        <v>0.95899999999999996</v>
      </c>
      <c r="I152" s="149"/>
      <c r="J152" s="120">
        <f>ROUND(I152*H152,2)</f>
        <v>0</v>
      </c>
      <c r="K152" s="121"/>
      <c r="L152" s="25"/>
      <c r="M152" s="122" t="s">
        <v>1</v>
      </c>
      <c r="N152" s="123" t="s">
        <v>32</v>
      </c>
      <c r="O152" s="124">
        <v>0</v>
      </c>
      <c r="P152" s="124">
        <f>O152*H152</f>
        <v>0</v>
      </c>
      <c r="Q152" s="124">
        <v>2.3010199999999998</v>
      </c>
      <c r="R152" s="124">
        <f>Q152*H152</f>
        <v>2.2066781799999999</v>
      </c>
      <c r="S152" s="124">
        <v>0</v>
      </c>
      <c r="T152" s="125">
        <f>S152*H152</f>
        <v>0</v>
      </c>
      <c r="AR152" s="126" t="s">
        <v>132</v>
      </c>
      <c r="AT152" s="126" t="s">
        <v>128</v>
      </c>
      <c r="AU152" s="126" t="s">
        <v>74</v>
      </c>
      <c r="AY152" s="13" t="s">
        <v>127</v>
      </c>
      <c r="BE152" s="127">
        <f>IF(N152="základní",J152,0)</f>
        <v>0</v>
      </c>
      <c r="BF152" s="127">
        <f>IF(N152="snížená",J152,0)</f>
        <v>0</v>
      </c>
      <c r="BG152" s="127">
        <f>IF(N152="zákl. přenesená",J152,0)</f>
        <v>0</v>
      </c>
      <c r="BH152" s="127">
        <f>IF(N152="sníž. přenesená",J152,0)</f>
        <v>0</v>
      </c>
      <c r="BI152" s="127">
        <f>IF(N152="nulová",J152,0)</f>
        <v>0</v>
      </c>
      <c r="BJ152" s="13" t="s">
        <v>74</v>
      </c>
      <c r="BK152" s="127">
        <f>ROUND(I152*H152,2)</f>
        <v>0</v>
      </c>
      <c r="BL152" s="13" t="s">
        <v>132</v>
      </c>
      <c r="BM152" s="126" t="s">
        <v>159</v>
      </c>
    </row>
    <row r="153" spans="2:65" s="11" customFormat="1" x14ac:dyDescent="0.2">
      <c r="B153" s="128"/>
      <c r="D153" s="129" t="s">
        <v>160</v>
      </c>
      <c r="E153" s="130" t="s">
        <v>1</v>
      </c>
      <c r="F153" s="131" t="s">
        <v>161</v>
      </c>
      <c r="H153" s="132">
        <v>0.95899999999999996</v>
      </c>
      <c r="L153" s="128"/>
      <c r="M153" s="133"/>
      <c r="T153" s="134"/>
      <c r="AT153" s="130" t="s">
        <v>160</v>
      </c>
      <c r="AU153" s="130" t="s">
        <v>74</v>
      </c>
      <c r="AV153" s="11" t="s">
        <v>76</v>
      </c>
      <c r="AW153" s="11" t="s">
        <v>24</v>
      </c>
      <c r="AX153" s="11" t="s">
        <v>74</v>
      </c>
      <c r="AY153" s="130" t="s">
        <v>127</v>
      </c>
    </row>
    <row r="154" spans="2:65" s="1" customFormat="1" ht="24.3" customHeight="1" x14ac:dyDescent="0.2">
      <c r="B154" s="25"/>
      <c r="C154" s="135" t="s">
        <v>162</v>
      </c>
      <c r="D154" s="135" t="s">
        <v>163</v>
      </c>
      <c r="E154" s="136" t="s">
        <v>164</v>
      </c>
      <c r="F154" s="137" t="s">
        <v>165</v>
      </c>
      <c r="G154" s="138" t="s">
        <v>131</v>
      </c>
      <c r="H154" s="139">
        <v>9</v>
      </c>
      <c r="I154" s="150"/>
      <c r="J154" s="140">
        <f>ROUND(I154*H154,2)</f>
        <v>0</v>
      </c>
      <c r="K154" s="141"/>
      <c r="L154" s="142"/>
      <c r="M154" s="143" t="s">
        <v>1</v>
      </c>
      <c r="N154" s="144" t="s">
        <v>32</v>
      </c>
      <c r="O154" s="124">
        <v>0</v>
      </c>
      <c r="P154" s="124">
        <f>O154*H154</f>
        <v>0</v>
      </c>
      <c r="Q154" s="124">
        <v>1.201E-2</v>
      </c>
      <c r="R154" s="124">
        <f>Q154*H154</f>
        <v>0.10808999999999999</v>
      </c>
      <c r="S154" s="124">
        <v>0</v>
      </c>
      <c r="T154" s="125">
        <f>S154*H154</f>
        <v>0</v>
      </c>
      <c r="AR154" s="126" t="s">
        <v>166</v>
      </c>
      <c r="AT154" s="126" t="s">
        <v>163</v>
      </c>
      <c r="AU154" s="126" t="s">
        <v>74</v>
      </c>
      <c r="AY154" s="13" t="s">
        <v>127</v>
      </c>
      <c r="BE154" s="127">
        <f>IF(N154="základní",J154,0)</f>
        <v>0</v>
      </c>
      <c r="BF154" s="127">
        <f>IF(N154="snížená",J154,0)</f>
        <v>0</v>
      </c>
      <c r="BG154" s="127">
        <f>IF(N154="zákl. přenesená",J154,0)</f>
        <v>0</v>
      </c>
      <c r="BH154" s="127">
        <f>IF(N154="sníž. přenesená",J154,0)</f>
        <v>0</v>
      </c>
      <c r="BI154" s="127">
        <f>IF(N154="nulová",J154,0)</f>
        <v>0</v>
      </c>
      <c r="BJ154" s="13" t="s">
        <v>74</v>
      </c>
      <c r="BK154" s="127">
        <f>ROUND(I154*H154,2)</f>
        <v>0</v>
      </c>
      <c r="BL154" s="13" t="s">
        <v>167</v>
      </c>
      <c r="BM154" s="126" t="s">
        <v>168</v>
      </c>
    </row>
    <row r="155" spans="2:65" s="1" customFormat="1" ht="24.3" customHeight="1" x14ac:dyDescent="0.2">
      <c r="B155" s="25"/>
      <c r="C155" s="135" t="s">
        <v>169</v>
      </c>
      <c r="D155" s="135" t="s">
        <v>163</v>
      </c>
      <c r="E155" s="136" t="s">
        <v>170</v>
      </c>
      <c r="F155" s="137" t="s">
        <v>171</v>
      </c>
      <c r="G155" s="138" t="s">
        <v>131</v>
      </c>
      <c r="H155" s="139">
        <v>2</v>
      </c>
      <c r="I155" s="150"/>
      <c r="J155" s="140">
        <f>ROUND(I155*H155,2)</f>
        <v>0</v>
      </c>
      <c r="K155" s="141"/>
      <c r="L155" s="142"/>
      <c r="M155" s="143" t="s">
        <v>1</v>
      </c>
      <c r="N155" s="144" t="s">
        <v>32</v>
      </c>
      <c r="O155" s="124">
        <v>0</v>
      </c>
      <c r="P155" s="124">
        <f>O155*H155</f>
        <v>0</v>
      </c>
      <c r="Q155" s="124">
        <v>1.225E-2</v>
      </c>
      <c r="R155" s="124">
        <f>Q155*H155</f>
        <v>2.4500000000000001E-2</v>
      </c>
      <c r="S155" s="124">
        <v>0</v>
      </c>
      <c r="T155" s="125">
        <f>S155*H155</f>
        <v>0</v>
      </c>
      <c r="AR155" s="126" t="s">
        <v>166</v>
      </c>
      <c r="AT155" s="126" t="s">
        <v>163</v>
      </c>
      <c r="AU155" s="126" t="s">
        <v>74</v>
      </c>
      <c r="AY155" s="13" t="s">
        <v>127</v>
      </c>
      <c r="BE155" s="127">
        <f>IF(N155="základní",J155,0)</f>
        <v>0</v>
      </c>
      <c r="BF155" s="127">
        <f>IF(N155="snížená",J155,0)</f>
        <v>0</v>
      </c>
      <c r="BG155" s="127">
        <f>IF(N155="zákl. přenesená",J155,0)</f>
        <v>0</v>
      </c>
      <c r="BH155" s="127">
        <f>IF(N155="sníž. přenesená",J155,0)</f>
        <v>0</v>
      </c>
      <c r="BI155" s="127">
        <f>IF(N155="nulová",J155,0)</f>
        <v>0</v>
      </c>
      <c r="BJ155" s="13" t="s">
        <v>74</v>
      </c>
      <c r="BK155" s="127">
        <f>ROUND(I155*H155,2)</f>
        <v>0</v>
      </c>
      <c r="BL155" s="13" t="s">
        <v>167</v>
      </c>
      <c r="BM155" s="126" t="s">
        <v>172</v>
      </c>
    </row>
    <row r="156" spans="2:65" s="1" customFormat="1" ht="24.3" customHeight="1" x14ac:dyDescent="0.2">
      <c r="B156" s="25"/>
      <c r="C156" s="115" t="s">
        <v>173</v>
      </c>
      <c r="D156" s="115" t="s">
        <v>128</v>
      </c>
      <c r="E156" s="116" t="s">
        <v>174</v>
      </c>
      <c r="F156" s="117" t="s">
        <v>175</v>
      </c>
      <c r="G156" s="118" t="s">
        <v>131</v>
      </c>
      <c r="H156" s="119">
        <v>11</v>
      </c>
      <c r="I156" s="149"/>
      <c r="J156" s="120">
        <f>ROUND(I156*H156,2)</f>
        <v>0</v>
      </c>
      <c r="K156" s="121"/>
      <c r="L156" s="25"/>
      <c r="M156" s="122" t="s">
        <v>1</v>
      </c>
      <c r="N156" s="123" t="s">
        <v>32</v>
      </c>
      <c r="O156" s="124">
        <v>0</v>
      </c>
      <c r="P156" s="124">
        <f>O156*H156</f>
        <v>0</v>
      </c>
      <c r="Q156" s="124">
        <v>1.7770000000000001E-2</v>
      </c>
      <c r="R156" s="124">
        <f>Q156*H156</f>
        <v>0.19547</v>
      </c>
      <c r="S156" s="124">
        <v>0</v>
      </c>
      <c r="T156" s="125">
        <f>S156*H156</f>
        <v>0</v>
      </c>
      <c r="AR156" s="126" t="s">
        <v>132</v>
      </c>
      <c r="AT156" s="126" t="s">
        <v>128</v>
      </c>
      <c r="AU156" s="126" t="s">
        <v>74</v>
      </c>
      <c r="AY156" s="13" t="s">
        <v>127</v>
      </c>
      <c r="BE156" s="127">
        <f>IF(N156="základní",J156,0)</f>
        <v>0</v>
      </c>
      <c r="BF156" s="127">
        <f>IF(N156="snížená",J156,0)</f>
        <v>0</v>
      </c>
      <c r="BG156" s="127">
        <f>IF(N156="zákl. přenesená",J156,0)</f>
        <v>0</v>
      </c>
      <c r="BH156" s="127">
        <f>IF(N156="sníž. přenesená",J156,0)</f>
        <v>0</v>
      </c>
      <c r="BI156" s="127">
        <f>IF(N156="nulová",J156,0)</f>
        <v>0</v>
      </c>
      <c r="BJ156" s="13" t="s">
        <v>74</v>
      </c>
      <c r="BK156" s="127">
        <f>ROUND(I156*H156,2)</f>
        <v>0</v>
      </c>
      <c r="BL156" s="13" t="s">
        <v>132</v>
      </c>
      <c r="BM156" s="126" t="s">
        <v>176</v>
      </c>
    </row>
    <row r="157" spans="2:65" s="11" customFormat="1" x14ac:dyDescent="0.2">
      <c r="B157" s="128"/>
      <c r="D157" s="129" t="s">
        <v>160</v>
      </c>
      <c r="E157" s="130" t="s">
        <v>1</v>
      </c>
      <c r="F157" s="131" t="s">
        <v>177</v>
      </c>
      <c r="H157" s="132">
        <v>11</v>
      </c>
      <c r="L157" s="128"/>
      <c r="M157" s="133"/>
      <c r="T157" s="134"/>
      <c r="AT157" s="130" t="s">
        <v>160</v>
      </c>
      <c r="AU157" s="130" t="s">
        <v>74</v>
      </c>
      <c r="AV157" s="11" t="s">
        <v>76</v>
      </c>
      <c r="AW157" s="11" t="s">
        <v>24</v>
      </c>
      <c r="AX157" s="11" t="s">
        <v>74</v>
      </c>
      <c r="AY157" s="130" t="s">
        <v>127</v>
      </c>
    </row>
    <row r="158" spans="2:65" s="10" customFormat="1" ht="25.95" customHeight="1" x14ac:dyDescent="0.25">
      <c r="B158" s="106"/>
      <c r="D158" s="107" t="s">
        <v>66</v>
      </c>
      <c r="E158" s="108" t="s">
        <v>178</v>
      </c>
      <c r="F158" s="108" t="s">
        <v>179</v>
      </c>
      <c r="J158" s="109">
        <f>BK158</f>
        <v>0</v>
      </c>
      <c r="L158" s="106"/>
      <c r="M158" s="110"/>
      <c r="P158" s="111">
        <f>SUM(P159:P176)</f>
        <v>0</v>
      </c>
      <c r="R158" s="111">
        <f>SUM(R159:R176)</f>
        <v>4.6203320000000006E-2</v>
      </c>
      <c r="T158" s="112">
        <f>SUM(T159:T176)</f>
        <v>44.442241999999993</v>
      </c>
      <c r="AR158" s="107" t="s">
        <v>126</v>
      </c>
      <c r="AT158" s="113" t="s">
        <v>66</v>
      </c>
      <c r="AU158" s="113" t="s">
        <v>6</v>
      </c>
      <c r="AY158" s="107" t="s">
        <v>127</v>
      </c>
      <c r="BK158" s="114">
        <f>SUM(BK159:BK176)</f>
        <v>0</v>
      </c>
    </row>
    <row r="159" spans="2:65" s="1" customFormat="1" ht="37.799999999999997" customHeight="1" x14ac:dyDescent="0.2">
      <c r="B159" s="25"/>
      <c r="C159" s="115" t="s">
        <v>74</v>
      </c>
      <c r="D159" s="115" t="s">
        <v>128</v>
      </c>
      <c r="E159" s="116" t="s">
        <v>180</v>
      </c>
      <c r="F159" s="117" t="s">
        <v>181</v>
      </c>
      <c r="G159" s="118" t="s">
        <v>140</v>
      </c>
      <c r="H159" s="119">
        <v>150.36000000000001</v>
      </c>
      <c r="I159" s="149"/>
      <c r="J159" s="120">
        <f t="shared" ref="J159:J165" si="0">ROUND(I159*H159,2)</f>
        <v>0</v>
      </c>
      <c r="K159" s="121"/>
      <c r="L159" s="25"/>
      <c r="M159" s="122" t="s">
        <v>1</v>
      </c>
      <c r="N159" s="123" t="s">
        <v>32</v>
      </c>
      <c r="O159" s="124">
        <v>0</v>
      </c>
      <c r="P159" s="124">
        <f t="shared" ref="P159:P165" si="1">O159*H159</f>
        <v>0</v>
      </c>
      <c r="Q159" s="124">
        <v>2.1000000000000001E-4</v>
      </c>
      <c r="R159" s="124">
        <f t="shared" ref="R159:R165" si="2">Q159*H159</f>
        <v>3.1575600000000002E-2</v>
      </c>
      <c r="S159" s="124">
        <v>0</v>
      </c>
      <c r="T159" s="125">
        <f t="shared" ref="T159:T165" si="3">S159*H159</f>
        <v>0</v>
      </c>
      <c r="AR159" s="126" t="s">
        <v>132</v>
      </c>
      <c r="AT159" s="126" t="s">
        <v>128</v>
      </c>
      <c r="AU159" s="126" t="s">
        <v>74</v>
      </c>
      <c r="AY159" s="13" t="s">
        <v>127</v>
      </c>
      <c r="BE159" s="127">
        <f t="shared" ref="BE159:BE165" si="4">IF(N159="základní",J159,0)</f>
        <v>0</v>
      </c>
      <c r="BF159" s="127">
        <f t="shared" ref="BF159:BF165" si="5">IF(N159="snížená",J159,0)</f>
        <v>0</v>
      </c>
      <c r="BG159" s="127">
        <f t="shared" ref="BG159:BG165" si="6">IF(N159="zákl. přenesená",J159,0)</f>
        <v>0</v>
      </c>
      <c r="BH159" s="127">
        <f t="shared" ref="BH159:BH165" si="7">IF(N159="sníž. přenesená",J159,0)</f>
        <v>0</v>
      </c>
      <c r="BI159" s="127">
        <f t="shared" ref="BI159:BI165" si="8">IF(N159="nulová",J159,0)</f>
        <v>0</v>
      </c>
      <c r="BJ159" s="13" t="s">
        <v>74</v>
      </c>
      <c r="BK159" s="127">
        <f t="shared" ref="BK159:BK165" si="9">ROUND(I159*H159,2)</f>
        <v>0</v>
      </c>
      <c r="BL159" s="13" t="s">
        <v>132</v>
      </c>
      <c r="BM159" s="126" t="s">
        <v>182</v>
      </c>
    </row>
    <row r="160" spans="2:65" s="1" customFormat="1" ht="24.3" customHeight="1" x14ac:dyDescent="0.2">
      <c r="B160" s="25"/>
      <c r="C160" s="115" t="s">
        <v>76</v>
      </c>
      <c r="D160" s="115" t="s">
        <v>128</v>
      </c>
      <c r="E160" s="116" t="s">
        <v>183</v>
      </c>
      <c r="F160" s="117" t="s">
        <v>184</v>
      </c>
      <c r="G160" s="118" t="s">
        <v>140</v>
      </c>
      <c r="H160" s="119">
        <v>365.69299999999998</v>
      </c>
      <c r="I160" s="149"/>
      <c r="J160" s="120">
        <f t="shared" si="0"/>
        <v>0</v>
      </c>
      <c r="K160" s="121"/>
      <c r="L160" s="25"/>
      <c r="M160" s="122" t="s">
        <v>1</v>
      </c>
      <c r="N160" s="123" t="s">
        <v>32</v>
      </c>
      <c r="O160" s="124">
        <v>0</v>
      </c>
      <c r="P160" s="124">
        <f t="shared" si="1"/>
        <v>0</v>
      </c>
      <c r="Q160" s="124">
        <v>4.0000000000000003E-5</v>
      </c>
      <c r="R160" s="124">
        <f t="shared" si="2"/>
        <v>1.462772E-2</v>
      </c>
      <c r="S160" s="124">
        <v>0</v>
      </c>
      <c r="T160" s="125">
        <f t="shared" si="3"/>
        <v>0</v>
      </c>
      <c r="AR160" s="126" t="s">
        <v>132</v>
      </c>
      <c r="AT160" s="126" t="s">
        <v>128</v>
      </c>
      <c r="AU160" s="126" t="s">
        <v>74</v>
      </c>
      <c r="AY160" s="13" t="s">
        <v>127</v>
      </c>
      <c r="BE160" s="127">
        <f t="shared" si="4"/>
        <v>0</v>
      </c>
      <c r="BF160" s="127">
        <f t="shared" si="5"/>
        <v>0</v>
      </c>
      <c r="BG160" s="127">
        <f t="shared" si="6"/>
        <v>0</v>
      </c>
      <c r="BH160" s="127">
        <f t="shared" si="7"/>
        <v>0</v>
      </c>
      <c r="BI160" s="127">
        <f t="shared" si="8"/>
        <v>0</v>
      </c>
      <c r="BJ160" s="13" t="s">
        <v>74</v>
      </c>
      <c r="BK160" s="127">
        <f t="shared" si="9"/>
        <v>0</v>
      </c>
      <c r="BL160" s="13" t="s">
        <v>132</v>
      </c>
      <c r="BM160" s="126" t="s">
        <v>185</v>
      </c>
    </row>
    <row r="161" spans="2:65" s="1" customFormat="1" ht="24.3" customHeight="1" x14ac:dyDescent="0.2">
      <c r="B161" s="25"/>
      <c r="C161" s="115" t="s">
        <v>137</v>
      </c>
      <c r="D161" s="115" t="s">
        <v>128</v>
      </c>
      <c r="E161" s="116" t="s">
        <v>186</v>
      </c>
      <c r="F161" s="117" t="s">
        <v>187</v>
      </c>
      <c r="G161" s="118" t="s">
        <v>140</v>
      </c>
      <c r="H161" s="119">
        <v>98.182000000000002</v>
      </c>
      <c r="I161" s="149"/>
      <c r="J161" s="120">
        <f t="shared" si="0"/>
        <v>0</v>
      </c>
      <c r="K161" s="121"/>
      <c r="L161" s="25"/>
      <c r="M161" s="122" t="s">
        <v>1</v>
      </c>
      <c r="N161" s="123" t="s">
        <v>32</v>
      </c>
      <c r="O161" s="124">
        <v>0</v>
      </c>
      <c r="P161" s="124">
        <f t="shared" si="1"/>
        <v>0</v>
      </c>
      <c r="Q161" s="124">
        <v>0</v>
      </c>
      <c r="R161" s="124">
        <f t="shared" si="2"/>
        <v>0</v>
      </c>
      <c r="S161" s="124">
        <v>0.18099999999999999</v>
      </c>
      <c r="T161" s="125">
        <f t="shared" si="3"/>
        <v>17.770942000000002</v>
      </c>
      <c r="AR161" s="126" t="s">
        <v>132</v>
      </c>
      <c r="AT161" s="126" t="s">
        <v>128</v>
      </c>
      <c r="AU161" s="126" t="s">
        <v>74</v>
      </c>
      <c r="AY161" s="13" t="s">
        <v>127</v>
      </c>
      <c r="BE161" s="127">
        <f t="shared" si="4"/>
        <v>0</v>
      </c>
      <c r="BF161" s="127">
        <f t="shared" si="5"/>
        <v>0</v>
      </c>
      <c r="BG161" s="127">
        <f t="shared" si="6"/>
        <v>0</v>
      </c>
      <c r="BH161" s="127">
        <f t="shared" si="7"/>
        <v>0</v>
      </c>
      <c r="BI161" s="127">
        <f t="shared" si="8"/>
        <v>0</v>
      </c>
      <c r="BJ161" s="13" t="s">
        <v>74</v>
      </c>
      <c r="BK161" s="127">
        <f t="shared" si="9"/>
        <v>0</v>
      </c>
      <c r="BL161" s="13" t="s">
        <v>132</v>
      </c>
      <c r="BM161" s="126" t="s">
        <v>188</v>
      </c>
    </row>
    <row r="162" spans="2:65" s="1" customFormat="1" ht="24.3" customHeight="1" x14ac:dyDescent="0.2">
      <c r="B162" s="25"/>
      <c r="C162" s="115" t="s">
        <v>126</v>
      </c>
      <c r="D162" s="115" t="s">
        <v>128</v>
      </c>
      <c r="E162" s="116" t="s">
        <v>189</v>
      </c>
      <c r="F162" s="117" t="s">
        <v>190</v>
      </c>
      <c r="G162" s="118" t="s">
        <v>158</v>
      </c>
      <c r="H162" s="119">
        <v>1.7150000000000001</v>
      </c>
      <c r="I162" s="149"/>
      <c r="J162" s="120">
        <f t="shared" si="0"/>
        <v>0</v>
      </c>
      <c r="K162" s="121"/>
      <c r="L162" s="25"/>
      <c r="M162" s="122" t="s">
        <v>1</v>
      </c>
      <c r="N162" s="123" t="s">
        <v>32</v>
      </c>
      <c r="O162" s="124">
        <v>0</v>
      </c>
      <c r="P162" s="124">
        <f t="shared" si="1"/>
        <v>0</v>
      </c>
      <c r="Q162" s="124">
        <v>0</v>
      </c>
      <c r="R162" s="124">
        <f t="shared" si="2"/>
        <v>0</v>
      </c>
      <c r="S162" s="124">
        <v>1.8</v>
      </c>
      <c r="T162" s="125">
        <f t="shared" si="3"/>
        <v>3.0870000000000002</v>
      </c>
      <c r="AR162" s="126" t="s">
        <v>132</v>
      </c>
      <c r="AT162" s="126" t="s">
        <v>128</v>
      </c>
      <c r="AU162" s="126" t="s">
        <v>74</v>
      </c>
      <c r="AY162" s="13" t="s">
        <v>127</v>
      </c>
      <c r="BE162" s="127">
        <f t="shared" si="4"/>
        <v>0</v>
      </c>
      <c r="BF162" s="127">
        <f t="shared" si="5"/>
        <v>0</v>
      </c>
      <c r="BG162" s="127">
        <f t="shared" si="6"/>
        <v>0</v>
      </c>
      <c r="BH162" s="127">
        <f t="shared" si="7"/>
        <v>0</v>
      </c>
      <c r="BI162" s="127">
        <f t="shared" si="8"/>
        <v>0</v>
      </c>
      <c r="BJ162" s="13" t="s">
        <v>74</v>
      </c>
      <c r="BK162" s="127">
        <f t="shared" si="9"/>
        <v>0</v>
      </c>
      <c r="BL162" s="13" t="s">
        <v>132</v>
      </c>
      <c r="BM162" s="126" t="s">
        <v>191</v>
      </c>
    </row>
    <row r="163" spans="2:65" s="1" customFormat="1" ht="37.799999999999997" customHeight="1" x14ac:dyDescent="0.2">
      <c r="B163" s="25"/>
      <c r="C163" s="115" t="s">
        <v>173</v>
      </c>
      <c r="D163" s="115" t="s">
        <v>128</v>
      </c>
      <c r="E163" s="116" t="s">
        <v>192</v>
      </c>
      <c r="F163" s="117" t="s">
        <v>193</v>
      </c>
      <c r="G163" s="118" t="s">
        <v>158</v>
      </c>
      <c r="H163" s="119">
        <v>0.34399999999999997</v>
      </c>
      <c r="I163" s="149"/>
      <c r="J163" s="120">
        <f t="shared" si="0"/>
        <v>0</v>
      </c>
      <c r="K163" s="121"/>
      <c r="L163" s="25"/>
      <c r="M163" s="122" t="s">
        <v>1</v>
      </c>
      <c r="N163" s="123" t="s">
        <v>32</v>
      </c>
      <c r="O163" s="124">
        <v>0</v>
      </c>
      <c r="P163" s="124">
        <f t="shared" si="1"/>
        <v>0</v>
      </c>
      <c r="Q163" s="124">
        <v>0</v>
      </c>
      <c r="R163" s="124">
        <f t="shared" si="2"/>
        <v>0</v>
      </c>
      <c r="S163" s="124">
        <v>2.2000000000000002</v>
      </c>
      <c r="T163" s="125">
        <f t="shared" si="3"/>
        <v>0.75680000000000003</v>
      </c>
      <c r="AR163" s="126" t="s">
        <v>132</v>
      </c>
      <c r="AT163" s="126" t="s">
        <v>128</v>
      </c>
      <c r="AU163" s="126" t="s">
        <v>74</v>
      </c>
      <c r="AY163" s="13" t="s">
        <v>127</v>
      </c>
      <c r="BE163" s="127">
        <f t="shared" si="4"/>
        <v>0</v>
      </c>
      <c r="BF163" s="127">
        <f t="shared" si="5"/>
        <v>0</v>
      </c>
      <c r="BG163" s="127">
        <f t="shared" si="6"/>
        <v>0</v>
      </c>
      <c r="BH163" s="127">
        <f t="shared" si="7"/>
        <v>0</v>
      </c>
      <c r="BI163" s="127">
        <f t="shared" si="8"/>
        <v>0</v>
      </c>
      <c r="BJ163" s="13" t="s">
        <v>74</v>
      </c>
      <c r="BK163" s="127">
        <f t="shared" si="9"/>
        <v>0</v>
      </c>
      <c r="BL163" s="13" t="s">
        <v>132</v>
      </c>
      <c r="BM163" s="126" t="s">
        <v>194</v>
      </c>
    </row>
    <row r="164" spans="2:65" s="1" customFormat="1" ht="37.799999999999997" customHeight="1" x14ac:dyDescent="0.2">
      <c r="B164" s="25"/>
      <c r="C164" s="115" t="s">
        <v>162</v>
      </c>
      <c r="D164" s="115" t="s">
        <v>128</v>
      </c>
      <c r="E164" s="116" t="s">
        <v>195</v>
      </c>
      <c r="F164" s="117" t="s">
        <v>196</v>
      </c>
      <c r="G164" s="118" t="s">
        <v>158</v>
      </c>
      <c r="H164" s="119">
        <v>0.48</v>
      </c>
      <c r="I164" s="149"/>
      <c r="J164" s="120">
        <f t="shared" si="0"/>
        <v>0</v>
      </c>
      <c r="K164" s="121"/>
      <c r="L164" s="25"/>
      <c r="M164" s="122" t="s">
        <v>1</v>
      </c>
      <c r="N164" s="123" t="s">
        <v>32</v>
      </c>
      <c r="O164" s="124">
        <v>0</v>
      </c>
      <c r="P164" s="124">
        <f t="shared" si="1"/>
        <v>0</v>
      </c>
      <c r="Q164" s="124">
        <v>0</v>
      </c>
      <c r="R164" s="124">
        <f t="shared" si="2"/>
        <v>0</v>
      </c>
      <c r="S164" s="124">
        <v>2.2000000000000002</v>
      </c>
      <c r="T164" s="125">
        <f t="shared" si="3"/>
        <v>1.056</v>
      </c>
      <c r="AR164" s="126" t="s">
        <v>132</v>
      </c>
      <c r="AT164" s="126" t="s">
        <v>128</v>
      </c>
      <c r="AU164" s="126" t="s">
        <v>74</v>
      </c>
      <c r="AY164" s="13" t="s">
        <v>127</v>
      </c>
      <c r="BE164" s="127">
        <f t="shared" si="4"/>
        <v>0</v>
      </c>
      <c r="BF164" s="127">
        <f t="shared" si="5"/>
        <v>0</v>
      </c>
      <c r="BG164" s="127">
        <f t="shared" si="6"/>
        <v>0</v>
      </c>
      <c r="BH164" s="127">
        <f t="shared" si="7"/>
        <v>0</v>
      </c>
      <c r="BI164" s="127">
        <f t="shared" si="8"/>
        <v>0</v>
      </c>
      <c r="BJ164" s="13" t="s">
        <v>74</v>
      </c>
      <c r="BK164" s="127">
        <f t="shared" si="9"/>
        <v>0</v>
      </c>
      <c r="BL164" s="13" t="s">
        <v>132</v>
      </c>
      <c r="BM164" s="126" t="s">
        <v>197</v>
      </c>
    </row>
    <row r="165" spans="2:65" s="1" customFormat="1" ht="21.75" customHeight="1" x14ac:dyDescent="0.2">
      <c r="B165" s="25"/>
      <c r="C165" s="115" t="s">
        <v>198</v>
      </c>
      <c r="D165" s="115" t="s">
        <v>128</v>
      </c>
      <c r="E165" s="116" t="s">
        <v>199</v>
      </c>
      <c r="F165" s="117" t="s">
        <v>200</v>
      </c>
      <c r="G165" s="118" t="s">
        <v>140</v>
      </c>
      <c r="H165" s="119">
        <v>18</v>
      </c>
      <c r="I165" s="149"/>
      <c r="J165" s="120">
        <f t="shared" si="0"/>
        <v>0</v>
      </c>
      <c r="K165" s="121"/>
      <c r="L165" s="25"/>
      <c r="M165" s="122" t="s">
        <v>1</v>
      </c>
      <c r="N165" s="123" t="s">
        <v>32</v>
      </c>
      <c r="O165" s="124">
        <v>0</v>
      </c>
      <c r="P165" s="124">
        <f t="shared" si="1"/>
        <v>0</v>
      </c>
      <c r="Q165" s="124">
        <v>0</v>
      </c>
      <c r="R165" s="124">
        <f t="shared" si="2"/>
        <v>0</v>
      </c>
      <c r="S165" s="124">
        <v>7.5999999999999998E-2</v>
      </c>
      <c r="T165" s="125">
        <f t="shared" si="3"/>
        <v>1.3679999999999999</v>
      </c>
      <c r="AR165" s="126" t="s">
        <v>132</v>
      </c>
      <c r="AT165" s="126" t="s">
        <v>128</v>
      </c>
      <c r="AU165" s="126" t="s">
        <v>74</v>
      </c>
      <c r="AY165" s="13" t="s">
        <v>127</v>
      </c>
      <c r="BE165" s="127">
        <f t="shared" si="4"/>
        <v>0</v>
      </c>
      <c r="BF165" s="127">
        <f t="shared" si="5"/>
        <v>0</v>
      </c>
      <c r="BG165" s="127">
        <f t="shared" si="6"/>
        <v>0</v>
      </c>
      <c r="BH165" s="127">
        <f t="shared" si="7"/>
        <v>0</v>
      </c>
      <c r="BI165" s="127">
        <f t="shared" si="8"/>
        <v>0</v>
      </c>
      <c r="BJ165" s="13" t="s">
        <v>74</v>
      </c>
      <c r="BK165" s="127">
        <f t="shared" si="9"/>
        <v>0</v>
      </c>
      <c r="BL165" s="13" t="s">
        <v>132</v>
      </c>
      <c r="BM165" s="126" t="s">
        <v>201</v>
      </c>
    </row>
    <row r="166" spans="2:65" s="11" customFormat="1" x14ac:dyDescent="0.2">
      <c r="B166" s="128"/>
      <c r="D166" s="129" t="s">
        <v>160</v>
      </c>
      <c r="E166" s="130" t="s">
        <v>1</v>
      </c>
      <c r="F166" s="131" t="s">
        <v>202</v>
      </c>
      <c r="H166" s="132">
        <v>18</v>
      </c>
      <c r="L166" s="128"/>
      <c r="M166" s="133"/>
      <c r="T166" s="134"/>
      <c r="AT166" s="130" t="s">
        <v>160</v>
      </c>
      <c r="AU166" s="130" t="s">
        <v>74</v>
      </c>
      <c r="AV166" s="11" t="s">
        <v>76</v>
      </c>
      <c r="AW166" s="11" t="s">
        <v>24</v>
      </c>
      <c r="AX166" s="11" t="s">
        <v>74</v>
      </c>
      <c r="AY166" s="130" t="s">
        <v>127</v>
      </c>
    </row>
    <row r="167" spans="2:65" s="1" customFormat="1" ht="24.3" customHeight="1" x14ac:dyDescent="0.2">
      <c r="B167" s="25"/>
      <c r="C167" s="115" t="s">
        <v>203</v>
      </c>
      <c r="D167" s="115" t="s">
        <v>128</v>
      </c>
      <c r="E167" s="116" t="s">
        <v>204</v>
      </c>
      <c r="F167" s="117" t="s">
        <v>205</v>
      </c>
      <c r="G167" s="118" t="s">
        <v>206</v>
      </c>
      <c r="H167" s="119">
        <v>335.25</v>
      </c>
      <c r="I167" s="149"/>
      <c r="J167" s="120">
        <f>ROUND(I167*H167,2)</f>
        <v>0</v>
      </c>
      <c r="K167" s="121"/>
      <c r="L167" s="25"/>
      <c r="M167" s="122" t="s">
        <v>1</v>
      </c>
      <c r="N167" s="123" t="s">
        <v>32</v>
      </c>
      <c r="O167" s="124">
        <v>0</v>
      </c>
      <c r="P167" s="124">
        <f>O167*H167</f>
        <v>0</v>
      </c>
      <c r="Q167" s="124">
        <v>0</v>
      </c>
      <c r="R167" s="124">
        <f>Q167*H167</f>
        <v>0</v>
      </c>
      <c r="S167" s="124">
        <v>6.0000000000000001E-3</v>
      </c>
      <c r="T167" s="125">
        <f>S167*H167</f>
        <v>2.0114999999999998</v>
      </c>
      <c r="AR167" s="126" t="s">
        <v>132</v>
      </c>
      <c r="AT167" s="126" t="s">
        <v>128</v>
      </c>
      <c r="AU167" s="126" t="s">
        <v>74</v>
      </c>
      <c r="AY167" s="13" t="s">
        <v>127</v>
      </c>
      <c r="BE167" s="127">
        <f>IF(N167="základní",J167,0)</f>
        <v>0</v>
      </c>
      <c r="BF167" s="127">
        <f>IF(N167="snížená",J167,0)</f>
        <v>0</v>
      </c>
      <c r="BG167" s="127">
        <f>IF(N167="zákl. přenesená",J167,0)</f>
        <v>0</v>
      </c>
      <c r="BH167" s="127">
        <f>IF(N167="sníž. přenesená",J167,0)</f>
        <v>0</v>
      </c>
      <c r="BI167" s="127">
        <f>IF(N167="nulová",J167,0)</f>
        <v>0</v>
      </c>
      <c r="BJ167" s="13" t="s">
        <v>74</v>
      </c>
      <c r="BK167" s="127">
        <f>ROUND(I167*H167,2)</f>
        <v>0</v>
      </c>
      <c r="BL167" s="13" t="s">
        <v>132</v>
      </c>
      <c r="BM167" s="126" t="s">
        <v>207</v>
      </c>
    </row>
    <row r="168" spans="2:65" s="11" customFormat="1" x14ac:dyDescent="0.2">
      <c r="B168" s="128"/>
      <c r="D168" s="129" t="s">
        <v>160</v>
      </c>
      <c r="E168" s="130" t="s">
        <v>1</v>
      </c>
      <c r="F168" s="131" t="s">
        <v>208</v>
      </c>
      <c r="H168" s="132">
        <v>335.25</v>
      </c>
      <c r="L168" s="128"/>
      <c r="M168" s="133"/>
      <c r="T168" s="134"/>
      <c r="AT168" s="130" t="s">
        <v>160</v>
      </c>
      <c r="AU168" s="130" t="s">
        <v>74</v>
      </c>
      <c r="AV168" s="11" t="s">
        <v>76</v>
      </c>
      <c r="AW168" s="11" t="s">
        <v>24</v>
      </c>
      <c r="AX168" s="11" t="s">
        <v>74</v>
      </c>
      <c r="AY168" s="130" t="s">
        <v>127</v>
      </c>
    </row>
    <row r="169" spans="2:65" s="1" customFormat="1" ht="24.3" customHeight="1" x14ac:dyDescent="0.2">
      <c r="B169" s="25"/>
      <c r="C169" s="115" t="s">
        <v>209</v>
      </c>
      <c r="D169" s="115" t="s">
        <v>128</v>
      </c>
      <c r="E169" s="116" t="s">
        <v>210</v>
      </c>
      <c r="F169" s="117" t="s">
        <v>211</v>
      </c>
      <c r="G169" s="118" t="s">
        <v>206</v>
      </c>
      <c r="H169" s="119">
        <v>166</v>
      </c>
      <c r="I169" s="149"/>
      <c r="J169" s="120">
        <f>ROUND(I169*H169,2)</f>
        <v>0</v>
      </c>
      <c r="K169" s="121"/>
      <c r="L169" s="25"/>
      <c r="M169" s="122" t="s">
        <v>1</v>
      </c>
      <c r="N169" s="123" t="s">
        <v>32</v>
      </c>
      <c r="O169" s="124">
        <v>0</v>
      </c>
      <c r="P169" s="124">
        <f>O169*H169</f>
        <v>0</v>
      </c>
      <c r="Q169" s="124">
        <v>0</v>
      </c>
      <c r="R169" s="124">
        <f>Q169*H169</f>
        <v>0</v>
      </c>
      <c r="S169" s="124">
        <v>0.04</v>
      </c>
      <c r="T169" s="125">
        <f>S169*H169</f>
        <v>6.6400000000000006</v>
      </c>
      <c r="AR169" s="126" t="s">
        <v>132</v>
      </c>
      <c r="AT169" s="126" t="s">
        <v>128</v>
      </c>
      <c r="AU169" s="126" t="s">
        <v>74</v>
      </c>
      <c r="AY169" s="13" t="s">
        <v>127</v>
      </c>
      <c r="BE169" s="127">
        <f>IF(N169="základní",J169,0)</f>
        <v>0</v>
      </c>
      <c r="BF169" s="127">
        <f>IF(N169="snížená",J169,0)</f>
        <v>0</v>
      </c>
      <c r="BG169" s="127">
        <f>IF(N169="zákl. přenesená",J169,0)</f>
        <v>0</v>
      </c>
      <c r="BH169" s="127">
        <f>IF(N169="sníž. přenesená",J169,0)</f>
        <v>0</v>
      </c>
      <c r="BI169" s="127">
        <f>IF(N169="nulová",J169,0)</f>
        <v>0</v>
      </c>
      <c r="BJ169" s="13" t="s">
        <v>74</v>
      </c>
      <c r="BK169" s="127">
        <f>ROUND(I169*H169,2)</f>
        <v>0</v>
      </c>
      <c r="BL169" s="13" t="s">
        <v>132</v>
      </c>
      <c r="BM169" s="126" t="s">
        <v>212</v>
      </c>
    </row>
    <row r="170" spans="2:65" s="11" customFormat="1" x14ac:dyDescent="0.2">
      <c r="B170" s="128"/>
      <c r="D170" s="129" t="s">
        <v>160</v>
      </c>
      <c r="E170" s="130" t="s">
        <v>1</v>
      </c>
      <c r="F170" s="131" t="s">
        <v>213</v>
      </c>
      <c r="H170" s="132">
        <v>166</v>
      </c>
      <c r="L170" s="128"/>
      <c r="M170" s="133"/>
      <c r="T170" s="134"/>
      <c r="AT170" s="130" t="s">
        <v>160</v>
      </c>
      <c r="AU170" s="130" t="s">
        <v>74</v>
      </c>
      <c r="AV170" s="11" t="s">
        <v>76</v>
      </c>
      <c r="AW170" s="11" t="s">
        <v>24</v>
      </c>
      <c r="AX170" s="11" t="s">
        <v>74</v>
      </c>
      <c r="AY170" s="130" t="s">
        <v>127</v>
      </c>
    </row>
    <row r="171" spans="2:65" s="1" customFormat="1" ht="37.799999999999997" customHeight="1" x14ac:dyDescent="0.2">
      <c r="B171" s="25"/>
      <c r="C171" s="115" t="s">
        <v>214</v>
      </c>
      <c r="D171" s="115" t="s">
        <v>128</v>
      </c>
      <c r="E171" s="116" t="s">
        <v>215</v>
      </c>
      <c r="F171" s="117" t="s">
        <v>216</v>
      </c>
      <c r="G171" s="118" t="s">
        <v>140</v>
      </c>
      <c r="H171" s="119">
        <v>252</v>
      </c>
      <c r="I171" s="149"/>
      <c r="J171" s="120">
        <f t="shared" ref="J171:J176" si="10">ROUND(I171*H171,2)</f>
        <v>0</v>
      </c>
      <c r="K171" s="121"/>
      <c r="L171" s="25"/>
      <c r="M171" s="122" t="s">
        <v>1</v>
      </c>
      <c r="N171" s="123" t="s">
        <v>32</v>
      </c>
      <c r="O171" s="124">
        <v>0</v>
      </c>
      <c r="P171" s="124">
        <f t="shared" ref="P171:P176" si="11">O171*H171</f>
        <v>0</v>
      </c>
      <c r="Q171" s="124">
        <v>0</v>
      </c>
      <c r="R171" s="124">
        <f t="shared" ref="R171:R176" si="12">Q171*H171</f>
        <v>0</v>
      </c>
      <c r="S171" s="124">
        <v>4.5999999999999999E-2</v>
      </c>
      <c r="T171" s="125">
        <f t="shared" ref="T171:T176" si="13">S171*H171</f>
        <v>11.592000000000001</v>
      </c>
      <c r="AR171" s="126" t="s">
        <v>132</v>
      </c>
      <c r="AT171" s="126" t="s">
        <v>128</v>
      </c>
      <c r="AU171" s="126" t="s">
        <v>74</v>
      </c>
      <c r="AY171" s="13" t="s">
        <v>127</v>
      </c>
      <c r="BE171" s="127">
        <f t="shared" ref="BE171:BE176" si="14">IF(N171="základní",J171,0)</f>
        <v>0</v>
      </c>
      <c r="BF171" s="127">
        <f t="shared" ref="BF171:BF176" si="15">IF(N171="snížená",J171,0)</f>
        <v>0</v>
      </c>
      <c r="BG171" s="127">
        <f t="shared" ref="BG171:BG176" si="16">IF(N171="zákl. přenesená",J171,0)</f>
        <v>0</v>
      </c>
      <c r="BH171" s="127">
        <f t="shared" ref="BH171:BH176" si="17">IF(N171="sníž. přenesená",J171,0)</f>
        <v>0</v>
      </c>
      <c r="BI171" s="127">
        <f t="shared" ref="BI171:BI176" si="18">IF(N171="nulová",J171,0)</f>
        <v>0</v>
      </c>
      <c r="BJ171" s="13" t="s">
        <v>74</v>
      </c>
      <c r="BK171" s="127">
        <f t="shared" ref="BK171:BK176" si="19">ROUND(I171*H171,2)</f>
        <v>0</v>
      </c>
      <c r="BL171" s="13" t="s">
        <v>132</v>
      </c>
      <c r="BM171" s="126" t="s">
        <v>217</v>
      </c>
    </row>
    <row r="172" spans="2:65" s="1" customFormat="1" ht="24.3" customHeight="1" x14ac:dyDescent="0.2">
      <c r="B172" s="25"/>
      <c r="C172" s="115" t="s">
        <v>218</v>
      </c>
      <c r="D172" s="115" t="s">
        <v>128</v>
      </c>
      <c r="E172" s="116" t="s">
        <v>219</v>
      </c>
      <c r="F172" s="117" t="s">
        <v>220</v>
      </c>
      <c r="G172" s="118" t="s">
        <v>131</v>
      </c>
      <c r="H172" s="119">
        <v>5</v>
      </c>
      <c r="I172" s="149"/>
      <c r="J172" s="120">
        <f t="shared" si="10"/>
        <v>0</v>
      </c>
      <c r="K172" s="121"/>
      <c r="L172" s="25"/>
      <c r="M172" s="122" t="s">
        <v>1</v>
      </c>
      <c r="N172" s="123" t="s">
        <v>32</v>
      </c>
      <c r="O172" s="124">
        <v>0</v>
      </c>
      <c r="P172" s="124">
        <f t="shared" si="11"/>
        <v>0</v>
      </c>
      <c r="Q172" s="124">
        <v>0</v>
      </c>
      <c r="R172" s="124">
        <f t="shared" si="12"/>
        <v>0</v>
      </c>
      <c r="S172" s="124">
        <v>3.2000000000000001E-2</v>
      </c>
      <c r="T172" s="125">
        <f t="shared" si="13"/>
        <v>0.16</v>
      </c>
      <c r="AR172" s="126" t="s">
        <v>132</v>
      </c>
      <c r="AT172" s="126" t="s">
        <v>128</v>
      </c>
      <c r="AU172" s="126" t="s">
        <v>74</v>
      </c>
      <c r="AY172" s="13" t="s">
        <v>127</v>
      </c>
      <c r="BE172" s="127">
        <f t="shared" si="14"/>
        <v>0</v>
      </c>
      <c r="BF172" s="127">
        <f t="shared" si="15"/>
        <v>0</v>
      </c>
      <c r="BG172" s="127">
        <f t="shared" si="16"/>
        <v>0</v>
      </c>
      <c r="BH172" s="127">
        <f t="shared" si="17"/>
        <v>0</v>
      </c>
      <c r="BI172" s="127">
        <f t="shared" si="18"/>
        <v>0</v>
      </c>
      <c r="BJ172" s="13" t="s">
        <v>74</v>
      </c>
      <c r="BK172" s="127">
        <f t="shared" si="19"/>
        <v>0</v>
      </c>
      <c r="BL172" s="13" t="s">
        <v>132</v>
      </c>
      <c r="BM172" s="126" t="s">
        <v>221</v>
      </c>
    </row>
    <row r="173" spans="2:65" s="1" customFormat="1" ht="16.5" customHeight="1" x14ac:dyDescent="0.2">
      <c r="B173" s="25"/>
      <c r="C173" s="115" t="s">
        <v>222</v>
      </c>
      <c r="D173" s="115" t="s">
        <v>128</v>
      </c>
      <c r="E173" s="116" t="s">
        <v>223</v>
      </c>
      <c r="F173" s="117" t="s">
        <v>224</v>
      </c>
      <c r="G173" s="118" t="s">
        <v>225</v>
      </c>
      <c r="H173" s="119">
        <v>1</v>
      </c>
      <c r="I173" s="149"/>
      <c r="J173" s="120">
        <f t="shared" si="10"/>
        <v>0</v>
      </c>
      <c r="K173" s="121"/>
      <c r="L173" s="25"/>
      <c r="M173" s="122" t="s">
        <v>1</v>
      </c>
      <c r="N173" s="123" t="s">
        <v>32</v>
      </c>
      <c r="O173" s="124">
        <v>0</v>
      </c>
      <c r="P173" s="124">
        <f t="shared" si="11"/>
        <v>0</v>
      </c>
      <c r="Q173" s="124">
        <v>0</v>
      </c>
      <c r="R173" s="124">
        <f t="shared" si="12"/>
        <v>0</v>
      </c>
      <c r="S173" s="124">
        <v>0</v>
      </c>
      <c r="T173" s="125">
        <f t="shared" si="13"/>
        <v>0</v>
      </c>
      <c r="AR173" s="126" t="s">
        <v>132</v>
      </c>
      <c r="AT173" s="126" t="s">
        <v>128</v>
      </c>
      <c r="AU173" s="126" t="s">
        <v>74</v>
      </c>
      <c r="AY173" s="13" t="s">
        <v>127</v>
      </c>
      <c r="BE173" s="127">
        <f t="shared" si="14"/>
        <v>0</v>
      </c>
      <c r="BF173" s="127">
        <f t="shared" si="15"/>
        <v>0</v>
      </c>
      <c r="BG173" s="127">
        <f t="shared" si="16"/>
        <v>0</v>
      </c>
      <c r="BH173" s="127">
        <f t="shared" si="17"/>
        <v>0</v>
      </c>
      <c r="BI173" s="127">
        <f t="shared" si="18"/>
        <v>0</v>
      </c>
      <c r="BJ173" s="13" t="s">
        <v>74</v>
      </c>
      <c r="BK173" s="127">
        <f t="shared" si="19"/>
        <v>0</v>
      </c>
      <c r="BL173" s="13" t="s">
        <v>132</v>
      </c>
      <c r="BM173" s="126" t="s">
        <v>226</v>
      </c>
    </row>
    <row r="174" spans="2:65" s="1" customFormat="1" ht="16.5" customHeight="1" x14ac:dyDescent="0.2">
      <c r="B174" s="25"/>
      <c r="C174" s="115" t="s">
        <v>227</v>
      </c>
      <c r="D174" s="115" t="s">
        <v>128</v>
      </c>
      <c r="E174" s="116" t="s">
        <v>228</v>
      </c>
      <c r="F174" s="117" t="s">
        <v>229</v>
      </c>
      <c r="G174" s="118" t="s">
        <v>230</v>
      </c>
      <c r="H174" s="119">
        <v>20</v>
      </c>
      <c r="I174" s="149"/>
      <c r="J174" s="120">
        <f t="shared" si="10"/>
        <v>0</v>
      </c>
      <c r="K174" s="121"/>
      <c r="L174" s="25"/>
      <c r="M174" s="122" t="s">
        <v>1</v>
      </c>
      <c r="N174" s="123" t="s">
        <v>32</v>
      </c>
      <c r="O174" s="124">
        <v>0</v>
      </c>
      <c r="P174" s="124">
        <f t="shared" si="11"/>
        <v>0</v>
      </c>
      <c r="Q174" s="124">
        <v>0</v>
      </c>
      <c r="R174" s="124">
        <f t="shared" si="12"/>
        <v>0</v>
      </c>
      <c r="S174" s="124">
        <v>0</v>
      </c>
      <c r="T174" s="125">
        <f t="shared" si="13"/>
        <v>0</v>
      </c>
      <c r="AR174" s="126" t="s">
        <v>132</v>
      </c>
      <c r="AT174" s="126" t="s">
        <v>128</v>
      </c>
      <c r="AU174" s="126" t="s">
        <v>74</v>
      </c>
      <c r="AY174" s="13" t="s">
        <v>127</v>
      </c>
      <c r="BE174" s="127">
        <f t="shared" si="14"/>
        <v>0</v>
      </c>
      <c r="BF174" s="127">
        <f t="shared" si="15"/>
        <v>0</v>
      </c>
      <c r="BG174" s="127">
        <f t="shared" si="16"/>
        <v>0</v>
      </c>
      <c r="BH174" s="127">
        <f t="shared" si="17"/>
        <v>0</v>
      </c>
      <c r="BI174" s="127">
        <f t="shared" si="18"/>
        <v>0</v>
      </c>
      <c r="BJ174" s="13" t="s">
        <v>74</v>
      </c>
      <c r="BK174" s="127">
        <f t="shared" si="19"/>
        <v>0</v>
      </c>
      <c r="BL174" s="13" t="s">
        <v>132</v>
      </c>
      <c r="BM174" s="126" t="s">
        <v>231</v>
      </c>
    </row>
    <row r="175" spans="2:65" s="1" customFormat="1" ht="21.75" customHeight="1" x14ac:dyDescent="0.2">
      <c r="B175" s="25"/>
      <c r="C175" s="115" t="s">
        <v>169</v>
      </c>
      <c r="D175" s="115" t="s">
        <v>128</v>
      </c>
      <c r="E175" s="116" t="s">
        <v>232</v>
      </c>
      <c r="F175" s="117" t="s">
        <v>233</v>
      </c>
      <c r="G175" s="118" t="s">
        <v>140</v>
      </c>
      <c r="H175" s="119">
        <v>63.08</v>
      </c>
      <c r="I175" s="149"/>
      <c r="J175" s="120">
        <f t="shared" si="10"/>
        <v>0</v>
      </c>
      <c r="K175" s="121"/>
      <c r="L175" s="25"/>
      <c r="M175" s="122" t="s">
        <v>1</v>
      </c>
      <c r="N175" s="123" t="s">
        <v>32</v>
      </c>
      <c r="O175" s="124">
        <v>0</v>
      </c>
      <c r="P175" s="124">
        <f t="shared" si="11"/>
        <v>0</v>
      </c>
      <c r="Q175" s="124">
        <v>0</v>
      </c>
      <c r="R175" s="124">
        <f t="shared" si="12"/>
        <v>0</v>
      </c>
      <c r="S175" s="124">
        <v>0</v>
      </c>
      <c r="T175" s="125">
        <f t="shared" si="13"/>
        <v>0</v>
      </c>
      <c r="AR175" s="126" t="s">
        <v>132</v>
      </c>
      <c r="AT175" s="126" t="s">
        <v>128</v>
      </c>
      <c r="AU175" s="126" t="s">
        <v>74</v>
      </c>
      <c r="AY175" s="13" t="s">
        <v>127</v>
      </c>
      <c r="BE175" s="127">
        <f t="shared" si="14"/>
        <v>0</v>
      </c>
      <c r="BF175" s="127">
        <f t="shared" si="15"/>
        <v>0</v>
      </c>
      <c r="BG175" s="127">
        <f t="shared" si="16"/>
        <v>0</v>
      </c>
      <c r="BH175" s="127">
        <f t="shared" si="17"/>
        <v>0</v>
      </c>
      <c r="BI175" s="127">
        <f t="shared" si="18"/>
        <v>0</v>
      </c>
      <c r="BJ175" s="13" t="s">
        <v>74</v>
      </c>
      <c r="BK175" s="127">
        <f t="shared" si="19"/>
        <v>0</v>
      </c>
      <c r="BL175" s="13" t="s">
        <v>132</v>
      </c>
      <c r="BM175" s="126" t="s">
        <v>234</v>
      </c>
    </row>
    <row r="176" spans="2:65" s="1" customFormat="1" ht="24.3" customHeight="1" x14ac:dyDescent="0.2">
      <c r="B176" s="25"/>
      <c r="C176" s="115" t="s">
        <v>235</v>
      </c>
      <c r="D176" s="115" t="s">
        <v>128</v>
      </c>
      <c r="E176" s="116" t="s">
        <v>236</v>
      </c>
      <c r="F176" s="117" t="s">
        <v>237</v>
      </c>
      <c r="G176" s="118" t="s">
        <v>140</v>
      </c>
      <c r="H176" s="119">
        <v>63.08</v>
      </c>
      <c r="I176" s="149"/>
      <c r="J176" s="120">
        <f t="shared" si="10"/>
        <v>0</v>
      </c>
      <c r="K176" s="121"/>
      <c r="L176" s="25"/>
      <c r="M176" s="122" t="s">
        <v>1</v>
      </c>
      <c r="N176" s="123" t="s">
        <v>32</v>
      </c>
      <c r="O176" s="124">
        <v>0</v>
      </c>
      <c r="P176" s="124">
        <f t="shared" si="11"/>
        <v>0</v>
      </c>
      <c r="Q176" s="124">
        <v>0</v>
      </c>
      <c r="R176" s="124">
        <f t="shared" si="12"/>
        <v>0</v>
      </c>
      <c r="S176" s="124">
        <v>0</v>
      </c>
      <c r="T176" s="125">
        <f t="shared" si="13"/>
        <v>0</v>
      </c>
      <c r="AR176" s="126" t="s">
        <v>132</v>
      </c>
      <c r="AT176" s="126" t="s">
        <v>128</v>
      </c>
      <c r="AU176" s="126" t="s">
        <v>74</v>
      </c>
      <c r="AY176" s="13" t="s">
        <v>127</v>
      </c>
      <c r="BE176" s="127">
        <f t="shared" si="14"/>
        <v>0</v>
      </c>
      <c r="BF176" s="127">
        <f t="shared" si="15"/>
        <v>0</v>
      </c>
      <c r="BG176" s="127">
        <f t="shared" si="16"/>
        <v>0</v>
      </c>
      <c r="BH176" s="127">
        <f t="shared" si="17"/>
        <v>0</v>
      </c>
      <c r="BI176" s="127">
        <f t="shared" si="18"/>
        <v>0</v>
      </c>
      <c r="BJ176" s="13" t="s">
        <v>74</v>
      </c>
      <c r="BK176" s="127">
        <f t="shared" si="19"/>
        <v>0</v>
      </c>
      <c r="BL176" s="13" t="s">
        <v>132</v>
      </c>
      <c r="BM176" s="126" t="s">
        <v>238</v>
      </c>
    </row>
    <row r="177" spans="2:65" s="10" customFormat="1" ht="25.95" customHeight="1" x14ac:dyDescent="0.25">
      <c r="B177" s="106"/>
      <c r="D177" s="107" t="s">
        <v>66</v>
      </c>
      <c r="E177" s="108" t="s">
        <v>239</v>
      </c>
      <c r="F177" s="108" t="s">
        <v>240</v>
      </c>
      <c r="J177" s="109">
        <f>BK177</f>
        <v>0</v>
      </c>
      <c r="L177" s="106"/>
      <c r="M177" s="110"/>
      <c r="P177" s="111">
        <f>SUM(P178:P184)</f>
        <v>0</v>
      </c>
      <c r="R177" s="111">
        <f>SUM(R178:R184)</f>
        <v>0</v>
      </c>
      <c r="T177" s="112">
        <f>SUM(T178:T184)</f>
        <v>0</v>
      </c>
      <c r="AR177" s="107" t="s">
        <v>126</v>
      </c>
      <c r="AT177" s="113" t="s">
        <v>66</v>
      </c>
      <c r="AU177" s="113" t="s">
        <v>6</v>
      </c>
      <c r="AY177" s="107" t="s">
        <v>127</v>
      </c>
      <c r="BK177" s="114">
        <f>SUM(BK178:BK184)</f>
        <v>0</v>
      </c>
    </row>
    <row r="178" spans="2:65" s="1" customFormat="1" ht="24.3" customHeight="1" x14ac:dyDescent="0.2">
      <c r="B178" s="25"/>
      <c r="C178" s="115" t="s">
        <v>74</v>
      </c>
      <c r="D178" s="115" t="s">
        <v>128</v>
      </c>
      <c r="E178" s="116" t="s">
        <v>241</v>
      </c>
      <c r="F178" s="117" t="s">
        <v>242</v>
      </c>
      <c r="G178" s="118" t="s">
        <v>243</v>
      </c>
      <c r="H178" s="119">
        <v>81.600999999999999</v>
      </c>
      <c r="I178" s="149"/>
      <c r="J178" s="120">
        <f t="shared" ref="J178:J183" si="20">ROUND(I178*H178,2)</f>
        <v>0</v>
      </c>
      <c r="K178" s="121"/>
      <c r="L178" s="25"/>
      <c r="M178" s="122" t="s">
        <v>1</v>
      </c>
      <c r="N178" s="123" t="s">
        <v>32</v>
      </c>
      <c r="O178" s="124">
        <v>0</v>
      </c>
      <c r="P178" s="124">
        <f t="shared" ref="P178:P183" si="21">O178*H178</f>
        <v>0</v>
      </c>
      <c r="Q178" s="124">
        <v>0</v>
      </c>
      <c r="R178" s="124">
        <f t="shared" ref="R178:R183" si="22">Q178*H178</f>
        <v>0</v>
      </c>
      <c r="S178" s="124">
        <v>0</v>
      </c>
      <c r="T178" s="125">
        <f t="shared" ref="T178:T183" si="23">S178*H178</f>
        <v>0</v>
      </c>
      <c r="AR178" s="126" t="s">
        <v>132</v>
      </c>
      <c r="AT178" s="126" t="s">
        <v>128</v>
      </c>
      <c r="AU178" s="126" t="s">
        <v>74</v>
      </c>
      <c r="AY178" s="13" t="s">
        <v>127</v>
      </c>
      <c r="BE178" s="127">
        <f t="shared" ref="BE178:BE183" si="24">IF(N178="základní",J178,0)</f>
        <v>0</v>
      </c>
      <c r="BF178" s="127">
        <f t="shared" ref="BF178:BF183" si="25">IF(N178="snížená",J178,0)</f>
        <v>0</v>
      </c>
      <c r="BG178" s="127">
        <f t="shared" ref="BG178:BG183" si="26">IF(N178="zákl. přenesená",J178,0)</f>
        <v>0</v>
      </c>
      <c r="BH178" s="127">
        <f t="shared" ref="BH178:BH183" si="27">IF(N178="sníž. přenesená",J178,0)</f>
        <v>0</v>
      </c>
      <c r="BI178" s="127">
        <f t="shared" ref="BI178:BI183" si="28">IF(N178="nulová",J178,0)</f>
        <v>0</v>
      </c>
      <c r="BJ178" s="13" t="s">
        <v>74</v>
      </c>
      <c r="BK178" s="127">
        <f t="shared" ref="BK178:BK183" si="29">ROUND(I178*H178,2)</f>
        <v>0</v>
      </c>
      <c r="BL178" s="13" t="s">
        <v>132</v>
      </c>
      <c r="BM178" s="126" t="s">
        <v>244</v>
      </c>
    </row>
    <row r="179" spans="2:65" s="1" customFormat="1" ht="33" customHeight="1" x14ac:dyDescent="0.2">
      <c r="B179" s="25"/>
      <c r="C179" s="115" t="s">
        <v>76</v>
      </c>
      <c r="D179" s="115" t="s">
        <v>128</v>
      </c>
      <c r="E179" s="116" t="s">
        <v>245</v>
      </c>
      <c r="F179" s="117" t="s">
        <v>246</v>
      </c>
      <c r="G179" s="118" t="s">
        <v>243</v>
      </c>
      <c r="H179" s="119">
        <v>81.600999999999999</v>
      </c>
      <c r="I179" s="149"/>
      <c r="J179" s="120">
        <f t="shared" si="20"/>
        <v>0</v>
      </c>
      <c r="K179" s="121"/>
      <c r="L179" s="25"/>
      <c r="M179" s="122" t="s">
        <v>1</v>
      </c>
      <c r="N179" s="123" t="s">
        <v>32</v>
      </c>
      <c r="O179" s="124">
        <v>0</v>
      </c>
      <c r="P179" s="124">
        <f t="shared" si="21"/>
        <v>0</v>
      </c>
      <c r="Q179" s="124">
        <v>0</v>
      </c>
      <c r="R179" s="124">
        <f t="shared" si="22"/>
        <v>0</v>
      </c>
      <c r="S179" s="124">
        <v>0</v>
      </c>
      <c r="T179" s="125">
        <f t="shared" si="23"/>
        <v>0</v>
      </c>
      <c r="AR179" s="126" t="s">
        <v>132</v>
      </c>
      <c r="AT179" s="126" t="s">
        <v>128</v>
      </c>
      <c r="AU179" s="126" t="s">
        <v>74</v>
      </c>
      <c r="AY179" s="13" t="s">
        <v>127</v>
      </c>
      <c r="BE179" s="127">
        <f t="shared" si="24"/>
        <v>0</v>
      </c>
      <c r="BF179" s="127">
        <f t="shared" si="25"/>
        <v>0</v>
      </c>
      <c r="BG179" s="127">
        <f t="shared" si="26"/>
        <v>0</v>
      </c>
      <c r="BH179" s="127">
        <f t="shared" si="27"/>
        <v>0</v>
      </c>
      <c r="BI179" s="127">
        <f t="shared" si="28"/>
        <v>0</v>
      </c>
      <c r="BJ179" s="13" t="s">
        <v>74</v>
      </c>
      <c r="BK179" s="127">
        <f t="shared" si="29"/>
        <v>0</v>
      </c>
      <c r="BL179" s="13" t="s">
        <v>132</v>
      </c>
      <c r="BM179" s="126" t="s">
        <v>247</v>
      </c>
    </row>
    <row r="180" spans="2:65" s="1" customFormat="1" ht="49.05" customHeight="1" x14ac:dyDescent="0.2">
      <c r="B180" s="25"/>
      <c r="C180" s="115" t="s">
        <v>126</v>
      </c>
      <c r="D180" s="115" t="s">
        <v>128</v>
      </c>
      <c r="E180" s="116" t="s">
        <v>248</v>
      </c>
      <c r="F180" s="117" t="s">
        <v>249</v>
      </c>
      <c r="G180" s="118" t="s">
        <v>243</v>
      </c>
      <c r="H180" s="119">
        <v>81.600999999999999</v>
      </c>
      <c r="I180" s="149"/>
      <c r="J180" s="120">
        <f t="shared" si="20"/>
        <v>0</v>
      </c>
      <c r="K180" s="121"/>
      <c r="L180" s="25"/>
      <c r="M180" s="122" t="s">
        <v>1</v>
      </c>
      <c r="N180" s="123" t="s">
        <v>32</v>
      </c>
      <c r="O180" s="124">
        <v>0</v>
      </c>
      <c r="P180" s="124">
        <f t="shared" si="21"/>
        <v>0</v>
      </c>
      <c r="Q180" s="124">
        <v>0</v>
      </c>
      <c r="R180" s="124">
        <f t="shared" si="22"/>
        <v>0</v>
      </c>
      <c r="S180" s="124">
        <v>0</v>
      </c>
      <c r="T180" s="125">
        <f t="shared" si="23"/>
        <v>0</v>
      </c>
      <c r="AR180" s="126" t="s">
        <v>132</v>
      </c>
      <c r="AT180" s="126" t="s">
        <v>128</v>
      </c>
      <c r="AU180" s="126" t="s">
        <v>74</v>
      </c>
      <c r="AY180" s="13" t="s">
        <v>127</v>
      </c>
      <c r="BE180" s="127">
        <f t="shared" si="24"/>
        <v>0</v>
      </c>
      <c r="BF180" s="127">
        <f t="shared" si="25"/>
        <v>0</v>
      </c>
      <c r="BG180" s="127">
        <f t="shared" si="26"/>
        <v>0</v>
      </c>
      <c r="BH180" s="127">
        <f t="shared" si="27"/>
        <v>0</v>
      </c>
      <c r="BI180" s="127">
        <f t="shared" si="28"/>
        <v>0</v>
      </c>
      <c r="BJ180" s="13" t="s">
        <v>74</v>
      </c>
      <c r="BK180" s="127">
        <f t="shared" si="29"/>
        <v>0</v>
      </c>
      <c r="BL180" s="13" t="s">
        <v>132</v>
      </c>
      <c r="BM180" s="126" t="s">
        <v>250</v>
      </c>
    </row>
    <row r="181" spans="2:65" s="1" customFormat="1" ht="33" customHeight="1" x14ac:dyDescent="0.2">
      <c r="B181" s="25"/>
      <c r="C181" s="115" t="s">
        <v>173</v>
      </c>
      <c r="D181" s="115" t="s">
        <v>128</v>
      </c>
      <c r="E181" s="116" t="s">
        <v>251</v>
      </c>
      <c r="F181" s="117" t="s">
        <v>252</v>
      </c>
      <c r="G181" s="118" t="s">
        <v>243</v>
      </c>
      <c r="H181" s="119">
        <v>3.25</v>
      </c>
      <c r="I181" s="149"/>
      <c r="J181" s="120">
        <f t="shared" si="20"/>
        <v>0</v>
      </c>
      <c r="K181" s="121"/>
      <c r="L181" s="25"/>
      <c r="M181" s="122" t="s">
        <v>1</v>
      </c>
      <c r="N181" s="123" t="s">
        <v>32</v>
      </c>
      <c r="O181" s="124">
        <v>0</v>
      </c>
      <c r="P181" s="124">
        <f t="shared" si="21"/>
        <v>0</v>
      </c>
      <c r="Q181" s="124">
        <v>0</v>
      </c>
      <c r="R181" s="124">
        <f t="shared" si="22"/>
        <v>0</v>
      </c>
      <c r="S181" s="124">
        <v>0</v>
      </c>
      <c r="T181" s="125">
        <f t="shared" si="23"/>
        <v>0</v>
      </c>
      <c r="AR181" s="126" t="s">
        <v>132</v>
      </c>
      <c r="AT181" s="126" t="s">
        <v>128</v>
      </c>
      <c r="AU181" s="126" t="s">
        <v>74</v>
      </c>
      <c r="AY181" s="13" t="s">
        <v>127</v>
      </c>
      <c r="BE181" s="127">
        <f t="shared" si="24"/>
        <v>0</v>
      </c>
      <c r="BF181" s="127">
        <f t="shared" si="25"/>
        <v>0</v>
      </c>
      <c r="BG181" s="127">
        <f t="shared" si="26"/>
        <v>0</v>
      </c>
      <c r="BH181" s="127">
        <f t="shared" si="27"/>
        <v>0</v>
      </c>
      <c r="BI181" s="127">
        <f t="shared" si="28"/>
        <v>0</v>
      </c>
      <c r="BJ181" s="13" t="s">
        <v>74</v>
      </c>
      <c r="BK181" s="127">
        <f t="shared" si="29"/>
        <v>0</v>
      </c>
      <c r="BL181" s="13" t="s">
        <v>132</v>
      </c>
      <c r="BM181" s="126" t="s">
        <v>253</v>
      </c>
    </row>
    <row r="182" spans="2:65" s="1" customFormat="1" ht="24.3" customHeight="1" x14ac:dyDescent="0.2">
      <c r="B182" s="25"/>
      <c r="C182" s="115" t="s">
        <v>162</v>
      </c>
      <c r="D182" s="115" t="s">
        <v>128</v>
      </c>
      <c r="E182" s="116" t="s">
        <v>254</v>
      </c>
      <c r="F182" s="117" t="s">
        <v>255</v>
      </c>
      <c r="G182" s="118" t="s">
        <v>243</v>
      </c>
      <c r="H182" s="119">
        <v>33.701000000000001</v>
      </c>
      <c r="I182" s="149"/>
      <c r="J182" s="120">
        <f t="shared" si="20"/>
        <v>0</v>
      </c>
      <c r="K182" s="121"/>
      <c r="L182" s="25"/>
      <c r="M182" s="122" t="s">
        <v>1</v>
      </c>
      <c r="N182" s="123" t="s">
        <v>32</v>
      </c>
      <c r="O182" s="124">
        <v>0</v>
      </c>
      <c r="P182" s="124">
        <f t="shared" si="21"/>
        <v>0</v>
      </c>
      <c r="Q182" s="124">
        <v>0</v>
      </c>
      <c r="R182" s="124">
        <f t="shared" si="22"/>
        <v>0</v>
      </c>
      <c r="S182" s="124">
        <v>0</v>
      </c>
      <c r="T182" s="125">
        <f t="shared" si="23"/>
        <v>0</v>
      </c>
      <c r="AR182" s="126" t="s">
        <v>132</v>
      </c>
      <c r="AT182" s="126" t="s">
        <v>128</v>
      </c>
      <c r="AU182" s="126" t="s">
        <v>74</v>
      </c>
      <c r="AY182" s="13" t="s">
        <v>127</v>
      </c>
      <c r="BE182" s="127">
        <f t="shared" si="24"/>
        <v>0</v>
      </c>
      <c r="BF182" s="127">
        <f t="shared" si="25"/>
        <v>0</v>
      </c>
      <c r="BG182" s="127">
        <f t="shared" si="26"/>
        <v>0</v>
      </c>
      <c r="BH182" s="127">
        <f t="shared" si="27"/>
        <v>0</v>
      </c>
      <c r="BI182" s="127">
        <f t="shared" si="28"/>
        <v>0</v>
      </c>
      <c r="BJ182" s="13" t="s">
        <v>74</v>
      </c>
      <c r="BK182" s="127">
        <f t="shared" si="29"/>
        <v>0</v>
      </c>
      <c r="BL182" s="13" t="s">
        <v>132</v>
      </c>
      <c r="BM182" s="126" t="s">
        <v>256</v>
      </c>
    </row>
    <row r="183" spans="2:65" s="1" customFormat="1" ht="24.3" customHeight="1" x14ac:dyDescent="0.2">
      <c r="B183" s="25"/>
      <c r="C183" s="115" t="s">
        <v>137</v>
      </c>
      <c r="D183" s="115" t="s">
        <v>128</v>
      </c>
      <c r="E183" s="116" t="s">
        <v>257</v>
      </c>
      <c r="F183" s="117" t="s">
        <v>258</v>
      </c>
      <c r="G183" s="118" t="s">
        <v>243</v>
      </c>
      <c r="H183" s="119">
        <v>1958.424</v>
      </c>
      <c r="I183" s="149"/>
      <c r="J183" s="120">
        <f t="shared" si="20"/>
        <v>0</v>
      </c>
      <c r="K183" s="121"/>
      <c r="L183" s="25"/>
      <c r="M183" s="122" t="s">
        <v>1</v>
      </c>
      <c r="N183" s="123" t="s">
        <v>32</v>
      </c>
      <c r="O183" s="124">
        <v>0</v>
      </c>
      <c r="P183" s="124">
        <f t="shared" si="21"/>
        <v>0</v>
      </c>
      <c r="Q183" s="124">
        <v>0</v>
      </c>
      <c r="R183" s="124">
        <f t="shared" si="22"/>
        <v>0</v>
      </c>
      <c r="S183" s="124">
        <v>0</v>
      </c>
      <c r="T183" s="125">
        <f t="shared" si="23"/>
        <v>0</v>
      </c>
      <c r="AR183" s="126" t="s">
        <v>132</v>
      </c>
      <c r="AT183" s="126" t="s">
        <v>128</v>
      </c>
      <c r="AU183" s="126" t="s">
        <v>74</v>
      </c>
      <c r="AY183" s="13" t="s">
        <v>127</v>
      </c>
      <c r="BE183" s="127">
        <f t="shared" si="24"/>
        <v>0</v>
      </c>
      <c r="BF183" s="127">
        <f t="shared" si="25"/>
        <v>0</v>
      </c>
      <c r="BG183" s="127">
        <f t="shared" si="26"/>
        <v>0</v>
      </c>
      <c r="BH183" s="127">
        <f t="shared" si="27"/>
        <v>0</v>
      </c>
      <c r="BI183" s="127">
        <f t="shared" si="28"/>
        <v>0</v>
      </c>
      <c r="BJ183" s="13" t="s">
        <v>74</v>
      </c>
      <c r="BK183" s="127">
        <f t="shared" si="29"/>
        <v>0</v>
      </c>
      <c r="BL183" s="13" t="s">
        <v>132</v>
      </c>
      <c r="BM183" s="126" t="s">
        <v>259</v>
      </c>
    </row>
    <row r="184" spans="2:65" s="11" customFormat="1" x14ac:dyDescent="0.2">
      <c r="B184" s="128"/>
      <c r="D184" s="129" t="s">
        <v>160</v>
      </c>
      <c r="E184" s="130" t="s">
        <v>1</v>
      </c>
      <c r="F184" s="131" t="s">
        <v>260</v>
      </c>
      <c r="H184" s="132">
        <v>1958.424</v>
      </c>
      <c r="L184" s="128"/>
      <c r="M184" s="133"/>
      <c r="T184" s="134"/>
      <c r="AT184" s="130" t="s">
        <v>160</v>
      </c>
      <c r="AU184" s="130" t="s">
        <v>74</v>
      </c>
      <c r="AV184" s="11" t="s">
        <v>76</v>
      </c>
      <c r="AW184" s="11" t="s">
        <v>24</v>
      </c>
      <c r="AX184" s="11" t="s">
        <v>74</v>
      </c>
      <c r="AY184" s="130" t="s">
        <v>127</v>
      </c>
    </row>
    <row r="185" spans="2:65" s="10" customFormat="1" ht="25.95" customHeight="1" x14ac:dyDescent="0.25">
      <c r="B185" s="106"/>
      <c r="D185" s="107" t="s">
        <v>66</v>
      </c>
      <c r="E185" s="108" t="s">
        <v>261</v>
      </c>
      <c r="F185" s="108" t="s">
        <v>262</v>
      </c>
      <c r="J185" s="109">
        <f>BK185</f>
        <v>0</v>
      </c>
      <c r="L185" s="106"/>
      <c r="M185" s="110"/>
      <c r="P185" s="111">
        <f>SUM(P186:P200)</f>
        <v>0</v>
      </c>
      <c r="R185" s="111">
        <f>SUM(R186:R200)</f>
        <v>0.11916199999999999</v>
      </c>
      <c r="T185" s="112">
        <f>SUM(T186:T200)</f>
        <v>0</v>
      </c>
      <c r="AR185" s="107" t="s">
        <v>76</v>
      </c>
      <c r="AT185" s="113" t="s">
        <v>66</v>
      </c>
      <c r="AU185" s="113" t="s">
        <v>6</v>
      </c>
      <c r="AY185" s="107" t="s">
        <v>127</v>
      </c>
      <c r="BK185" s="114">
        <f>SUM(BK186:BK200)</f>
        <v>0</v>
      </c>
    </row>
    <row r="186" spans="2:65" s="1" customFormat="1" ht="16.5" customHeight="1" x14ac:dyDescent="0.2">
      <c r="B186" s="25"/>
      <c r="C186" s="115" t="s">
        <v>74</v>
      </c>
      <c r="D186" s="115" t="s">
        <v>128</v>
      </c>
      <c r="E186" s="116" t="s">
        <v>263</v>
      </c>
      <c r="F186" s="117" t="s">
        <v>264</v>
      </c>
      <c r="G186" s="118" t="s">
        <v>206</v>
      </c>
      <c r="H186" s="119">
        <v>39</v>
      </c>
      <c r="I186" s="149"/>
      <c r="J186" s="120">
        <f t="shared" ref="J186:J200" si="30">ROUND(I186*H186,2)</f>
        <v>0</v>
      </c>
      <c r="K186" s="121"/>
      <c r="L186" s="25"/>
      <c r="M186" s="122" t="s">
        <v>1</v>
      </c>
      <c r="N186" s="123" t="s">
        <v>32</v>
      </c>
      <c r="O186" s="124">
        <v>0</v>
      </c>
      <c r="P186" s="124">
        <f t="shared" ref="P186:P200" si="31">O186*H186</f>
        <v>0</v>
      </c>
      <c r="Q186" s="124">
        <v>2.2399999999999998E-3</v>
      </c>
      <c r="R186" s="124">
        <f t="shared" ref="R186:R200" si="32">Q186*H186</f>
        <v>8.7359999999999993E-2</v>
      </c>
      <c r="S186" s="124">
        <v>0</v>
      </c>
      <c r="T186" s="125">
        <f t="shared" ref="T186:T200" si="33">S186*H186</f>
        <v>0</v>
      </c>
      <c r="AR186" s="126" t="s">
        <v>132</v>
      </c>
      <c r="AT186" s="126" t="s">
        <v>128</v>
      </c>
      <c r="AU186" s="126" t="s">
        <v>74</v>
      </c>
      <c r="AY186" s="13" t="s">
        <v>127</v>
      </c>
      <c r="BE186" s="127">
        <f t="shared" ref="BE186:BE200" si="34">IF(N186="základní",J186,0)</f>
        <v>0</v>
      </c>
      <c r="BF186" s="127">
        <f t="shared" ref="BF186:BF200" si="35">IF(N186="snížená",J186,0)</f>
        <v>0</v>
      </c>
      <c r="BG186" s="127">
        <f t="shared" ref="BG186:BG200" si="36">IF(N186="zákl. přenesená",J186,0)</f>
        <v>0</v>
      </c>
      <c r="BH186" s="127">
        <f t="shared" ref="BH186:BH200" si="37">IF(N186="sníž. přenesená",J186,0)</f>
        <v>0</v>
      </c>
      <c r="BI186" s="127">
        <f t="shared" ref="BI186:BI200" si="38">IF(N186="nulová",J186,0)</f>
        <v>0</v>
      </c>
      <c r="BJ186" s="13" t="s">
        <v>74</v>
      </c>
      <c r="BK186" s="127">
        <f t="shared" ref="BK186:BK200" si="39">ROUND(I186*H186,2)</f>
        <v>0</v>
      </c>
      <c r="BL186" s="13" t="s">
        <v>132</v>
      </c>
      <c r="BM186" s="126" t="s">
        <v>265</v>
      </c>
    </row>
    <row r="187" spans="2:65" s="1" customFormat="1" ht="16.5" customHeight="1" x14ac:dyDescent="0.2">
      <c r="B187" s="25"/>
      <c r="C187" s="115" t="s">
        <v>76</v>
      </c>
      <c r="D187" s="115" t="s">
        <v>128</v>
      </c>
      <c r="E187" s="116" t="s">
        <v>266</v>
      </c>
      <c r="F187" s="117" t="s">
        <v>267</v>
      </c>
      <c r="G187" s="118" t="s">
        <v>206</v>
      </c>
      <c r="H187" s="119">
        <v>22</v>
      </c>
      <c r="I187" s="149"/>
      <c r="J187" s="120">
        <f t="shared" si="30"/>
        <v>0</v>
      </c>
      <c r="K187" s="121"/>
      <c r="L187" s="25"/>
      <c r="M187" s="122" t="s">
        <v>1</v>
      </c>
      <c r="N187" s="123" t="s">
        <v>32</v>
      </c>
      <c r="O187" s="124">
        <v>0</v>
      </c>
      <c r="P187" s="124">
        <f t="shared" si="31"/>
        <v>0</v>
      </c>
      <c r="Q187" s="124">
        <v>7.1000000000000002E-4</v>
      </c>
      <c r="R187" s="124">
        <f t="shared" si="32"/>
        <v>1.562E-2</v>
      </c>
      <c r="S187" s="124">
        <v>0</v>
      </c>
      <c r="T187" s="125">
        <f t="shared" si="33"/>
        <v>0</v>
      </c>
      <c r="AR187" s="126" t="s">
        <v>132</v>
      </c>
      <c r="AT187" s="126" t="s">
        <v>128</v>
      </c>
      <c r="AU187" s="126" t="s">
        <v>74</v>
      </c>
      <c r="AY187" s="13" t="s">
        <v>127</v>
      </c>
      <c r="BE187" s="127">
        <f t="shared" si="34"/>
        <v>0</v>
      </c>
      <c r="BF187" s="127">
        <f t="shared" si="35"/>
        <v>0</v>
      </c>
      <c r="BG187" s="127">
        <f t="shared" si="36"/>
        <v>0</v>
      </c>
      <c r="BH187" s="127">
        <f t="shared" si="37"/>
        <v>0</v>
      </c>
      <c r="BI187" s="127">
        <f t="shared" si="38"/>
        <v>0</v>
      </c>
      <c r="BJ187" s="13" t="s">
        <v>74</v>
      </c>
      <c r="BK187" s="127">
        <f t="shared" si="39"/>
        <v>0</v>
      </c>
      <c r="BL187" s="13" t="s">
        <v>132</v>
      </c>
      <c r="BM187" s="126" t="s">
        <v>268</v>
      </c>
    </row>
    <row r="188" spans="2:65" s="1" customFormat="1" ht="16.5" customHeight="1" x14ac:dyDescent="0.2">
      <c r="B188" s="25"/>
      <c r="C188" s="115" t="s">
        <v>137</v>
      </c>
      <c r="D188" s="115" t="s">
        <v>128</v>
      </c>
      <c r="E188" s="116" t="s">
        <v>269</v>
      </c>
      <c r="F188" s="117" t="s">
        <v>270</v>
      </c>
      <c r="G188" s="118" t="s">
        <v>206</v>
      </c>
      <c r="H188" s="119">
        <v>28.25</v>
      </c>
      <c r="I188" s="149"/>
      <c r="J188" s="120">
        <f t="shared" si="30"/>
        <v>0</v>
      </c>
      <c r="K188" s="121"/>
      <c r="L188" s="25"/>
      <c r="M188" s="122" t="s">
        <v>1</v>
      </c>
      <c r="N188" s="123" t="s">
        <v>32</v>
      </c>
      <c r="O188" s="124">
        <v>0</v>
      </c>
      <c r="P188" s="124">
        <f t="shared" si="31"/>
        <v>0</v>
      </c>
      <c r="Q188" s="124">
        <v>4.8000000000000001E-4</v>
      </c>
      <c r="R188" s="124">
        <f t="shared" si="32"/>
        <v>1.3560000000000001E-2</v>
      </c>
      <c r="S188" s="124">
        <v>0</v>
      </c>
      <c r="T188" s="125">
        <f t="shared" si="33"/>
        <v>0</v>
      </c>
      <c r="AR188" s="126" t="s">
        <v>132</v>
      </c>
      <c r="AT188" s="126" t="s">
        <v>128</v>
      </c>
      <c r="AU188" s="126" t="s">
        <v>74</v>
      </c>
      <c r="AY188" s="13" t="s">
        <v>127</v>
      </c>
      <c r="BE188" s="127">
        <f t="shared" si="34"/>
        <v>0</v>
      </c>
      <c r="BF188" s="127">
        <f t="shared" si="35"/>
        <v>0</v>
      </c>
      <c r="BG188" s="127">
        <f t="shared" si="36"/>
        <v>0</v>
      </c>
      <c r="BH188" s="127">
        <f t="shared" si="37"/>
        <v>0</v>
      </c>
      <c r="BI188" s="127">
        <f t="shared" si="38"/>
        <v>0</v>
      </c>
      <c r="BJ188" s="13" t="s">
        <v>74</v>
      </c>
      <c r="BK188" s="127">
        <f t="shared" si="39"/>
        <v>0</v>
      </c>
      <c r="BL188" s="13" t="s">
        <v>132</v>
      </c>
      <c r="BM188" s="126" t="s">
        <v>271</v>
      </c>
    </row>
    <row r="189" spans="2:65" s="1" customFormat="1" ht="16.5" customHeight="1" x14ac:dyDescent="0.2">
      <c r="B189" s="25"/>
      <c r="C189" s="115" t="s">
        <v>126</v>
      </c>
      <c r="D189" s="115" t="s">
        <v>128</v>
      </c>
      <c r="E189" s="116" t="s">
        <v>272</v>
      </c>
      <c r="F189" s="117" t="s">
        <v>273</v>
      </c>
      <c r="G189" s="118" t="s">
        <v>206</v>
      </c>
      <c r="H189" s="119">
        <v>4.2</v>
      </c>
      <c r="I189" s="149"/>
      <c r="J189" s="120">
        <f t="shared" si="30"/>
        <v>0</v>
      </c>
      <c r="K189" s="121"/>
      <c r="L189" s="25"/>
      <c r="M189" s="122" t="s">
        <v>1</v>
      </c>
      <c r="N189" s="123" t="s">
        <v>32</v>
      </c>
      <c r="O189" s="124">
        <v>0</v>
      </c>
      <c r="P189" s="124">
        <f t="shared" si="31"/>
        <v>0</v>
      </c>
      <c r="Q189" s="124">
        <v>4.0999999999999999E-4</v>
      </c>
      <c r="R189" s="124">
        <f t="shared" si="32"/>
        <v>1.722E-3</v>
      </c>
      <c r="S189" s="124">
        <v>0</v>
      </c>
      <c r="T189" s="125">
        <f t="shared" si="33"/>
        <v>0</v>
      </c>
      <c r="AR189" s="126" t="s">
        <v>132</v>
      </c>
      <c r="AT189" s="126" t="s">
        <v>128</v>
      </c>
      <c r="AU189" s="126" t="s">
        <v>74</v>
      </c>
      <c r="AY189" s="13" t="s">
        <v>127</v>
      </c>
      <c r="BE189" s="127">
        <f t="shared" si="34"/>
        <v>0</v>
      </c>
      <c r="BF189" s="127">
        <f t="shared" si="35"/>
        <v>0</v>
      </c>
      <c r="BG189" s="127">
        <f t="shared" si="36"/>
        <v>0</v>
      </c>
      <c r="BH189" s="127">
        <f t="shared" si="37"/>
        <v>0</v>
      </c>
      <c r="BI189" s="127">
        <f t="shared" si="38"/>
        <v>0</v>
      </c>
      <c r="BJ189" s="13" t="s">
        <v>74</v>
      </c>
      <c r="BK189" s="127">
        <f t="shared" si="39"/>
        <v>0</v>
      </c>
      <c r="BL189" s="13" t="s">
        <v>132</v>
      </c>
      <c r="BM189" s="126" t="s">
        <v>274</v>
      </c>
    </row>
    <row r="190" spans="2:65" s="1" customFormat="1" ht="16.5" customHeight="1" x14ac:dyDescent="0.2">
      <c r="B190" s="25"/>
      <c r="C190" s="115" t="s">
        <v>173</v>
      </c>
      <c r="D190" s="115" t="s">
        <v>128</v>
      </c>
      <c r="E190" s="116" t="s">
        <v>275</v>
      </c>
      <c r="F190" s="117" t="s">
        <v>276</v>
      </c>
      <c r="G190" s="118" t="s">
        <v>131</v>
      </c>
      <c r="H190" s="119">
        <v>21</v>
      </c>
      <c r="I190" s="149"/>
      <c r="J190" s="120">
        <f t="shared" si="30"/>
        <v>0</v>
      </c>
      <c r="K190" s="121"/>
      <c r="L190" s="25"/>
      <c r="M190" s="122" t="s">
        <v>1</v>
      </c>
      <c r="N190" s="123" t="s">
        <v>32</v>
      </c>
      <c r="O190" s="124">
        <v>0</v>
      </c>
      <c r="P190" s="124">
        <f t="shared" si="31"/>
        <v>0</v>
      </c>
      <c r="Q190" s="124">
        <v>0</v>
      </c>
      <c r="R190" s="124">
        <f t="shared" si="32"/>
        <v>0</v>
      </c>
      <c r="S190" s="124">
        <v>0</v>
      </c>
      <c r="T190" s="125">
        <f t="shared" si="33"/>
        <v>0</v>
      </c>
      <c r="AR190" s="126" t="s">
        <v>132</v>
      </c>
      <c r="AT190" s="126" t="s">
        <v>128</v>
      </c>
      <c r="AU190" s="126" t="s">
        <v>74</v>
      </c>
      <c r="AY190" s="13" t="s">
        <v>127</v>
      </c>
      <c r="BE190" s="127">
        <f t="shared" si="34"/>
        <v>0</v>
      </c>
      <c r="BF190" s="127">
        <f t="shared" si="35"/>
        <v>0</v>
      </c>
      <c r="BG190" s="127">
        <f t="shared" si="36"/>
        <v>0</v>
      </c>
      <c r="BH190" s="127">
        <f t="shared" si="37"/>
        <v>0</v>
      </c>
      <c r="BI190" s="127">
        <f t="shared" si="38"/>
        <v>0</v>
      </c>
      <c r="BJ190" s="13" t="s">
        <v>74</v>
      </c>
      <c r="BK190" s="127">
        <f t="shared" si="39"/>
        <v>0</v>
      </c>
      <c r="BL190" s="13" t="s">
        <v>132</v>
      </c>
      <c r="BM190" s="126" t="s">
        <v>277</v>
      </c>
    </row>
    <row r="191" spans="2:65" s="1" customFormat="1" ht="16.5" customHeight="1" x14ac:dyDescent="0.2">
      <c r="B191" s="25"/>
      <c r="C191" s="115" t="s">
        <v>162</v>
      </c>
      <c r="D191" s="115" t="s">
        <v>128</v>
      </c>
      <c r="E191" s="116" t="s">
        <v>278</v>
      </c>
      <c r="F191" s="117" t="s">
        <v>279</v>
      </c>
      <c r="G191" s="118" t="s">
        <v>131</v>
      </c>
      <c r="H191" s="119">
        <v>8</v>
      </c>
      <c r="I191" s="149"/>
      <c r="J191" s="120">
        <f t="shared" si="30"/>
        <v>0</v>
      </c>
      <c r="K191" s="121"/>
      <c r="L191" s="25"/>
      <c r="M191" s="122" t="s">
        <v>1</v>
      </c>
      <c r="N191" s="123" t="s">
        <v>32</v>
      </c>
      <c r="O191" s="124">
        <v>0</v>
      </c>
      <c r="P191" s="124">
        <f t="shared" si="31"/>
        <v>0</v>
      </c>
      <c r="Q191" s="124">
        <v>0</v>
      </c>
      <c r="R191" s="124">
        <f t="shared" si="32"/>
        <v>0</v>
      </c>
      <c r="S191" s="124">
        <v>0</v>
      </c>
      <c r="T191" s="125">
        <f t="shared" si="33"/>
        <v>0</v>
      </c>
      <c r="AR191" s="126" t="s">
        <v>132</v>
      </c>
      <c r="AT191" s="126" t="s">
        <v>128</v>
      </c>
      <c r="AU191" s="126" t="s">
        <v>74</v>
      </c>
      <c r="AY191" s="13" t="s">
        <v>127</v>
      </c>
      <c r="BE191" s="127">
        <f t="shared" si="34"/>
        <v>0</v>
      </c>
      <c r="BF191" s="127">
        <f t="shared" si="35"/>
        <v>0</v>
      </c>
      <c r="BG191" s="127">
        <f t="shared" si="36"/>
        <v>0</v>
      </c>
      <c r="BH191" s="127">
        <f t="shared" si="37"/>
        <v>0</v>
      </c>
      <c r="BI191" s="127">
        <f t="shared" si="38"/>
        <v>0</v>
      </c>
      <c r="BJ191" s="13" t="s">
        <v>74</v>
      </c>
      <c r="BK191" s="127">
        <f t="shared" si="39"/>
        <v>0</v>
      </c>
      <c r="BL191" s="13" t="s">
        <v>132</v>
      </c>
      <c r="BM191" s="126" t="s">
        <v>280</v>
      </c>
    </row>
    <row r="192" spans="2:65" s="1" customFormat="1" ht="16.5" customHeight="1" x14ac:dyDescent="0.2">
      <c r="B192" s="25"/>
      <c r="C192" s="115" t="s">
        <v>169</v>
      </c>
      <c r="D192" s="115" t="s">
        <v>128</v>
      </c>
      <c r="E192" s="116" t="s">
        <v>281</v>
      </c>
      <c r="F192" s="117" t="s">
        <v>282</v>
      </c>
      <c r="G192" s="118" t="s">
        <v>131</v>
      </c>
      <c r="H192" s="119">
        <v>6</v>
      </c>
      <c r="I192" s="149"/>
      <c r="J192" s="120">
        <f t="shared" si="30"/>
        <v>0</v>
      </c>
      <c r="K192" s="121"/>
      <c r="L192" s="25"/>
      <c r="M192" s="122" t="s">
        <v>1</v>
      </c>
      <c r="N192" s="123" t="s">
        <v>32</v>
      </c>
      <c r="O192" s="124">
        <v>0</v>
      </c>
      <c r="P192" s="124">
        <f t="shared" si="31"/>
        <v>0</v>
      </c>
      <c r="Q192" s="124">
        <v>0</v>
      </c>
      <c r="R192" s="124">
        <f t="shared" si="32"/>
        <v>0</v>
      </c>
      <c r="S192" s="124">
        <v>0</v>
      </c>
      <c r="T192" s="125">
        <f t="shared" si="33"/>
        <v>0</v>
      </c>
      <c r="AR192" s="126" t="s">
        <v>132</v>
      </c>
      <c r="AT192" s="126" t="s">
        <v>128</v>
      </c>
      <c r="AU192" s="126" t="s">
        <v>74</v>
      </c>
      <c r="AY192" s="13" t="s">
        <v>127</v>
      </c>
      <c r="BE192" s="127">
        <f t="shared" si="34"/>
        <v>0</v>
      </c>
      <c r="BF192" s="127">
        <f t="shared" si="35"/>
        <v>0</v>
      </c>
      <c r="BG192" s="127">
        <f t="shared" si="36"/>
        <v>0</v>
      </c>
      <c r="BH192" s="127">
        <f t="shared" si="37"/>
        <v>0</v>
      </c>
      <c r="BI192" s="127">
        <f t="shared" si="38"/>
        <v>0</v>
      </c>
      <c r="BJ192" s="13" t="s">
        <v>74</v>
      </c>
      <c r="BK192" s="127">
        <f t="shared" si="39"/>
        <v>0</v>
      </c>
      <c r="BL192" s="13" t="s">
        <v>132</v>
      </c>
      <c r="BM192" s="126" t="s">
        <v>283</v>
      </c>
    </row>
    <row r="193" spans="2:65" s="1" customFormat="1" ht="16.5" customHeight="1" x14ac:dyDescent="0.2">
      <c r="B193" s="25"/>
      <c r="C193" s="115" t="s">
        <v>235</v>
      </c>
      <c r="D193" s="115" t="s">
        <v>128</v>
      </c>
      <c r="E193" s="116" t="s">
        <v>284</v>
      </c>
      <c r="F193" s="117" t="s">
        <v>285</v>
      </c>
      <c r="G193" s="118" t="s">
        <v>131</v>
      </c>
      <c r="H193" s="119">
        <v>44</v>
      </c>
      <c r="I193" s="149"/>
      <c r="J193" s="120">
        <f t="shared" si="30"/>
        <v>0</v>
      </c>
      <c r="K193" s="121"/>
      <c r="L193" s="25"/>
      <c r="M193" s="122" t="s">
        <v>1</v>
      </c>
      <c r="N193" s="123" t="s">
        <v>32</v>
      </c>
      <c r="O193" s="124">
        <v>0</v>
      </c>
      <c r="P193" s="124">
        <f t="shared" si="31"/>
        <v>0</v>
      </c>
      <c r="Q193" s="124">
        <v>0</v>
      </c>
      <c r="R193" s="124">
        <f t="shared" si="32"/>
        <v>0</v>
      </c>
      <c r="S193" s="124">
        <v>0</v>
      </c>
      <c r="T193" s="125">
        <f t="shared" si="33"/>
        <v>0</v>
      </c>
      <c r="AR193" s="126" t="s">
        <v>132</v>
      </c>
      <c r="AT193" s="126" t="s">
        <v>128</v>
      </c>
      <c r="AU193" s="126" t="s">
        <v>74</v>
      </c>
      <c r="AY193" s="13" t="s">
        <v>127</v>
      </c>
      <c r="BE193" s="127">
        <f t="shared" si="34"/>
        <v>0</v>
      </c>
      <c r="BF193" s="127">
        <f t="shared" si="35"/>
        <v>0</v>
      </c>
      <c r="BG193" s="127">
        <f t="shared" si="36"/>
        <v>0</v>
      </c>
      <c r="BH193" s="127">
        <f t="shared" si="37"/>
        <v>0</v>
      </c>
      <c r="BI193" s="127">
        <f t="shared" si="38"/>
        <v>0</v>
      </c>
      <c r="BJ193" s="13" t="s">
        <v>74</v>
      </c>
      <c r="BK193" s="127">
        <f t="shared" si="39"/>
        <v>0</v>
      </c>
      <c r="BL193" s="13" t="s">
        <v>132</v>
      </c>
      <c r="BM193" s="126" t="s">
        <v>286</v>
      </c>
    </row>
    <row r="194" spans="2:65" s="1" customFormat="1" ht="16.5" customHeight="1" x14ac:dyDescent="0.2">
      <c r="B194" s="25"/>
      <c r="C194" s="115" t="s">
        <v>198</v>
      </c>
      <c r="D194" s="115" t="s">
        <v>128</v>
      </c>
      <c r="E194" s="116" t="s">
        <v>287</v>
      </c>
      <c r="F194" s="117" t="s">
        <v>288</v>
      </c>
      <c r="G194" s="118" t="s">
        <v>131</v>
      </c>
      <c r="H194" s="119">
        <v>4</v>
      </c>
      <c r="I194" s="149"/>
      <c r="J194" s="120">
        <f t="shared" si="30"/>
        <v>0</v>
      </c>
      <c r="K194" s="121"/>
      <c r="L194" s="25"/>
      <c r="M194" s="122" t="s">
        <v>1</v>
      </c>
      <c r="N194" s="123" t="s">
        <v>32</v>
      </c>
      <c r="O194" s="124">
        <v>0</v>
      </c>
      <c r="P194" s="124">
        <f t="shared" si="31"/>
        <v>0</v>
      </c>
      <c r="Q194" s="124">
        <v>0</v>
      </c>
      <c r="R194" s="124">
        <f t="shared" si="32"/>
        <v>0</v>
      </c>
      <c r="S194" s="124">
        <v>0</v>
      </c>
      <c r="T194" s="125">
        <f t="shared" si="33"/>
        <v>0</v>
      </c>
      <c r="AR194" s="126" t="s">
        <v>132</v>
      </c>
      <c r="AT194" s="126" t="s">
        <v>128</v>
      </c>
      <c r="AU194" s="126" t="s">
        <v>74</v>
      </c>
      <c r="AY194" s="13" t="s">
        <v>127</v>
      </c>
      <c r="BE194" s="127">
        <f t="shared" si="34"/>
        <v>0</v>
      </c>
      <c r="BF194" s="127">
        <f t="shared" si="35"/>
        <v>0</v>
      </c>
      <c r="BG194" s="127">
        <f t="shared" si="36"/>
        <v>0</v>
      </c>
      <c r="BH194" s="127">
        <f t="shared" si="37"/>
        <v>0</v>
      </c>
      <c r="BI194" s="127">
        <f t="shared" si="38"/>
        <v>0</v>
      </c>
      <c r="BJ194" s="13" t="s">
        <v>74</v>
      </c>
      <c r="BK194" s="127">
        <f t="shared" si="39"/>
        <v>0</v>
      </c>
      <c r="BL194" s="13" t="s">
        <v>132</v>
      </c>
      <c r="BM194" s="126" t="s">
        <v>289</v>
      </c>
    </row>
    <row r="195" spans="2:65" s="1" customFormat="1" ht="16.5" customHeight="1" x14ac:dyDescent="0.2">
      <c r="B195" s="25"/>
      <c r="C195" s="115" t="s">
        <v>203</v>
      </c>
      <c r="D195" s="115" t="s">
        <v>128</v>
      </c>
      <c r="E195" s="116" t="s">
        <v>290</v>
      </c>
      <c r="F195" s="117" t="s">
        <v>291</v>
      </c>
      <c r="G195" s="118" t="s">
        <v>131</v>
      </c>
      <c r="H195" s="119">
        <v>72</v>
      </c>
      <c r="I195" s="149"/>
      <c r="J195" s="120">
        <f t="shared" si="30"/>
        <v>0</v>
      </c>
      <c r="K195" s="121"/>
      <c r="L195" s="25"/>
      <c r="M195" s="122" t="s">
        <v>1</v>
      </c>
      <c r="N195" s="123" t="s">
        <v>32</v>
      </c>
      <c r="O195" s="124">
        <v>0</v>
      </c>
      <c r="P195" s="124">
        <f t="shared" si="31"/>
        <v>0</v>
      </c>
      <c r="Q195" s="124">
        <v>0</v>
      </c>
      <c r="R195" s="124">
        <f t="shared" si="32"/>
        <v>0</v>
      </c>
      <c r="S195" s="124">
        <v>0</v>
      </c>
      <c r="T195" s="125">
        <f t="shared" si="33"/>
        <v>0</v>
      </c>
      <c r="AR195" s="126" t="s">
        <v>132</v>
      </c>
      <c r="AT195" s="126" t="s">
        <v>128</v>
      </c>
      <c r="AU195" s="126" t="s">
        <v>74</v>
      </c>
      <c r="AY195" s="13" t="s">
        <v>127</v>
      </c>
      <c r="BE195" s="127">
        <f t="shared" si="34"/>
        <v>0</v>
      </c>
      <c r="BF195" s="127">
        <f t="shared" si="35"/>
        <v>0</v>
      </c>
      <c r="BG195" s="127">
        <f t="shared" si="36"/>
        <v>0</v>
      </c>
      <c r="BH195" s="127">
        <f t="shared" si="37"/>
        <v>0</v>
      </c>
      <c r="BI195" s="127">
        <f t="shared" si="38"/>
        <v>0</v>
      </c>
      <c r="BJ195" s="13" t="s">
        <v>74</v>
      </c>
      <c r="BK195" s="127">
        <f t="shared" si="39"/>
        <v>0</v>
      </c>
      <c r="BL195" s="13" t="s">
        <v>132</v>
      </c>
      <c r="BM195" s="126" t="s">
        <v>292</v>
      </c>
    </row>
    <row r="196" spans="2:65" s="1" customFormat="1" ht="16.5" customHeight="1" x14ac:dyDescent="0.2">
      <c r="B196" s="25"/>
      <c r="C196" s="115" t="s">
        <v>209</v>
      </c>
      <c r="D196" s="115" t="s">
        <v>128</v>
      </c>
      <c r="E196" s="116" t="s">
        <v>293</v>
      </c>
      <c r="F196" s="117" t="s">
        <v>294</v>
      </c>
      <c r="G196" s="118" t="s">
        <v>131</v>
      </c>
      <c r="H196" s="119">
        <v>31</v>
      </c>
      <c r="I196" s="149"/>
      <c r="J196" s="120">
        <f t="shared" si="30"/>
        <v>0</v>
      </c>
      <c r="K196" s="121"/>
      <c r="L196" s="25"/>
      <c r="M196" s="122" t="s">
        <v>1</v>
      </c>
      <c r="N196" s="123" t="s">
        <v>32</v>
      </c>
      <c r="O196" s="124">
        <v>0</v>
      </c>
      <c r="P196" s="124">
        <f t="shared" si="31"/>
        <v>0</v>
      </c>
      <c r="Q196" s="124">
        <v>0</v>
      </c>
      <c r="R196" s="124">
        <f t="shared" si="32"/>
        <v>0</v>
      </c>
      <c r="S196" s="124">
        <v>0</v>
      </c>
      <c r="T196" s="125">
        <f t="shared" si="33"/>
        <v>0</v>
      </c>
      <c r="AR196" s="126" t="s">
        <v>132</v>
      </c>
      <c r="AT196" s="126" t="s">
        <v>128</v>
      </c>
      <c r="AU196" s="126" t="s">
        <v>74</v>
      </c>
      <c r="AY196" s="13" t="s">
        <v>127</v>
      </c>
      <c r="BE196" s="127">
        <f t="shared" si="34"/>
        <v>0</v>
      </c>
      <c r="BF196" s="127">
        <f t="shared" si="35"/>
        <v>0</v>
      </c>
      <c r="BG196" s="127">
        <f t="shared" si="36"/>
        <v>0</v>
      </c>
      <c r="BH196" s="127">
        <f t="shared" si="37"/>
        <v>0</v>
      </c>
      <c r="BI196" s="127">
        <f t="shared" si="38"/>
        <v>0</v>
      </c>
      <c r="BJ196" s="13" t="s">
        <v>74</v>
      </c>
      <c r="BK196" s="127">
        <f t="shared" si="39"/>
        <v>0</v>
      </c>
      <c r="BL196" s="13" t="s">
        <v>132</v>
      </c>
      <c r="BM196" s="126" t="s">
        <v>295</v>
      </c>
    </row>
    <row r="197" spans="2:65" s="1" customFormat="1" ht="16.5" customHeight="1" x14ac:dyDescent="0.2">
      <c r="B197" s="25"/>
      <c r="C197" s="115" t="s">
        <v>214</v>
      </c>
      <c r="D197" s="115" t="s">
        <v>128</v>
      </c>
      <c r="E197" s="116" t="s">
        <v>296</v>
      </c>
      <c r="F197" s="117" t="s">
        <v>297</v>
      </c>
      <c r="G197" s="118" t="s">
        <v>131</v>
      </c>
      <c r="H197" s="119">
        <v>24</v>
      </c>
      <c r="I197" s="149"/>
      <c r="J197" s="120">
        <f t="shared" si="30"/>
        <v>0</v>
      </c>
      <c r="K197" s="121"/>
      <c r="L197" s="25"/>
      <c r="M197" s="122" t="s">
        <v>1</v>
      </c>
      <c r="N197" s="123" t="s">
        <v>32</v>
      </c>
      <c r="O197" s="124">
        <v>0</v>
      </c>
      <c r="P197" s="124">
        <f t="shared" si="31"/>
        <v>0</v>
      </c>
      <c r="Q197" s="124">
        <v>0</v>
      </c>
      <c r="R197" s="124">
        <f t="shared" si="32"/>
        <v>0</v>
      </c>
      <c r="S197" s="124">
        <v>0</v>
      </c>
      <c r="T197" s="125">
        <f t="shared" si="33"/>
        <v>0</v>
      </c>
      <c r="AR197" s="126" t="s">
        <v>132</v>
      </c>
      <c r="AT197" s="126" t="s">
        <v>128</v>
      </c>
      <c r="AU197" s="126" t="s">
        <v>74</v>
      </c>
      <c r="AY197" s="13" t="s">
        <v>127</v>
      </c>
      <c r="BE197" s="127">
        <f t="shared" si="34"/>
        <v>0</v>
      </c>
      <c r="BF197" s="127">
        <f t="shared" si="35"/>
        <v>0</v>
      </c>
      <c r="BG197" s="127">
        <f t="shared" si="36"/>
        <v>0</v>
      </c>
      <c r="BH197" s="127">
        <f t="shared" si="37"/>
        <v>0</v>
      </c>
      <c r="BI197" s="127">
        <f t="shared" si="38"/>
        <v>0</v>
      </c>
      <c r="BJ197" s="13" t="s">
        <v>74</v>
      </c>
      <c r="BK197" s="127">
        <f t="shared" si="39"/>
        <v>0</v>
      </c>
      <c r="BL197" s="13" t="s">
        <v>132</v>
      </c>
      <c r="BM197" s="126" t="s">
        <v>298</v>
      </c>
    </row>
    <row r="198" spans="2:65" s="1" customFormat="1" ht="24.3" customHeight="1" x14ac:dyDescent="0.2">
      <c r="B198" s="25"/>
      <c r="C198" s="115" t="s">
        <v>218</v>
      </c>
      <c r="D198" s="115" t="s">
        <v>128</v>
      </c>
      <c r="E198" s="116" t="s">
        <v>299</v>
      </c>
      <c r="F198" s="117" t="s">
        <v>300</v>
      </c>
      <c r="G198" s="118" t="s">
        <v>131</v>
      </c>
      <c r="H198" s="119">
        <v>1</v>
      </c>
      <c r="I198" s="149"/>
      <c r="J198" s="120">
        <f t="shared" si="30"/>
        <v>0</v>
      </c>
      <c r="K198" s="121"/>
      <c r="L198" s="25"/>
      <c r="M198" s="122" t="s">
        <v>1</v>
      </c>
      <c r="N198" s="123" t="s">
        <v>32</v>
      </c>
      <c r="O198" s="124">
        <v>0</v>
      </c>
      <c r="P198" s="124">
        <f t="shared" si="31"/>
        <v>0</v>
      </c>
      <c r="Q198" s="124">
        <v>0</v>
      </c>
      <c r="R198" s="124">
        <f t="shared" si="32"/>
        <v>0</v>
      </c>
      <c r="S198" s="124">
        <v>0</v>
      </c>
      <c r="T198" s="125">
        <f t="shared" si="33"/>
        <v>0</v>
      </c>
      <c r="AR198" s="126" t="s">
        <v>132</v>
      </c>
      <c r="AT198" s="126" t="s">
        <v>128</v>
      </c>
      <c r="AU198" s="126" t="s">
        <v>74</v>
      </c>
      <c r="AY198" s="13" t="s">
        <v>127</v>
      </c>
      <c r="BE198" s="127">
        <f t="shared" si="34"/>
        <v>0</v>
      </c>
      <c r="BF198" s="127">
        <f t="shared" si="35"/>
        <v>0</v>
      </c>
      <c r="BG198" s="127">
        <f t="shared" si="36"/>
        <v>0</v>
      </c>
      <c r="BH198" s="127">
        <f t="shared" si="37"/>
        <v>0</v>
      </c>
      <c r="BI198" s="127">
        <f t="shared" si="38"/>
        <v>0</v>
      </c>
      <c r="BJ198" s="13" t="s">
        <v>74</v>
      </c>
      <c r="BK198" s="127">
        <f t="shared" si="39"/>
        <v>0</v>
      </c>
      <c r="BL198" s="13" t="s">
        <v>132</v>
      </c>
      <c r="BM198" s="126" t="s">
        <v>301</v>
      </c>
    </row>
    <row r="199" spans="2:65" s="1" customFormat="1" ht="24.3" customHeight="1" x14ac:dyDescent="0.2">
      <c r="B199" s="25"/>
      <c r="C199" s="115" t="s">
        <v>227</v>
      </c>
      <c r="D199" s="115" t="s">
        <v>128</v>
      </c>
      <c r="E199" s="116" t="s">
        <v>302</v>
      </c>
      <c r="F199" s="117" t="s">
        <v>303</v>
      </c>
      <c r="G199" s="118" t="s">
        <v>304</v>
      </c>
      <c r="H199" s="119">
        <v>2.4300000000000002</v>
      </c>
      <c r="I199" s="149"/>
      <c r="J199" s="120">
        <f t="shared" si="30"/>
        <v>0</v>
      </c>
      <c r="K199" s="121"/>
      <c r="L199" s="25"/>
      <c r="M199" s="122" t="s">
        <v>1</v>
      </c>
      <c r="N199" s="123" t="s">
        <v>32</v>
      </c>
      <c r="O199" s="124">
        <v>0</v>
      </c>
      <c r="P199" s="124">
        <f t="shared" si="31"/>
        <v>0</v>
      </c>
      <c r="Q199" s="124">
        <v>0</v>
      </c>
      <c r="R199" s="124">
        <f t="shared" si="32"/>
        <v>0</v>
      </c>
      <c r="S199" s="124">
        <v>0</v>
      </c>
      <c r="T199" s="125">
        <f t="shared" si="33"/>
        <v>0</v>
      </c>
      <c r="AR199" s="126" t="s">
        <v>132</v>
      </c>
      <c r="AT199" s="126" t="s">
        <v>128</v>
      </c>
      <c r="AU199" s="126" t="s">
        <v>74</v>
      </c>
      <c r="AY199" s="13" t="s">
        <v>127</v>
      </c>
      <c r="BE199" s="127">
        <f t="shared" si="34"/>
        <v>0</v>
      </c>
      <c r="BF199" s="127">
        <f t="shared" si="35"/>
        <v>0</v>
      </c>
      <c r="BG199" s="127">
        <f t="shared" si="36"/>
        <v>0</v>
      </c>
      <c r="BH199" s="127">
        <f t="shared" si="37"/>
        <v>0</v>
      </c>
      <c r="BI199" s="127">
        <f t="shared" si="38"/>
        <v>0</v>
      </c>
      <c r="BJ199" s="13" t="s">
        <v>74</v>
      </c>
      <c r="BK199" s="127">
        <f t="shared" si="39"/>
        <v>0</v>
      </c>
      <c r="BL199" s="13" t="s">
        <v>132</v>
      </c>
      <c r="BM199" s="126" t="s">
        <v>305</v>
      </c>
    </row>
    <row r="200" spans="2:65" s="1" customFormat="1" ht="24.3" customHeight="1" x14ac:dyDescent="0.2">
      <c r="B200" s="25"/>
      <c r="C200" s="115" t="s">
        <v>222</v>
      </c>
      <c r="D200" s="115" t="s">
        <v>128</v>
      </c>
      <c r="E200" s="116" t="s">
        <v>306</v>
      </c>
      <c r="F200" s="117" t="s">
        <v>307</v>
      </c>
      <c r="G200" s="118" t="s">
        <v>131</v>
      </c>
      <c r="H200" s="119">
        <v>1</v>
      </c>
      <c r="I200" s="149"/>
      <c r="J200" s="120">
        <f t="shared" si="30"/>
        <v>0</v>
      </c>
      <c r="K200" s="121"/>
      <c r="L200" s="25"/>
      <c r="M200" s="122" t="s">
        <v>1</v>
      </c>
      <c r="N200" s="123" t="s">
        <v>32</v>
      </c>
      <c r="O200" s="124">
        <v>0</v>
      </c>
      <c r="P200" s="124">
        <f t="shared" si="31"/>
        <v>0</v>
      </c>
      <c r="Q200" s="124">
        <v>8.9999999999999998E-4</v>
      </c>
      <c r="R200" s="124">
        <f t="shared" si="32"/>
        <v>8.9999999999999998E-4</v>
      </c>
      <c r="S200" s="124">
        <v>0</v>
      </c>
      <c r="T200" s="125">
        <f t="shared" si="33"/>
        <v>0</v>
      </c>
      <c r="AR200" s="126" t="s">
        <v>132</v>
      </c>
      <c r="AT200" s="126" t="s">
        <v>128</v>
      </c>
      <c r="AU200" s="126" t="s">
        <v>74</v>
      </c>
      <c r="AY200" s="13" t="s">
        <v>127</v>
      </c>
      <c r="BE200" s="127">
        <f t="shared" si="34"/>
        <v>0</v>
      </c>
      <c r="BF200" s="127">
        <f t="shared" si="35"/>
        <v>0</v>
      </c>
      <c r="BG200" s="127">
        <f t="shared" si="36"/>
        <v>0</v>
      </c>
      <c r="BH200" s="127">
        <f t="shared" si="37"/>
        <v>0</v>
      </c>
      <c r="BI200" s="127">
        <f t="shared" si="38"/>
        <v>0</v>
      </c>
      <c r="BJ200" s="13" t="s">
        <v>74</v>
      </c>
      <c r="BK200" s="127">
        <f t="shared" si="39"/>
        <v>0</v>
      </c>
      <c r="BL200" s="13" t="s">
        <v>132</v>
      </c>
      <c r="BM200" s="126" t="s">
        <v>308</v>
      </c>
    </row>
    <row r="201" spans="2:65" s="10" customFormat="1" ht="25.95" customHeight="1" x14ac:dyDescent="0.25">
      <c r="B201" s="106"/>
      <c r="D201" s="107" t="s">
        <v>66</v>
      </c>
      <c r="E201" s="108" t="s">
        <v>309</v>
      </c>
      <c r="F201" s="108" t="s">
        <v>310</v>
      </c>
      <c r="J201" s="109">
        <f>BK201</f>
        <v>0</v>
      </c>
      <c r="L201" s="106"/>
      <c r="M201" s="110"/>
      <c r="P201" s="111">
        <f>SUM(P202:P239)</f>
        <v>0</v>
      </c>
      <c r="R201" s="111">
        <f>SUM(R202:R239)</f>
        <v>0.59942000000000017</v>
      </c>
      <c r="T201" s="112">
        <f>SUM(T202:T239)</f>
        <v>0</v>
      </c>
      <c r="AR201" s="107" t="s">
        <v>76</v>
      </c>
      <c r="AT201" s="113" t="s">
        <v>66</v>
      </c>
      <c r="AU201" s="113" t="s">
        <v>6</v>
      </c>
      <c r="AY201" s="107" t="s">
        <v>127</v>
      </c>
      <c r="BK201" s="114">
        <f>SUM(BK202:BK239)</f>
        <v>0</v>
      </c>
    </row>
    <row r="202" spans="2:65" s="1" customFormat="1" ht="24.3" customHeight="1" x14ac:dyDescent="0.2">
      <c r="B202" s="25"/>
      <c r="C202" s="115" t="s">
        <v>74</v>
      </c>
      <c r="D202" s="115" t="s">
        <v>128</v>
      </c>
      <c r="E202" s="116" t="s">
        <v>311</v>
      </c>
      <c r="F202" s="117" t="s">
        <v>312</v>
      </c>
      <c r="G202" s="118" t="s">
        <v>206</v>
      </c>
      <c r="H202" s="119">
        <v>6</v>
      </c>
      <c r="I202" s="149"/>
      <c r="J202" s="120">
        <f>ROUND(I202*H202,2)</f>
        <v>0</v>
      </c>
      <c r="K202" s="121"/>
      <c r="L202" s="25"/>
      <c r="M202" s="122" t="s">
        <v>1</v>
      </c>
      <c r="N202" s="123" t="s">
        <v>32</v>
      </c>
      <c r="O202" s="124">
        <v>0</v>
      </c>
      <c r="P202" s="124">
        <f>O202*H202</f>
        <v>0</v>
      </c>
      <c r="Q202" s="124">
        <v>3.62E-3</v>
      </c>
      <c r="R202" s="124">
        <f>Q202*H202</f>
        <v>2.172E-2</v>
      </c>
      <c r="S202" s="124">
        <v>0</v>
      </c>
      <c r="T202" s="125">
        <f>S202*H202</f>
        <v>0</v>
      </c>
      <c r="AR202" s="126" t="s">
        <v>132</v>
      </c>
      <c r="AT202" s="126" t="s">
        <v>128</v>
      </c>
      <c r="AU202" s="126" t="s">
        <v>74</v>
      </c>
      <c r="AY202" s="13" t="s">
        <v>127</v>
      </c>
      <c r="BE202" s="127">
        <f>IF(N202="základní",J202,0)</f>
        <v>0</v>
      </c>
      <c r="BF202" s="127">
        <f>IF(N202="snížená",J202,0)</f>
        <v>0</v>
      </c>
      <c r="BG202" s="127">
        <f>IF(N202="zákl. přenesená",J202,0)</f>
        <v>0</v>
      </c>
      <c r="BH202" s="127">
        <f>IF(N202="sníž. přenesená",J202,0)</f>
        <v>0</v>
      </c>
      <c r="BI202" s="127">
        <f>IF(N202="nulová",J202,0)</f>
        <v>0</v>
      </c>
      <c r="BJ202" s="13" t="s">
        <v>74</v>
      </c>
      <c r="BK202" s="127">
        <f>ROUND(I202*H202,2)</f>
        <v>0</v>
      </c>
      <c r="BL202" s="13" t="s">
        <v>132</v>
      </c>
      <c r="BM202" s="126" t="s">
        <v>313</v>
      </c>
    </row>
    <row r="203" spans="2:65" s="11" customFormat="1" x14ac:dyDescent="0.2">
      <c r="B203" s="128"/>
      <c r="D203" s="129" t="s">
        <v>160</v>
      </c>
      <c r="E203" s="130" t="s">
        <v>1</v>
      </c>
      <c r="F203" s="131" t="s">
        <v>162</v>
      </c>
      <c r="H203" s="132">
        <v>6</v>
      </c>
      <c r="L203" s="128"/>
      <c r="M203" s="133"/>
      <c r="T203" s="134"/>
      <c r="AT203" s="130" t="s">
        <v>160</v>
      </c>
      <c r="AU203" s="130" t="s">
        <v>74</v>
      </c>
      <c r="AV203" s="11" t="s">
        <v>76</v>
      </c>
      <c r="AW203" s="11" t="s">
        <v>24</v>
      </c>
      <c r="AX203" s="11" t="s">
        <v>74</v>
      </c>
      <c r="AY203" s="130" t="s">
        <v>127</v>
      </c>
    </row>
    <row r="204" spans="2:65" s="1" customFormat="1" ht="24.3" customHeight="1" x14ac:dyDescent="0.2">
      <c r="B204" s="25"/>
      <c r="C204" s="115" t="s">
        <v>76</v>
      </c>
      <c r="D204" s="115" t="s">
        <v>128</v>
      </c>
      <c r="E204" s="116" t="s">
        <v>314</v>
      </c>
      <c r="F204" s="117" t="s">
        <v>315</v>
      </c>
      <c r="G204" s="118" t="s">
        <v>206</v>
      </c>
      <c r="H204" s="119">
        <v>9</v>
      </c>
      <c r="I204" s="149"/>
      <c r="J204" s="120">
        <f>ROUND(I204*H204,2)</f>
        <v>0</v>
      </c>
      <c r="K204" s="121"/>
      <c r="L204" s="25"/>
      <c r="M204" s="122" t="s">
        <v>1</v>
      </c>
      <c r="N204" s="123" t="s">
        <v>32</v>
      </c>
      <c r="O204" s="124">
        <v>0</v>
      </c>
      <c r="P204" s="124">
        <f>O204*H204</f>
        <v>0</v>
      </c>
      <c r="Q204" s="124">
        <v>2.81E-3</v>
      </c>
      <c r="R204" s="124">
        <f>Q204*H204</f>
        <v>2.529E-2</v>
      </c>
      <c r="S204" s="124">
        <v>0</v>
      </c>
      <c r="T204" s="125">
        <f>S204*H204</f>
        <v>0</v>
      </c>
      <c r="AR204" s="126" t="s">
        <v>132</v>
      </c>
      <c r="AT204" s="126" t="s">
        <v>128</v>
      </c>
      <c r="AU204" s="126" t="s">
        <v>74</v>
      </c>
      <c r="AY204" s="13" t="s">
        <v>127</v>
      </c>
      <c r="BE204" s="127">
        <f>IF(N204="základní",J204,0)</f>
        <v>0</v>
      </c>
      <c r="BF204" s="127">
        <f>IF(N204="snížená",J204,0)</f>
        <v>0</v>
      </c>
      <c r="BG204" s="127">
        <f>IF(N204="zákl. přenesená",J204,0)</f>
        <v>0</v>
      </c>
      <c r="BH204" s="127">
        <f>IF(N204="sníž. přenesená",J204,0)</f>
        <v>0</v>
      </c>
      <c r="BI204" s="127">
        <f>IF(N204="nulová",J204,0)</f>
        <v>0</v>
      </c>
      <c r="BJ204" s="13" t="s">
        <v>74</v>
      </c>
      <c r="BK204" s="127">
        <f>ROUND(I204*H204,2)</f>
        <v>0</v>
      </c>
      <c r="BL204" s="13" t="s">
        <v>132</v>
      </c>
      <c r="BM204" s="126" t="s">
        <v>316</v>
      </c>
    </row>
    <row r="205" spans="2:65" s="11" customFormat="1" x14ac:dyDescent="0.2">
      <c r="B205" s="128"/>
      <c r="D205" s="129" t="s">
        <v>160</v>
      </c>
      <c r="E205" s="130" t="s">
        <v>1</v>
      </c>
      <c r="F205" s="131" t="s">
        <v>317</v>
      </c>
      <c r="H205" s="132">
        <v>9</v>
      </c>
      <c r="L205" s="128"/>
      <c r="M205" s="133"/>
      <c r="T205" s="134"/>
      <c r="AT205" s="130" t="s">
        <v>160</v>
      </c>
      <c r="AU205" s="130" t="s">
        <v>74</v>
      </c>
      <c r="AV205" s="11" t="s">
        <v>76</v>
      </c>
      <c r="AW205" s="11" t="s">
        <v>24</v>
      </c>
      <c r="AX205" s="11" t="s">
        <v>74</v>
      </c>
      <c r="AY205" s="130" t="s">
        <v>127</v>
      </c>
    </row>
    <row r="206" spans="2:65" s="1" customFormat="1" ht="24.3" customHeight="1" x14ac:dyDescent="0.2">
      <c r="B206" s="25"/>
      <c r="C206" s="115" t="s">
        <v>137</v>
      </c>
      <c r="D206" s="115" t="s">
        <v>128</v>
      </c>
      <c r="E206" s="116" t="s">
        <v>318</v>
      </c>
      <c r="F206" s="117" t="s">
        <v>319</v>
      </c>
      <c r="G206" s="118" t="s">
        <v>206</v>
      </c>
      <c r="H206" s="119">
        <v>44</v>
      </c>
      <c r="I206" s="149"/>
      <c r="J206" s="120">
        <f>ROUND(I206*H206,2)</f>
        <v>0</v>
      </c>
      <c r="K206" s="121"/>
      <c r="L206" s="25"/>
      <c r="M206" s="122" t="s">
        <v>1</v>
      </c>
      <c r="N206" s="123" t="s">
        <v>32</v>
      </c>
      <c r="O206" s="124">
        <v>0</v>
      </c>
      <c r="P206" s="124">
        <f>O206*H206</f>
        <v>0</v>
      </c>
      <c r="Q206" s="124">
        <v>1.4400000000000001E-3</v>
      </c>
      <c r="R206" s="124">
        <f>Q206*H206</f>
        <v>6.336E-2</v>
      </c>
      <c r="S206" s="124">
        <v>0</v>
      </c>
      <c r="T206" s="125">
        <f>S206*H206</f>
        <v>0</v>
      </c>
      <c r="AR206" s="126" t="s">
        <v>132</v>
      </c>
      <c r="AT206" s="126" t="s">
        <v>128</v>
      </c>
      <c r="AU206" s="126" t="s">
        <v>74</v>
      </c>
      <c r="AY206" s="13" t="s">
        <v>127</v>
      </c>
      <c r="BE206" s="127">
        <f>IF(N206="základní",J206,0)</f>
        <v>0</v>
      </c>
      <c r="BF206" s="127">
        <f>IF(N206="snížená",J206,0)</f>
        <v>0</v>
      </c>
      <c r="BG206" s="127">
        <f>IF(N206="zákl. přenesená",J206,0)</f>
        <v>0</v>
      </c>
      <c r="BH206" s="127">
        <f>IF(N206="sníž. přenesená",J206,0)</f>
        <v>0</v>
      </c>
      <c r="BI206" s="127">
        <f>IF(N206="nulová",J206,0)</f>
        <v>0</v>
      </c>
      <c r="BJ206" s="13" t="s">
        <v>74</v>
      </c>
      <c r="BK206" s="127">
        <f>ROUND(I206*H206,2)</f>
        <v>0</v>
      </c>
      <c r="BL206" s="13" t="s">
        <v>132</v>
      </c>
      <c r="BM206" s="126" t="s">
        <v>320</v>
      </c>
    </row>
    <row r="207" spans="2:65" s="11" customFormat="1" x14ac:dyDescent="0.2">
      <c r="B207" s="128"/>
      <c r="D207" s="129" t="s">
        <v>160</v>
      </c>
      <c r="E207" s="130" t="s">
        <v>1</v>
      </c>
      <c r="F207" s="131" t="s">
        <v>321</v>
      </c>
      <c r="H207" s="132">
        <v>44</v>
      </c>
      <c r="L207" s="128"/>
      <c r="M207" s="133"/>
      <c r="T207" s="134"/>
      <c r="AT207" s="130" t="s">
        <v>160</v>
      </c>
      <c r="AU207" s="130" t="s">
        <v>74</v>
      </c>
      <c r="AV207" s="11" t="s">
        <v>76</v>
      </c>
      <c r="AW207" s="11" t="s">
        <v>24</v>
      </c>
      <c r="AX207" s="11" t="s">
        <v>74</v>
      </c>
      <c r="AY207" s="130" t="s">
        <v>127</v>
      </c>
    </row>
    <row r="208" spans="2:65" s="1" customFormat="1" ht="24.3" customHeight="1" x14ac:dyDescent="0.2">
      <c r="B208" s="25"/>
      <c r="C208" s="115" t="s">
        <v>126</v>
      </c>
      <c r="D208" s="115" t="s">
        <v>128</v>
      </c>
      <c r="E208" s="116" t="s">
        <v>322</v>
      </c>
      <c r="F208" s="117" t="s">
        <v>323</v>
      </c>
      <c r="G208" s="118" t="s">
        <v>206</v>
      </c>
      <c r="H208" s="119">
        <v>68</v>
      </c>
      <c r="I208" s="149"/>
      <c r="J208" s="120">
        <f>ROUND(I208*H208,2)</f>
        <v>0</v>
      </c>
      <c r="K208" s="121"/>
      <c r="L208" s="25"/>
      <c r="M208" s="122" t="s">
        <v>1</v>
      </c>
      <c r="N208" s="123" t="s">
        <v>32</v>
      </c>
      <c r="O208" s="124">
        <v>0</v>
      </c>
      <c r="P208" s="124">
        <f>O208*H208</f>
        <v>0</v>
      </c>
      <c r="Q208" s="124">
        <v>1.16E-3</v>
      </c>
      <c r="R208" s="124">
        <f>Q208*H208</f>
        <v>7.8880000000000006E-2</v>
      </c>
      <c r="S208" s="124">
        <v>0</v>
      </c>
      <c r="T208" s="125">
        <f>S208*H208</f>
        <v>0</v>
      </c>
      <c r="AR208" s="126" t="s">
        <v>132</v>
      </c>
      <c r="AT208" s="126" t="s">
        <v>128</v>
      </c>
      <c r="AU208" s="126" t="s">
        <v>74</v>
      </c>
      <c r="AY208" s="13" t="s">
        <v>127</v>
      </c>
      <c r="BE208" s="127">
        <f>IF(N208="základní",J208,0)</f>
        <v>0</v>
      </c>
      <c r="BF208" s="127">
        <f>IF(N208="snížená",J208,0)</f>
        <v>0</v>
      </c>
      <c r="BG208" s="127">
        <f>IF(N208="zákl. přenesená",J208,0)</f>
        <v>0</v>
      </c>
      <c r="BH208" s="127">
        <f>IF(N208="sníž. přenesená",J208,0)</f>
        <v>0</v>
      </c>
      <c r="BI208" s="127">
        <f>IF(N208="nulová",J208,0)</f>
        <v>0</v>
      </c>
      <c r="BJ208" s="13" t="s">
        <v>74</v>
      </c>
      <c r="BK208" s="127">
        <f>ROUND(I208*H208,2)</f>
        <v>0</v>
      </c>
      <c r="BL208" s="13" t="s">
        <v>132</v>
      </c>
      <c r="BM208" s="126" t="s">
        <v>324</v>
      </c>
    </row>
    <row r="209" spans="2:65" s="11" customFormat="1" x14ac:dyDescent="0.2">
      <c r="B209" s="128"/>
      <c r="D209" s="129" t="s">
        <v>160</v>
      </c>
      <c r="E209" s="130" t="s">
        <v>1</v>
      </c>
      <c r="F209" s="131" t="s">
        <v>325</v>
      </c>
      <c r="H209" s="132">
        <v>68</v>
      </c>
      <c r="L209" s="128"/>
      <c r="M209" s="133"/>
      <c r="T209" s="134"/>
      <c r="AT209" s="130" t="s">
        <v>160</v>
      </c>
      <c r="AU209" s="130" t="s">
        <v>74</v>
      </c>
      <c r="AV209" s="11" t="s">
        <v>76</v>
      </c>
      <c r="AW209" s="11" t="s">
        <v>24</v>
      </c>
      <c r="AX209" s="11" t="s">
        <v>74</v>
      </c>
      <c r="AY209" s="130" t="s">
        <v>127</v>
      </c>
    </row>
    <row r="210" spans="2:65" s="1" customFormat="1" ht="24.3" customHeight="1" x14ac:dyDescent="0.2">
      <c r="B210" s="25"/>
      <c r="C210" s="115" t="s">
        <v>173</v>
      </c>
      <c r="D210" s="115" t="s">
        <v>128</v>
      </c>
      <c r="E210" s="116" t="s">
        <v>326</v>
      </c>
      <c r="F210" s="117" t="s">
        <v>327</v>
      </c>
      <c r="G210" s="118" t="s">
        <v>206</v>
      </c>
      <c r="H210" s="119">
        <v>86</v>
      </c>
      <c r="I210" s="149"/>
      <c r="J210" s="120">
        <f>ROUND(I210*H210,2)</f>
        <v>0</v>
      </c>
      <c r="K210" s="121"/>
      <c r="L210" s="25"/>
      <c r="M210" s="122" t="s">
        <v>1</v>
      </c>
      <c r="N210" s="123" t="s">
        <v>32</v>
      </c>
      <c r="O210" s="124">
        <v>0</v>
      </c>
      <c r="P210" s="124">
        <f>O210*H210</f>
        <v>0</v>
      </c>
      <c r="Q210" s="124">
        <v>8.4000000000000003E-4</v>
      </c>
      <c r="R210" s="124">
        <f>Q210*H210</f>
        <v>7.2239999999999999E-2</v>
      </c>
      <c r="S210" s="124">
        <v>0</v>
      </c>
      <c r="T210" s="125">
        <f>S210*H210</f>
        <v>0</v>
      </c>
      <c r="AR210" s="126" t="s">
        <v>132</v>
      </c>
      <c r="AT210" s="126" t="s">
        <v>128</v>
      </c>
      <c r="AU210" s="126" t="s">
        <v>74</v>
      </c>
      <c r="AY210" s="13" t="s">
        <v>127</v>
      </c>
      <c r="BE210" s="127">
        <f>IF(N210="základní",J210,0)</f>
        <v>0</v>
      </c>
      <c r="BF210" s="127">
        <f>IF(N210="snížená",J210,0)</f>
        <v>0</v>
      </c>
      <c r="BG210" s="127">
        <f>IF(N210="zákl. přenesená",J210,0)</f>
        <v>0</v>
      </c>
      <c r="BH210" s="127">
        <f>IF(N210="sníž. přenesená",J210,0)</f>
        <v>0</v>
      </c>
      <c r="BI210" s="127">
        <f>IF(N210="nulová",J210,0)</f>
        <v>0</v>
      </c>
      <c r="BJ210" s="13" t="s">
        <v>74</v>
      </c>
      <c r="BK210" s="127">
        <f>ROUND(I210*H210,2)</f>
        <v>0</v>
      </c>
      <c r="BL210" s="13" t="s">
        <v>132</v>
      </c>
      <c r="BM210" s="126" t="s">
        <v>328</v>
      </c>
    </row>
    <row r="211" spans="2:65" s="11" customFormat="1" x14ac:dyDescent="0.2">
      <c r="B211" s="128"/>
      <c r="D211" s="129" t="s">
        <v>160</v>
      </c>
      <c r="E211" s="130" t="s">
        <v>1</v>
      </c>
      <c r="F211" s="131" t="s">
        <v>329</v>
      </c>
      <c r="H211" s="132">
        <v>86</v>
      </c>
      <c r="L211" s="128"/>
      <c r="M211" s="133"/>
      <c r="T211" s="134"/>
      <c r="AT211" s="130" t="s">
        <v>160</v>
      </c>
      <c r="AU211" s="130" t="s">
        <v>74</v>
      </c>
      <c r="AV211" s="11" t="s">
        <v>76</v>
      </c>
      <c r="AW211" s="11" t="s">
        <v>24</v>
      </c>
      <c r="AX211" s="11" t="s">
        <v>74</v>
      </c>
      <c r="AY211" s="130" t="s">
        <v>127</v>
      </c>
    </row>
    <row r="212" spans="2:65" s="1" customFormat="1" ht="24.3" customHeight="1" x14ac:dyDescent="0.2">
      <c r="B212" s="25"/>
      <c r="C212" s="115" t="s">
        <v>162</v>
      </c>
      <c r="D212" s="115" t="s">
        <v>128</v>
      </c>
      <c r="E212" s="116" t="s">
        <v>330</v>
      </c>
      <c r="F212" s="117" t="s">
        <v>331</v>
      </c>
      <c r="G212" s="118" t="s">
        <v>206</v>
      </c>
      <c r="H212" s="119">
        <v>6</v>
      </c>
      <c r="I212" s="149"/>
      <c r="J212" s="120">
        <f>ROUND(I212*H212,2)</f>
        <v>0</v>
      </c>
      <c r="K212" s="121"/>
      <c r="L212" s="25"/>
      <c r="M212" s="122" t="s">
        <v>1</v>
      </c>
      <c r="N212" s="123" t="s">
        <v>32</v>
      </c>
      <c r="O212" s="124">
        <v>0</v>
      </c>
      <c r="P212" s="124">
        <f>O212*H212</f>
        <v>0</v>
      </c>
      <c r="Q212" s="124">
        <v>3.7299999999999998E-3</v>
      </c>
      <c r="R212" s="124">
        <f>Q212*H212</f>
        <v>2.2379999999999997E-2</v>
      </c>
      <c r="S212" s="124">
        <v>0</v>
      </c>
      <c r="T212" s="125">
        <f>S212*H212</f>
        <v>0</v>
      </c>
      <c r="AR212" s="126" t="s">
        <v>132</v>
      </c>
      <c r="AT212" s="126" t="s">
        <v>128</v>
      </c>
      <c r="AU212" s="126" t="s">
        <v>74</v>
      </c>
      <c r="AY212" s="13" t="s">
        <v>127</v>
      </c>
      <c r="BE212" s="127">
        <f>IF(N212="základní",J212,0)</f>
        <v>0</v>
      </c>
      <c r="BF212" s="127">
        <f>IF(N212="snížená",J212,0)</f>
        <v>0</v>
      </c>
      <c r="BG212" s="127">
        <f>IF(N212="zákl. přenesená",J212,0)</f>
        <v>0</v>
      </c>
      <c r="BH212" s="127">
        <f>IF(N212="sníž. přenesená",J212,0)</f>
        <v>0</v>
      </c>
      <c r="BI212" s="127">
        <f>IF(N212="nulová",J212,0)</f>
        <v>0</v>
      </c>
      <c r="BJ212" s="13" t="s">
        <v>74</v>
      </c>
      <c r="BK212" s="127">
        <f>ROUND(I212*H212,2)</f>
        <v>0</v>
      </c>
      <c r="BL212" s="13" t="s">
        <v>132</v>
      </c>
      <c r="BM212" s="126" t="s">
        <v>332</v>
      </c>
    </row>
    <row r="213" spans="2:65" s="11" customFormat="1" x14ac:dyDescent="0.2">
      <c r="B213" s="128"/>
      <c r="D213" s="129" t="s">
        <v>160</v>
      </c>
      <c r="E213" s="130" t="s">
        <v>1</v>
      </c>
      <c r="F213" s="131" t="s">
        <v>162</v>
      </c>
      <c r="H213" s="132">
        <v>6</v>
      </c>
      <c r="L213" s="128"/>
      <c r="M213" s="133"/>
      <c r="T213" s="134"/>
      <c r="AT213" s="130" t="s">
        <v>160</v>
      </c>
      <c r="AU213" s="130" t="s">
        <v>74</v>
      </c>
      <c r="AV213" s="11" t="s">
        <v>76</v>
      </c>
      <c r="AW213" s="11" t="s">
        <v>24</v>
      </c>
      <c r="AX213" s="11" t="s">
        <v>74</v>
      </c>
      <c r="AY213" s="130" t="s">
        <v>127</v>
      </c>
    </row>
    <row r="214" spans="2:65" s="1" customFormat="1" ht="24.3" customHeight="1" x14ac:dyDescent="0.2">
      <c r="B214" s="25"/>
      <c r="C214" s="115" t="s">
        <v>169</v>
      </c>
      <c r="D214" s="115" t="s">
        <v>128</v>
      </c>
      <c r="E214" s="116" t="s">
        <v>333</v>
      </c>
      <c r="F214" s="117" t="s">
        <v>334</v>
      </c>
      <c r="G214" s="118" t="s">
        <v>206</v>
      </c>
      <c r="H214" s="119">
        <v>9</v>
      </c>
      <c r="I214" s="149"/>
      <c r="J214" s="120">
        <f>ROUND(I214*H214,2)</f>
        <v>0</v>
      </c>
      <c r="K214" s="121"/>
      <c r="L214" s="25"/>
      <c r="M214" s="122" t="s">
        <v>1</v>
      </c>
      <c r="N214" s="123" t="s">
        <v>32</v>
      </c>
      <c r="O214" s="124">
        <v>0</v>
      </c>
      <c r="P214" s="124">
        <f>O214*H214</f>
        <v>0</v>
      </c>
      <c r="Q214" s="124">
        <v>2.8400000000000001E-3</v>
      </c>
      <c r="R214" s="124">
        <f>Q214*H214</f>
        <v>2.5559999999999999E-2</v>
      </c>
      <c r="S214" s="124">
        <v>0</v>
      </c>
      <c r="T214" s="125">
        <f>S214*H214</f>
        <v>0</v>
      </c>
      <c r="AR214" s="126" t="s">
        <v>132</v>
      </c>
      <c r="AT214" s="126" t="s">
        <v>128</v>
      </c>
      <c r="AU214" s="126" t="s">
        <v>74</v>
      </c>
      <c r="AY214" s="13" t="s">
        <v>127</v>
      </c>
      <c r="BE214" s="127">
        <f>IF(N214="základní",J214,0)</f>
        <v>0</v>
      </c>
      <c r="BF214" s="127">
        <f>IF(N214="snížená",J214,0)</f>
        <v>0</v>
      </c>
      <c r="BG214" s="127">
        <f>IF(N214="zákl. přenesená",J214,0)</f>
        <v>0</v>
      </c>
      <c r="BH214" s="127">
        <f>IF(N214="sníž. přenesená",J214,0)</f>
        <v>0</v>
      </c>
      <c r="BI214" s="127">
        <f>IF(N214="nulová",J214,0)</f>
        <v>0</v>
      </c>
      <c r="BJ214" s="13" t="s">
        <v>74</v>
      </c>
      <c r="BK214" s="127">
        <f>ROUND(I214*H214,2)</f>
        <v>0</v>
      </c>
      <c r="BL214" s="13" t="s">
        <v>132</v>
      </c>
      <c r="BM214" s="126" t="s">
        <v>335</v>
      </c>
    </row>
    <row r="215" spans="2:65" s="11" customFormat="1" x14ac:dyDescent="0.2">
      <c r="B215" s="128"/>
      <c r="D215" s="129" t="s">
        <v>160</v>
      </c>
      <c r="E215" s="130" t="s">
        <v>1</v>
      </c>
      <c r="F215" s="131" t="s">
        <v>317</v>
      </c>
      <c r="H215" s="132">
        <v>9</v>
      </c>
      <c r="L215" s="128"/>
      <c r="M215" s="133"/>
      <c r="T215" s="134"/>
      <c r="AT215" s="130" t="s">
        <v>160</v>
      </c>
      <c r="AU215" s="130" t="s">
        <v>74</v>
      </c>
      <c r="AV215" s="11" t="s">
        <v>76</v>
      </c>
      <c r="AW215" s="11" t="s">
        <v>24</v>
      </c>
      <c r="AX215" s="11" t="s">
        <v>74</v>
      </c>
      <c r="AY215" s="130" t="s">
        <v>127</v>
      </c>
    </row>
    <row r="216" spans="2:65" s="1" customFormat="1" ht="24.3" customHeight="1" x14ac:dyDescent="0.2">
      <c r="B216" s="25"/>
      <c r="C216" s="115" t="s">
        <v>235</v>
      </c>
      <c r="D216" s="115" t="s">
        <v>128</v>
      </c>
      <c r="E216" s="116" t="s">
        <v>336</v>
      </c>
      <c r="F216" s="117" t="s">
        <v>337</v>
      </c>
      <c r="G216" s="118" t="s">
        <v>206</v>
      </c>
      <c r="H216" s="119">
        <v>44</v>
      </c>
      <c r="I216" s="149"/>
      <c r="J216" s="120">
        <f>ROUND(I216*H216,2)</f>
        <v>0</v>
      </c>
      <c r="K216" s="121"/>
      <c r="L216" s="25"/>
      <c r="M216" s="122" t="s">
        <v>1</v>
      </c>
      <c r="N216" s="123" t="s">
        <v>32</v>
      </c>
      <c r="O216" s="124">
        <v>0</v>
      </c>
      <c r="P216" s="124">
        <f>O216*H216</f>
        <v>0</v>
      </c>
      <c r="Q216" s="124">
        <v>1.5299999999999999E-3</v>
      </c>
      <c r="R216" s="124">
        <f>Q216*H216</f>
        <v>6.7319999999999991E-2</v>
      </c>
      <c r="S216" s="124">
        <v>0</v>
      </c>
      <c r="T216" s="125">
        <f>S216*H216</f>
        <v>0</v>
      </c>
      <c r="AR216" s="126" t="s">
        <v>132</v>
      </c>
      <c r="AT216" s="126" t="s">
        <v>128</v>
      </c>
      <c r="AU216" s="126" t="s">
        <v>74</v>
      </c>
      <c r="AY216" s="13" t="s">
        <v>127</v>
      </c>
      <c r="BE216" s="127">
        <f>IF(N216="základní",J216,0)</f>
        <v>0</v>
      </c>
      <c r="BF216" s="127">
        <f>IF(N216="snížená",J216,0)</f>
        <v>0</v>
      </c>
      <c r="BG216" s="127">
        <f>IF(N216="zákl. přenesená",J216,0)</f>
        <v>0</v>
      </c>
      <c r="BH216" s="127">
        <f>IF(N216="sníž. přenesená",J216,0)</f>
        <v>0</v>
      </c>
      <c r="BI216" s="127">
        <f>IF(N216="nulová",J216,0)</f>
        <v>0</v>
      </c>
      <c r="BJ216" s="13" t="s">
        <v>74</v>
      </c>
      <c r="BK216" s="127">
        <f>ROUND(I216*H216,2)</f>
        <v>0</v>
      </c>
      <c r="BL216" s="13" t="s">
        <v>132</v>
      </c>
      <c r="BM216" s="126" t="s">
        <v>338</v>
      </c>
    </row>
    <row r="217" spans="2:65" s="11" customFormat="1" x14ac:dyDescent="0.2">
      <c r="B217" s="128"/>
      <c r="D217" s="129" t="s">
        <v>160</v>
      </c>
      <c r="E217" s="130" t="s">
        <v>1</v>
      </c>
      <c r="F217" s="131" t="s">
        <v>321</v>
      </c>
      <c r="H217" s="132">
        <v>44</v>
      </c>
      <c r="L217" s="128"/>
      <c r="M217" s="133"/>
      <c r="T217" s="134"/>
      <c r="AT217" s="130" t="s">
        <v>160</v>
      </c>
      <c r="AU217" s="130" t="s">
        <v>74</v>
      </c>
      <c r="AV217" s="11" t="s">
        <v>76</v>
      </c>
      <c r="AW217" s="11" t="s">
        <v>24</v>
      </c>
      <c r="AX217" s="11" t="s">
        <v>74</v>
      </c>
      <c r="AY217" s="130" t="s">
        <v>127</v>
      </c>
    </row>
    <row r="218" spans="2:65" s="1" customFormat="1" ht="24.3" customHeight="1" x14ac:dyDescent="0.2">
      <c r="B218" s="25"/>
      <c r="C218" s="115" t="s">
        <v>198</v>
      </c>
      <c r="D218" s="115" t="s">
        <v>128</v>
      </c>
      <c r="E218" s="116" t="s">
        <v>339</v>
      </c>
      <c r="F218" s="117" t="s">
        <v>340</v>
      </c>
      <c r="G218" s="118" t="s">
        <v>206</v>
      </c>
      <c r="H218" s="119">
        <v>68</v>
      </c>
      <c r="I218" s="149"/>
      <c r="J218" s="120">
        <f>ROUND(I218*H218,2)</f>
        <v>0</v>
      </c>
      <c r="K218" s="121"/>
      <c r="L218" s="25"/>
      <c r="M218" s="122" t="s">
        <v>1</v>
      </c>
      <c r="N218" s="123" t="s">
        <v>32</v>
      </c>
      <c r="O218" s="124">
        <v>0</v>
      </c>
      <c r="P218" s="124">
        <f>O218*H218</f>
        <v>0</v>
      </c>
      <c r="Q218" s="124">
        <v>1.2600000000000001E-3</v>
      </c>
      <c r="R218" s="124">
        <f>Q218*H218</f>
        <v>8.5680000000000006E-2</v>
      </c>
      <c r="S218" s="124">
        <v>0</v>
      </c>
      <c r="T218" s="125">
        <f>S218*H218</f>
        <v>0</v>
      </c>
      <c r="AR218" s="126" t="s">
        <v>132</v>
      </c>
      <c r="AT218" s="126" t="s">
        <v>128</v>
      </c>
      <c r="AU218" s="126" t="s">
        <v>74</v>
      </c>
      <c r="AY218" s="13" t="s">
        <v>127</v>
      </c>
      <c r="BE218" s="127">
        <f>IF(N218="základní",J218,0)</f>
        <v>0</v>
      </c>
      <c r="BF218" s="127">
        <f>IF(N218="snížená",J218,0)</f>
        <v>0</v>
      </c>
      <c r="BG218" s="127">
        <f>IF(N218="zákl. přenesená",J218,0)</f>
        <v>0</v>
      </c>
      <c r="BH218" s="127">
        <f>IF(N218="sníž. přenesená",J218,0)</f>
        <v>0</v>
      </c>
      <c r="BI218" s="127">
        <f>IF(N218="nulová",J218,0)</f>
        <v>0</v>
      </c>
      <c r="BJ218" s="13" t="s">
        <v>74</v>
      </c>
      <c r="BK218" s="127">
        <f>ROUND(I218*H218,2)</f>
        <v>0</v>
      </c>
      <c r="BL218" s="13" t="s">
        <v>132</v>
      </c>
      <c r="BM218" s="126" t="s">
        <v>341</v>
      </c>
    </row>
    <row r="219" spans="2:65" s="11" customFormat="1" x14ac:dyDescent="0.2">
      <c r="B219" s="128"/>
      <c r="D219" s="129" t="s">
        <v>160</v>
      </c>
      <c r="E219" s="130" t="s">
        <v>1</v>
      </c>
      <c r="F219" s="131" t="s">
        <v>325</v>
      </c>
      <c r="H219" s="132">
        <v>68</v>
      </c>
      <c r="L219" s="128"/>
      <c r="M219" s="133"/>
      <c r="T219" s="134"/>
      <c r="AT219" s="130" t="s">
        <v>160</v>
      </c>
      <c r="AU219" s="130" t="s">
        <v>74</v>
      </c>
      <c r="AV219" s="11" t="s">
        <v>76</v>
      </c>
      <c r="AW219" s="11" t="s">
        <v>24</v>
      </c>
      <c r="AX219" s="11" t="s">
        <v>74</v>
      </c>
      <c r="AY219" s="130" t="s">
        <v>127</v>
      </c>
    </row>
    <row r="220" spans="2:65" s="1" customFormat="1" ht="24.3" customHeight="1" x14ac:dyDescent="0.2">
      <c r="B220" s="25"/>
      <c r="C220" s="115" t="s">
        <v>203</v>
      </c>
      <c r="D220" s="115" t="s">
        <v>128</v>
      </c>
      <c r="E220" s="116" t="s">
        <v>342</v>
      </c>
      <c r="F220" s="117" t="s">
        <v>343</v>
      </c>
      <c r="G220" s="118" t="s">
        <v>206</v>
      </c>
      <c r="H220" s="119">
        <v>86</v>
      </c>
      <c r="I220" s="149"/>
      <c r="J220" s="120">
        <f>ROUND(I220*H220,2)</f>
        <v>0</v>
      </c>
      <c r="K220" s="121"/>
      <c r="L220" s="25"/>
      <c r="M220" s="122" t="s">
        <v>1</v>
      </c>
      <c r="N220" s="123" t="s">
        <v>32</v>
      </c>
      <c r="O220" s="124">
        <v>0</v>
      </c>
      <c r="P220" s="124">
        <f>O220*H220</f>
        <v>0</v>
      </c>
      <c r="Q220" s="124">
        <v>9.7999999999999997E-4</v>
      </c>
      <c r="R220" s="124">
        <f>Q220*H220</f>
        <v>8.4279999999999994E-2</v>
      </c>
      <c r="S220" s="124">
        <v>0</v>
      </c>
      <c r="T220" s="125">
        <f>S220*H220</f>
        <v>0</v>
      </c>
      <c r="AR220" s="126" t="s">
        <v>132</v>
      </c>
      <c r="AT220" s="126" t="s">
        <v>128</v>
      </c>
      <c r="AU220" s="126" t="s">
        <v>74</v>
      </c>
      <c r="AY220" s="13" t="s">
        <v>127</v>
      </c>
      <c r="BE220" s="127">
        <f>IF(N220="základní",J220,0)</f>
        <v>0</v>
      </c>
      <c r="BF220" s="127">
        <f>IF(N220="snížená",J220,0)</f>
        <v>0</v>
      </c>
      <c r="BG220" s="127">
        <f>IF(N220="zákl. přenesená",J220,0)</f>
        <v>0</v>
      </c>
      <c r="BH220" s="127">
        <f>IF(N220="sníž. přenesená",J220,0)</f>
        <v>0</v>
      </c>
      <c r="BI220" s="127">
        <f>IF(N220="nulová",J220,0)</f>
        <v>0</v>
      </c>
      <c r="BJ220" s="13" t="s">
        <v>74</v>
      </c>
      <c r="BK220" s="127">
        <f>ROUND(I220*H220,2)</f>
        <v>0</v>
      </c>
      <c r="BL220" s="13" t="s">
        <v>132</v>
      </c>
      <c r="BM220" s="126" t="s">
        <v>344</v>
      </c>
    </row>
    <row r="221" spans="2:65" s="11" customFormat="1" x14ac:dyDescent="0.2">
      <c r="B221" s="128"/>
      <c r="D221" s="129" t="s">
        <v>160</v>
      </c>
      <c r="E221" s="130" t="s">
        <v>1</v>
      </c>
      <c r="F221" s="131" t="s">
        <v>329</v>
      </c>
      <c r="H221" s="132">
        <v>86</v>
      </c>
      <c r="L221" s="128"/>
      <c r="M221" s="133"/>
      <c r="T221" s="134"/>
      <c r="AT221" s="130" t="s">
        <v>160</v>
      </c>
      <c r="AU221" s="130" t="s">
        <v>74</v>
      </c>
      <c r="AV221" s="11" t="s">
        <v>76</v>
      </c>
      <c r="AW221" s="11" t="s">
        <v>24</v>
      </c>
      <c r="AX221" s="11" t="s">
        <v>74</v>
      </c>
      <c r="AY221" s="130" t="s">
        <v>127</v>
      </c>
    </row>
    <row r="222" spans="2:65" s="1" customFormat="1" ht="37.799999999999997" customHeight="1" x14ac:dyDescent="0.2">
      <c r="B222" s="25"/>
      <c r="C222" s="115" t="s">
        <v>209</v>
      </c>
      <c r="D222" s="115" t="s">
        <v>128</v>
      </c>
      <c r="E222" s="116" t="s">
        <v>345</v>
      </c>
      <c r="F222" s="117" t="s">
        <v>346</v>
      </c>
      <c r="G222" s="118" t="s">
        <v>206</v>
      </c>
      <c r="H222" s="119">
        <v>86</v>
      </c>
      <c r="I222" s="149"/>
      <c r="J222" s="120">
        <f>ROUND(I222*H222,2)</f>
        <v>0</v>
      </c>
      <c r="K222" s="121"/>
      <c r="L222" s="25"/>
      <c r="M222" s="122" t="s">
        <v>1</v>
      </c>
      <c r="N222" s="123" t="s">
        <v>32</v>
      </c>
      <c r="O222" s="124">
        <v>0</v>
      </c>
      <c r="P222" s="124">
        <f>O222*H222</f>
        <v>0</v>
      </c>
      <c r="Q222" s="124">
        <v>6.9999999999999994E-5</v>
      </c>
      <c r="R222" s="124">
        <f>Q222*H222</f>
        <v>6.0199999999999993E-3</v>
      </c>
      <c r="S222" s="124">
        <v>0</v>
      </c>
      <c r="T222" s="125">
        <f>S222*H222</f>
        <v>0</v>
      </c>
      <c r="AR222" s="126" t="s">
        <v>132</v>
      </c>
      <c r="AT222" s="126" t="s">
        <v>128</v>
      </c>
      <c r="AU222" s="126" t="s">
        <v>74</v>
      </c>
      <c r="AY222" s="13" t="s">
        <v>127</v>
      </c>
      <c r="BE222" s="127">
        <f>IF(N222="základní",J222,0)</f>
        <v>0</v>
      </c>
      <c r="BF222" s="127">
        <f>IF(N222="snížená",J222,0)</f>
        <v>0</v>
      </c>
      <c r="BG222" s="127">
        <f>IF(N222="zákl. přenesená",J222,0)</f>
        <v>0</v>
      </c>
      <c r="BH222" s="127">
        <f>IF(N222="sníž. přenesená",J222,0)</f>
        <v>0</v>
      </c>
      <c r="BI222" s="127">
        <f>IF(N222="nulová",J222,0)</f>
        <v>0</v>
      </c>
      <c r="BJ222" s="13" t="s">
        <v>74</v>
      </c>
      <c r="BK222" s="127">
        <f>ROUND(I222*H222,2)</f>
        <v>0</v>
      </c>
      <c r="BL222" s="13" t="s">
        <v>132</v>
      </c>
      <c r="BM222" s="126" t="s">
        <v>347</v>
      </c>
    </row>
    <row r="223" spans="2:65" s="11" customFormat="1" x14ac:dyDescent="0.2">
      <c r="B223" s="128"/>
      <c r="D223" s="129" t="s">
        <v>160</v>
      </c>
      <c r="E223" s="130" t="s">
        <v>1</v>
      </c>
      <c r="F223" s="131" t="s">
        <v>348</v>
      </c>
      <c r="H223" s="132">
        <v>86</v>
      </c>
      <c r="L223" s="128"/>
      <c r="M223" s="133"/>
      <c r="T223" s="134"/>
      <c r="AT223" s="130" t="s">
        <v>160</v>
      </c>
      <c r="AU223" s="130" t="s">
        <v>74</v>
      </c>
      <c r="AV223" s="11" t="s">
        <v>76</v>
      </c>
      <c r="AW223" s="11" t="s">
        <v>24</v>
      </c>
      <c r="AX223" s="11" t="s">
        <v>74</v>
      </c>
      <c r="AY223" s="130" t="s">
        <v>127</v>
      </c>
    </row>
    <row r="224" spans="2:65" s="1" customFormat="1" ht="37.799999999999997" customHeight="1" x14ac:dyDescent="0.2">
      <c r="B224" s="25"/>
      <c r="C224" s="115" t="s">
        <v>214</v>
      </c>
      <c r="D224" s="115" t="s">
        <v>128</v>
      </c>
      <c r="E224" s="116" t="s">
        <v>349</v>
      </c>
      <c r="F224" s="117" t="s">
        <v>350</v>
      </c>
      <c r="G224" s="118" t="s">
        <v>206</v>
      </c>
      <c r="H224" s="119">
        <v>121</v>
      </c>
      <c r="I224" s="149"/>
      <c r="J224" s="120">
        <f>ROUND(I224*H224,2)</f>
        <v>0</v>
      </c>
      <c r="K224" s="121"/>
      <c r="L224" s="25"/>
      <c r="M224" s="122" t="s">
        <v>1</v>
      </c>
      <c r="N224" s="123" t="s">
        <v>32</v>
      </c>
      <c r="O224" s="124">
        <v>0</v>
      </c>
      <c r="P224" s="124">
        <f>O224*H224</f>
        <v>0</v>
      </c>
      <c r="Q224" s="124">
        <v>9.0000000000000006E-5</v>
      </c>
      <c r="R224" s="124">
        <f>Q224*H224</f>
        <v>1.089E-2</v>
      </c>
      <c r="S224" s="124">
        <v>0</v>
      </c>
      <c r="T224" s="125">
        <f>S224*H224</f>
        <v>0</v>
      </c>
      <c r="AR224" s="126" t="s">
        <v>132</v>
      </c>
      <c r="AT224" s="126" t="s">
        <v>128</v>
      </c>
      <c r="AU224" s="126" t="s">
        <v>74</v>
      </c>
      <c r="AY224" s="13" t="s">
        <v>127</v>
      </c>
      <c r="BE224" s="127">
        <f>IF(N224="základní",J224,0)</f>
        <v>0</v>
      </c>
      <c r="BF224" s="127">
        <f>IF(N224="snížená",J224,0)</f>
        <v>0</v>
      </c>
      <c r="BG224" s="127">
        <f>IF(N224="zákl. přenesená",J224,0)</f>
        <v>0</v>
      </c>
      <c r="BH224" s="127">
        <f>IF(N224="sníž. přenesená",J224,0)</f>
        <v>0</v>
      </c>
      <c r="BI224" s="127">
        <f>IF(N224="nulová",J224,0)</f>
        <v>0</v>
      </c>
      <c r="BJ224" s="13" t="s">
        <v>74</v>
      </c>
      <c r="BK224" s="127">
        <f>ROUND(I224*H224,2)</f>
        <v>0</v>
      </c>
      <c r="BL224" s="13" t="s">
        <v>132</v>
      </c>
      <c r="BM224" s="126" t="s">
        <v>351</v>
      </c>
    </row>
    <row r="225" spans="2:65" s="11" customFormat="1" x14ac:dyDescent="0.2">
      <c r="B225" s="128"/>
      <c r="D225" s="129" t="s">
        <v>160</v>
      </c>
      <c r="E225" s="130" t="s">
        <v>1</v>
      </c>
      <c r="F225" s="131" t="s">
        <v>352</v>
      </c>
      <c r="H225" s="132">
        <v>121</v>
      </c>
      <c r="L225" s="128"/>
      <c r="M225" s="133"/>
      <c r="T225" s="134"/>
      <c r="AT225" s="130" t="s">
        <v>160</v>
      </c>
      <c r="AU225" s="130" t="s">
        <v>74</v>
      </c>
      <c r="AV225" s="11" t="s">
        <v>76</v>
      </c>
      <c r="AW225" s="11" t="s">
        <v>24</v>
      </c>
      <c r="AX225" s="11" t="s">
        <v>74</v>
      </c>
      <c r="AY225" s="130" t="s">
        <v>127</v>
      </c>
    </row>
    <row r="226" spans="2:65" s="1" customFormat="1" ht="37.799999999999997" customHeight="1" x14ac:dyDescent="0.2">
      <c r="B226" s="25"/>
      <c r="C226" s="115" t="s">
        <v>218</v>
      </c>
      <c r="D226" s="115" t="s">
        <v>128</v>
      </c>
      <c r="E226" s="116" t="s">
        <v>353</v>
      </c>
      <c r="F226" s="117" t="s">
        <v>354</v>
      </c>
      <c r="G226" s="118" t="s">
        <v>206</v>
      </c>
      <c r="H226" s="119">
        <v>6</v>
      </c>
      <c r="I226" s="149"/>
      <c r="J226" s="120">
        <f>ROUND(I226*H226,2)</f>
        <v>0</v>
      </c>
      <c r="K226" s="121"/>
      <c r="L226" s="25"/>
      <c r="M226" s="122" t="s">
        <v>1</v>
      </c>
      <c r="N226" s="123" t="s">
        <v>32</v>
      </c>
      <c r="O226" s="124">
        <v>0</v>
      </c>
      <c r="P226" s="124">
        <f>O226*H226</f>
        <v>0</v>
      </c>
      <c r="Q226" s="124">
        <v>1.2E-4</v>
      </c>
      <c r="R226" s="124">
        <f>Q226*H226</f>
        <v>7.2000000000000005E-4</v>
      </c>
      <c r="S226" s="124">
        <v>0</v>
      </c>
      <c r="T226" s="125">
        <f>S226*H226</f>
        <v>0</v>
      </c>
      <c r="AR226" s="126" t="s">
        <v>132</v>
      </c>
      <c r="AT226" s="126" t="s">
        <v>128</v>
      </c>
      <c r="AU226" s="126" t="s">
        <v>74</v>
      </c>
      <c r="AY226" s="13" t="s">
        <v>127</v>
      </c>
      <c r="BE226" s="127">
        <f>IF(N226="základní",J226,0)</f>
        <v>0</v>
      </c>
      <c r="BF226" s="127">
        <f>IF(N226="snížená",J226,0)</f>
        <v>0</v>
      </c>
      <c r="BG226" s="127">
        <f>IF(N226="zákl. přenesená",J226,0)</f>
        <v>0</v>
      </c>
      <c r="BH226" s="127">
        <f>IF(N226="sníž. přenesená",J226,0)</f>
        <v>0</v>
      </c>
      <c r="BI226" s="127">
        <f>IF(N226="nulová",J226,0)</f>
        <v>0</v>
      </c>
      <c r="BJ226" s="13" t="s">
        <v>74</v>
      </c>
      <c r="BK226" s="127">
        <f>ROUND(I226*H226,2)</f>
        <v>0</v>
      </c>
      <c r="BL226" s="13" t="s">
        <v>132</v>
      </c>
      <c r="BM226" s="126" t="s">
        <v>355</v>
      </c>
    </row>
    <row r="227" spans="2:65" s="11" customFormat="1" x14ac:dyDescent="0.2">
      <c r="B227" s="128"/>
      <c r="D227" s="129" t="s">
        <v>160</v>
      </c>
      <c r="E227" s="130" t="s">
        <v>1</v>
      </c>
      <c r="F227" s="131" t="s">
        <v>162</v>
      </c>
      <c r="H227" s="132">
        <v>6</v>
      </c>
      <c r="L227" s="128"/>
      <c r="M227" s="133"/>
      <c r="T227" s="134"/>
      <c r="AT227" s="130" t="s">
        <v>160</v>
      </c>
      <c r="AU227" s="130" t="s">
        <v>74</v>
      </c>
      <c r="AV227" s="11" t="s">
        <v>76</v>
      </c>
      <c r="AW227" s="11" t="s">
        <v>24</v>
      </c>
      <c r="AX227" s="11" t="s">
        <v>74</v>
      </c>
      <c r="AY227" s="130" t="s">
        <v>127</v>
      </c>
    </row>
    <row r="228" spans="2:65" s="1" customFormat="1" ht="37.799999999999997" customHeight="1" x14ac:dyDescent="0.2">
      <c r="B228" s="25"/>
      <c r="C228" s="115" t="s">
        <v>222</v>
      </c>
      <c r="D228" s="115" t="s">
        <v>128</v>
      </c>
      <c r="E228" s="116" t="s">
        <v>356</v>
      </c>
      <c r="F228" s="117" t="s">
        <v>357</v>
      </c>
      <c r="G228" s="118" t="s">
        <v>206</v>
      </c>
      <c r="H228" s="119">
        <v>86</v>
      </c>
      <c r="I228" s="149"/>
      <c r="J228" s="120">
        <f>ROUND(I228*H228,2)</f>
        <v>0</v>
      </c>
      <c r="K228" s="121"/>
      <c r="L228" s="25"/>
      <c r="M228" s="122" t="s">
        <v>1</v>
      </c>
      <c r="N228" s="123" t="s">
        <v>32</v>
      </c>
      <c r="O228" s="124">
        <v>0</v>
      </c>
      <c r="P228" s="124">
        <f>O228*H228</f>
        <v>0</v>
      </c>
      <c r="Q228" s="124">
        <v>1.2E-4</v>
      </c>
      <c r="R228" s="124">
        <f>Q228*H228</f>
        <v>1.0320000000000001E-2</v>
      </c>
      <c r="S228" s="124">
        <v>0</v>
      </c>
      <c r="T228" s="125">
        <f>S228*H228</f>
        <v>0</v>
      </c>
      <c r="AR228" s="126" t="s">
        <v>132</v>
      </c>
      <c r="AT228" s="126" t="s">
        <v>128</v>
      </c>
      <c r="AU228" s="126" t="s">
        <v>74</v>
      </c>
      <c r="AY228" s="13" t="s">
        <v>127</v>
      </c>
      <c r="BE228" s="127">
        <f>IF(N228="základní",J228,0)</f>
        <v>0</v>
      </c>
      <c r="BF228" s="127">
        <f>IF(N228="snížená",J228,0)</f>
        <v>0</v>
      </c>
      <c r="BG228" s="127">
        <f>IF(N228="zákl. přenesená",J228,0)</f>
        <v>0</v>
      </c>
      <c r="BH228" s="127">
        <f>IF(N228="sníž. přenesená",J228,0)</f>
        <v>0</v>
      </c>
      <c r="BI228" s="127">
        <f>IF(N228="nulová",J228,0)</f>
        <v>0</v>
      </c>
      <c r="BJ228" s="13" t="s">
        <v>74</v>
      </c>
      <c r="BK228" s="127">
        <f>ROUND(I228*H228,2)</f>
        <v>0</v>
      </c>
      <c r="BL228" s="13" t="s">
        <v>132</v>
      </c>
      <c r="BM228" s="126" t="s">
        <v>358</v>
      </c>
    </row>
    <row r="229" spans="2:65" s="11" customFormat="1" x14ac:dyDescent="0.2">
      <c r="B229" s="128"/>
      <c r="D229" s="129" t="s">
        <v>160</v>
      </c>
      <c r="E229" s="130" t="s">
        <v>1</v>
      </c>
      <c r="F229" s="131" t="s">
        <v>348</v>
      </c>
      <c r="H229" s="132">
        <v>86</v>
      </c>
      <c r="L229" s="128"/>
      <c r="M229" s="133"/>
      <c r="T229" s="134"/>
      <c r="AT229" s="130" t="s">
        <v>160</v>
      </c>
      <c r="AU229" s="130" t="s">
        <v>74</v>
      </c>
      <c r="AV229" s="11" t="s">
        <v>76</v>
      </c>
      <c r="AW229" s="11" t="s">
        <v>24</v>
      </c>
      <c r="AX229" s="11" t="s">
        <v>74</v>
      </c>
      <c r="AY229" s="130" t="s">
        <v>127</v>
      </c>
    </row>
    <row r="230" spans="2:65" s="1" customFormat="1" ht="37.799999999999997" customHeight="1" x14ac:dyDescent="0.2">
      <c r="B230" s="25"/>
      <c r="C230" s="115" t="s">
        <v>227</v>
      </c>
      <c r="D230" s="115" t="s">
        <v>128</v>
      </c>
      <c r="E230" s="116" t="s">
        <v>359</v>
      </c>
      <c r="F230" s="117" t="s">
        <v>360</v>
      </c>
      <c r="G230" s="118" t="s">
        <v>206</v>
      </c>
      <c r="H230" s="119">
        <v>121</v>
      </c>
      <c r="I230" s="149"/>
      <c r="J230" s="120">
        <f>ROUND(I230*H230,2)</f>
        <v>0</v>
      </c>
      <c r="K230" s="121"/>
      <c r="L230" s="25"/>
      <c r="M230" s="122" t="s">
        <v>1</v>
      </c>
      <c r="N230" s="123" t="s">
        <v>32</v>
      </c>
      <c r="O230" s="124">
        <v>0</v>
      </c>
      <c r="P230" s="124">
        <f>O230*H230</f>
        <v>0</v>
      </c>
      <c r="Q230" s="124">
        <v>1.6000000000000001E-4</v>
      </c>
      <c r="R230" s="124">
        <f>Q230*H230</f>
        <v>1.9360000000000002E-2</v>
      </c>
      <c r="S230" s="124">
        <v>0</v>
      </c>
      <c r="T230" s="125">
        <f>S230*H230</f>
        <v>0</v>
      </c>
      <c r="AR230" s="126" t="s">
        <v>132</v>
      </c>
      <c r="AT230" s="126" t="s">
        <v>128</v>
      </c>
      <c r="AU230" s="126" t="s">
        <v>74</v>
      </c>
      <c r="AY230" s="13" t="s">
        <v>127</v>
      </c>
      <c r="BE230" s="127">
        <f>IF(N230="základní",J230,0)</f>
        <v>0</v>
      </c>
      <c r="BF230" s="127">
        <f>IF(N230="snížená",J230,0)</f>
        <v>0</v>
      </c>
      <c r="BG230" s="127">
        <f>IF(N230="zákl. přenesená",J230,0)</f>
        <v>0</v>
      </c>
      <c r="BH230" s="127">
        <f>IF(N230="sníž. přenesená",J230,0)</f>
        <v>0</v>
      </c>
      <c r="BI230" s="127">
        <f>IF(N230="nulová",J230,0)</f>
        <v>0</v>
      </c>
      <c r="BJ230" s="13" t="s">
        <v>74</v>
      </c>
      <c r="BK230" s="127">
        <f>ROUND(I230*H230,2)</f>
        <v>0</v>
      </c>
      <c r="BL230" s="13" t="s">
        <v>132</v>
      </c>
      <c r="BM230" s="126" t="s">
        <v>361</v>
      </c>
    </row>
    <row r="231" spans="2:65" s="11" customFormat="1" x14ac:dyDescent="0.2">
      <c r="B231" s="128"/>
      <c r="D231" s="129" t="s">
        <v>160</v>
      </c>
      <c r="E231" s="130" t="s">
        <v>1</v>
      </c>
      <c r="F231" s="131" t="s">
        <v>352</v>
      </c>
      <c r="H231" s="132">
        <v>121</v>
      </c>
      <c r="L231" s="128"/>
      <c r="M231" s="133"/>
      <c r="T231" s="134"/>
      <c r="AT231" s="130" t="s">
        <v>160</v>
      </c>
      <c r="AU231" s="130" t="s">
        <v>74</v>
      </c>
      <c r="AV231" s="11" t="s">
        <v>76</v>
      </c>
      <c r="AW231" s="11" t="s">
        <v>24</v>
      </c>
      <c r="AX231" s="11" t="s">
        <v>74</v>
      </c>
      <c r="AY231" s="130" t="s">
        <v>127</v>
      </c>
    </row>
    <row r="232" spans="2:65" s="1" customFormat="1" ht="37.799999999999997" customHeight="1" x14ac:dyDescent="0.2">
      <c r="B232" s="25"/>
      <c r="C232" s="115" t="s">
        <v>167</v>
      </c>
      <c r="D232" s="115" t="s">
        <v>128</v>
      </c>
      <c r="E232" s="116" t="s">
        <v>362</v>
      </c>
      <c r="F232" s="117" t="s">
        <v>363</v>
      </c>
      <c r="G232" s="118" t="s">
        <v>206</v>
      </c>
      <c r="H232" s="119">
        <v>6</v>
      </c>
      <c r="I232" s="149"/>
      <c r="J232" s="120">
        <f>ROUND(I232*H232,2)</f>
        <v>0</v>
      </c>
      <c r="K232" s="121"/>
      <c r="L232" s="25"/>
      <c r="M232" s="122" t="s">
        <v>1</v>
      </c>
      <c r="N232" s="123" t="s">
        <v>32</v>
      </c>
      <c r="O232" s="124">
        <v>0</v>
      </c>
      <c r="P232" s="124">
        <f>O232*H232</f>
        <v>0</v>
      </c>
      <c r="Q232" s="124">
        <v>1.9000000000000001E-4</v>
      </c>
      <c r="R232" s="124">
        <f>Q232*H232</f>
        <v>1.14E-3</v>
      </c>
      <c r="S232" s="124">
        <v>0</v>
      </c>
      <c r="T232" s="125">
        <f>S232*H232</f>
        <v>0</v>
      </c>
      <c r="AR232" s="126" t="s">
        <v>132</v>
      </c>
      <c r="AT232" s="126" t="s">
        <v>128</v>
      </c>
      <c r="AU232" s="126" t="s">
        <v>74</v>
      </c>
      <c r="AY232" s="13" t="s">
        <v>127</v>
      </c>
      <c r="BE232" s="127">
        <f>IF(N232="základní",J232,0)</f>
        <v>0</v>
      </c>
      <c r="BF232" s="127">
        <f>IF(N232="snížená",J232,0)</f>
        <v>0</v>
      </c>
      <c r="BG232" s="127">
        <f>IF(N232="zákl. přenesená",J232,0)</f>
        <v>0</v>
      </c>
      <c r="BH232" s="127">
        <f>IF(N232="sníž. přenesená",J232,0)</f>
        <v>0</v>
      </c>
      <c r="BI232" s="127">
        <f>IF(N232="nulová",J232,0)</f>
        <v>0</v>
      </c>
      <c r="BJ232" s="13" t="s">
        <v>74</v>
      </c>
      <c r="BK232" s="127">
        <f>ROUND(I232*H232,2)</f>
        <v>0</v>
      </c>
      <c r="BL232" s="13" t="s">
        <v>132</v>
      </c>
      <c r="BM232" s="126" t="s">
        <v>364</v>
      </c>
    </row>
    <row r="233" spans="2:65" s="11" customFormat="1" x14ac:dyDescent="0.2">
      <c r="B233" s="128"/>
      <c r="D233" s="129" t="s">
        <v>160</v>
      </c>
      <c r="E233" s="130" t="s">
        <v>1</v>
      </c>
      <c r="F233" s="131" t="s">
        <v>162</v>
      </c>
      <c r="H233" s="132">
        <v>6</v>
      </c>
      <c r="L233" s="128"/>
      <c r="M233" s="133"/>
      <c r="T233" s="134"/>
      <c r="AT233" s="130" t="s">
        <v>160</v>
      </c>
      <c r="AU233" s="130" t="s">
        <v>74</v>
      </c>
      <c r="AV233" s="11" t="s">
        <v>76</v>
      </c>
      <c r="AW233" s="11" t="s">
        <v>24</v>
      </c>
      <c r="AX233" s="11" t="s">
        <v>74</v>
      </c>
      <c r="AY233" s="130" t="s">
        <v>127</v>
      </c>
    </row>
    <row r="234" spans="2:65" s="1" customFormat="1" ht="21.75" customHeight="1" x14ac:dyDescent="0.2">
      <c r="B234" s="25"/>
      <c r="C234" s="115" t="s">
        <v>365</v>
      </c>
      <c r="D234" s="115" t="s">
        <v>128</v>
      </c>
      <c r="E234" s="116" t="s">
        <v>366</v>
      </c>
      <c r="F234" s="117" t="s">
        <v>367</v>
      </c>
      <c r="G234" s="118" t="s">
        <v>131</v>
      </c>
      <c r="H234" s="119">
        <v>63</v>
      </c>
      <c r="I234" s="149"/>
      <c r="J234" s="120">
        <f>ROUND(I234*H234,2)</f>
        <v>0</v>
      </c>
      <c r="K234" s="121"/>
      <c r="L234" s="25"/>
      <c r="M234" s="122" t="s">
        <v>1</v>
      </c>
      <c r="N234" s="123" t="s">
        <v>32</v>
      </c>
      <c r="O234" s="124">
        <v>0</v>
      </c>
      <c r="P234" s="124">
        <f>O234*H234</f>
        <v>0</v>
      </c>
      <c r="Q234" s="124">
        <v>0</v>
      </c>
      <c r="R234" s="124">
        <f>Q234*H234</f>
        <v>0</v>
      </c>
      <c r="S234" s="124">
        <v>0</v>
      </c>
      <c r="T234" s="125">
        <f>S234*H234</f>
        <v>0</v>
      </c>
      <c r="AR234" s="126" t="s">
        <v>132</v>
      </c>
      <c r="AT234" s="126" t="s">
        <v>128</v>
      </c>
      <c r="AU234" s="126" t="s">
        <v>74</v>
      </c>
      <c r="AY234" s="13" t="s">
        <v>127</v>
      </c>
      <c r="BE234" s="127">
        <f>IF(N234="základní",J234,0)</f>
        <v>0</v>
      </c>
      <c r="BF234" s="127">
        <f>IF(N234="snížená",J234,0)</f>
        <v>0</v>
      </c>
      <c r="BG234" s="127">
        <f>IF(N234="zákl. přenesená",J234,0)</f>
        <v>0</v>
      </c>
      <c r="BH234" s="127">
        <f>IF(N234="sníž. přenesená",J234,0)</f>
        <v>0</v>
      </c>
      <c r="BI234" s="127">
        <f>IF(N234="nulová",J234,0)</f>
        <v>0</v>
      </c>
      <c r="BJ234" s="13" t="s">
        <v>74</v>
      </c>
      <c r="BK234" s="127">
        <f>ROUND(I234*H234,2)</f>
        <v>0</v>
      </c>
      <c r="BL234" s="13" t="s">
        <v>132</v>
      </c>
      <c r="BM234" s="126" t="s">
        <v>368</v>
      </c>
    </row>
    <row r="235" spans="2:65" s="11" customFormat="1" x14ac:dyDescent="0.2">
      <c r="B235" s="128"/>
      <c r="D235" s="129" t="s">
        <v>160</v>
      </c>
      <c r="E235" s="130" t="s">
        <v>1</v>
      </c>
      <c r="F235" s="131" t="s">
        <v>369</v>
      </c>
      <c r="H235" s="132">
        <v>63</v>
      </c>
      <c r="L235" s="128"/>
      <c r="M235" s="133"/>
      <c r="T235" s="134"/>
      <c r="AT235" s="130" t="s">
        <v>160</v>
      </c>
      <c r="AU235" s="130" t="s">
        <v>74</v>
      </c>
      <c r="AV235" s="11" t="s">
        <v>76</v>
      </c>
      <c r="AW235" s="11" t="s">
        <v>24</v>
      </c>
      <c r="AX235" s="11" t="s">
        <v>74</v>
      </c>
      <c r="AY235" s="130" t="s">
        <v>127</v>
      </c>
    </row>
    <row r="236" spans="2:65" s="1" customFormat="1" ht="16.5" customHeight="1" x14ac:dyDescent="0.2">
      <c r="B236" s="25"/>
      <c r="C236" s="115" t="s">
        <v>202</v>
      </c>
      <c r="D236" s="115" t="s">
        <v>128</v>
      </c>
      <c r="E236" s="116" t="s">
        <v>370</v>
      </c>
      <c r="F236" s="117" t="s">
        <v>371</v>
      </c>
      <c r="G236" s="118" t="s">
        <v>131</v>
      </c>
      <c r="H236" s="119">
        <v>6</v>
      </c>
      <c r="I236" s="149"/>
      <c r="J236" s="120">
        <f>ROUND(I236*H236,2)</f>
        <v>0</v>
      </c>
      <c r="K236" s="121"/>
      <c r="L236" s="25"/>
      <c r="M236" s="122" t="s">
        <v>1</v>
      </c>
      <c r="N236" s="123" t="s">
        <v>32</v>
      </c>
      <c r="O236" s="124">
        <v>0</v>
      </c>
      <c r="P236" s="124">
        <f>O236*H236</f>
        <v>0</v>
      </c>
      <c r="Q236" s="124">
        <v>0</v>
      </c>
      <c r="R236" s="124">
        <f>Q236*H236</f>
        <v>0</v>
      </c>
      <c r="S236" s="124">
        <v>0</v>
      </c>
      <c r="T236" s="125">
        <f>S236*H236</f>
        <v>0</v>
      </c>
      <c r="AR236" s="126" t="s">
        <v>132</v>
      </c>
      <c r="AT236" s="126" t="s">
        <v>128</v>
      </c>
      <c r="AU236" s="126" t="s">
        <v>74</v>
      </c>
      <c r="AY236" s="13" t="s">
        <v>127</v>
      </c>
      <c r="BE236" s="127">
        <f>IF(N236="základní",J236,0)</f>
        <v>0</v>
      </c>
      <c r="BF236" s="127">
        <f>IF(N236="snížená",J236,0)</f>
        <v>0</v>
      </c>
      <c r="BG236" s="127">
        <f>IF(N236="zákl. přenesená",J236,0)</f>
        <v>0</v>
      </c>
      <c r="BH236" s="127">
        <f>IF(N236="sníž. přenesená",J236,0)</f>
        <v>0</v>
      </c>
      <c r="BI236" s="127">
        <f>IF(N236="nulová",J236,0)</f>
        <v>0</v>
      </c>
      <c r="BJ236" s="13" t="s">
        <v>74</v>
      </c>
      <c r="BK236" s="127">
        <f>ROUND(I236*H236,2)</f>
        <v>0</v>
      </c>
      <c r="BL236" s="13" t="s">
        <v>132</v>
      </c>
      <c r="BM236" s="126" t="s">
        <v>372</v>
      </c>
    </row>
    <row r="237" spans="2:65" s="11" customFormat="1" x14ac:dyDescent="0.2">
      <c r="B237" s="128"/>
      <c r="D237" s="129" t="s">
        <v>160</v>
      </c>
      <c r="E237" s="130" t="s">
        <v>1</v>
      </c>
      <c r="F237" s="131" t="s">
        <v>373</v>
      </c>
      <c r="H237" s="132">
        <v>6</v>
      </c>
      <c r="L237" s="128"/>
      <c r="M237" s="133"/>
      <c r="T237" s="134"/>
      <c r="AT237" s="130" t="s">
        <v>160</v>
      </c>
      <c r="AU237" s="130" t="s">
        <v>74</v>
      </c>
      <c r="AV237" s="11" t="s">
        <v>76</v>
      </c>
      <c r="AW237" s="11" t="s">
        <v>24</v>
      </c>
      <c r="AX237" s="11" t="s">
        <v>74</v>
      </c>
      <c r="AY237" s="130" t="s">
        <v>127</v>
      </c>
    </row>
    <row r="238" spans="2:65" s="1" customFormat="1" ht="21.75" customHeight="1" x14ac:dyDescent="0.2">
      <c r="B238" s="25"/>
      <c r="C238" s="115" t="s">
        <v>374</v>
      </c>
      <c r="D238" s="115" t="s">
        <v>128</v>
      </c>
      <c r="E238" s="116" t="s">
        <v>375</v>
      </c>
      <c r="F238" s="117" t="s">
        <v>376</v>
      </c>
      <c r="G238" s="118" t="s">
        <v>206</v>
      </c>
      <c r="H238" s="119">
        <v>426</v>
      </c>
      <c r="I238" s="149"/>
      <c r="J238" s="120">
        <f>ROUND(I238*H238,2)</f>
        <v>0</v>
      </c>
      <c r="K238" s="121"/>
      <c r="L238" s="25"/>
      <c r="M238" s="122" t="s">
        <v>1</v>
      </c>
      <c r="N238" s="123" t="s">
        <v>32</v>
      </c>
      <c r="O238" s="124">
        <v>0</v>
      </c>
      <c r="P238" s="124">
        <f>O238*H238</f>
        <v>0</v>
      </c>
      <c r="Q238" s="124">
        <v>1.0000000000000001E-5</v>
      </c>
      <c r="R238" s="124">
        <f>Q238*H238</f>
        <v>4.2600000000000008E-3</v>
      </c>
      <c r="S238" s="124">
        <v>0</v>
      </c>
      <c r="T238" s="125">
        <f>S238*H238</f>
        <v>0</v>
      </c>
      <c r="AR238" s="126" t="s">
        <v>132</v>
      </c>
      <c r="AT238" s="126" t="s">
        <v>128</v>
      </c>
      <c r="AU238" s="126" t="s">
        <v>74</v>
      </c>
      <c r="AY238" s="13" t="s">
        <v>127</v>
      </c>
      <c r="BE238" s="127">
        <f>IF(N238="základní",J238,0)</f>
        <v>0</v>
      </c>
      <c r="BF238" s="127">
        <f>IF(N238="snížená",J238,0)</f>
        <v>0</v>
      </c>
      <c r="BG238" s="127">
        <f>IF(N238="zákl. přenesená",J238,0)</f>
        <v>0</v>
      </c>
      <c r="BH238" s="127">
        <f>IF(N238="sníž. přenesená",J238,0)</f>
        <v>0</v>
      </c>
      <c r="BI238" s="127">
        <f>IF(N238="nulová",J238,0)</f>
        <v>0</v>
      </c>
      <c r="BJ238" s="13" t="s">
        <v>74</v>
      </c>
      <c r="BK238" s="127">
        <f>ROUND(I238*H238,2)</f>
        <v>0</v>
      </c>
      <c r="BL238" s="13" t="s">
        <v>132</v>
      </c>
      <c r="BM238" s="126" t="s">
        <v>377</v>
      </c>
    </row>
    <row r="239" spans="2:65" s="1" customFormat="1" ht="24.3" customHeight="1" x14ac:dyDescent="0.2">
      <c r="B239" s="25"/>
      <c r="C239" s="115" t="s">
        <v>378</v>
      </c>
      <c r="D239" s="115" t="s">
        <v>128</v>
      </c>
      <c r="E239" s="116" t="s">
        <v>379</v>
      </c>
      <c r="F239" s="117" t="s">
        <v>380</v>
      </c>
      <c r="G239" s="118" t="s">
        <v>304</v>
      </c>
      <c r="H239" s="119">
        <v>1.48</v>
      </c>
      <c r="I239" s="149"/>
      <c r="J239" s="120">
        <f>ROUND(I239*H239,2)</f>
        <v>0</v>
      </c>
      <c r="K239" s="121"/>
      <c r="L239" s="25"/>
      <c r="M239" s="122" t="s">
        <v>1</v>
      </c>
      <c r="N239" s="123" t="s">
        <v>32</v>
      </c>
      <c r="O239" s="124">
        <v>0</v>
      </c>
      <c r="P239" s="124">
        <f>O239*H239</f>
        <v>0</v>
      </c>
      <c r="Q239" s="124">
        <v>0</v>
      </c>
      <c r="R239" s="124">
        <f>Q239*H239</f>
        <v>0</v>
      </c>
      <c r="S239" s="124">
        <v>0</v>
      </c>
      <c r="T239" s="125">
        <f>S239*H239</f>
        <v>0</v>
      </c>
      <c r="AR239" s="126" t="s">
        <v>132</v>
      </c>
      <c r="AT239" s="126" t="s">
        <v>128</v>
      </c>
      <c r="AU239" s="126" t="s">
        <v>74</v>
      </c>
      <c r="AY239" s="13" t="s">
        <v>127</v>
      </c>
      <c r="BE239" s="127">
        <f>IF(N239="základní",J239,0)</f>
        <v>0</v>
      </c>
      <c r="BF239" s="127">
        <f>IF(N239="snížená",J239,0)</f>
        <v>0</v>
      </c>
      <c r="BG239" s="127">
        <f>IF(N239="zákl. přenesená",J239,0)</f>
        <v>0</v>
      </c>
      <c r="BH239" s="127">
        <f>IF(N239="sníž. přenesená",J239,0)</f>
        <v>0</v>
      </c>
      <c r="BI239" s="127">
        <f>IF(N239="nulová",J239,0)</f>
        <v>0</v>
      </c>
      <c r="BJ239" s="13" t="s">
        <v>74</v>
      </c>
      <c r="BK239" s="127">
        <f>ROUND(I239*H239,2)</f>
        <v>0</v>
      </c>
      <c r="BL239" s="13" t="s">
        <v>132</v>
      </c>
      <c r="BM239" s="126" t="s">
        <v>381</v>
      </c>
    </row>
    <row r="240" spans="2:65" s="10" customFormat="1" ht="25.95" customHeight="1" x14ac:dyDescent="0.25">
      <c r="B240" s="106"/>
      <c r="D240" s="107" t="s">
        <v>66</v>
      </c>
      <c r="E240" s="108" t="s">
        <v>382</v>
      </c>
      <c r="F240" s="108" t="s">
        <v>383</v>
      </c>
      <c r="J240" s="109">
        <f>BK240</f>
        <v>0</v>
      </c>
      <c r="L240" s="106"/>
      <c r="M240" s="110"/>
      <c r="P240" s="111">
        <f>SUM(P241:P273)</f>
        <v>0</v>
      </c>
      <c r="R240" s="111">
        <f>SUM(R241:R273)</f>
        <v>0.98973</v>
      </c>
      <c r="T240" s="112">
        <f>SUM(T241:T273)</f>
        <v>0.58935999999999999</v>
      </c>
      <c r="AR240" s="107" t="s">
        <v>76</v>
      </c>
      <c r="AT240" s="113" t="s">
        <v>66</v>
      </c>
      <c r="AU240" s="113" t="s">
        <v>6</v>
      </c>
      <c r="AY240" s="107" t="s">
        <v>127</v>
      </c>
      <c r="BK240" s="114">
        <f>SUM(BK241:BK273)</f>
        <v>0</v>
      </c>
    </row>
    <row r="241" spans="2:65" s="1" customFormat="1" ht="16.5" customHeight="1" x14ac:dyDescent="0.2">
      <c r="B241" s="25"/>
      <c r="C241" s="115" t="s">
        <v>74</v>
      </c>
      <c r="D241" s="115" t="s">
        <v>128</v>
      </c>
      <c r="E241" s="116" t="s">
        <v>384</v>
      </c>
      <c r="F241" s="117" t="s">
        <v>385</v>
      </c>
      <c r="G241" s="118" t="s">
        <v>131</v>
      </c>
      <c r="H241" s="119">
        <v>41</v>
      </c>
      <c r="I241" s="149"/>
      <c r="J241" s="120">
        <f>ROUND(I241*H241,2)</f>
        <v>0</v>
      </c>
      <c r="K241" s="121"/>
      <c r="L241" s="25"/>
      <c r="M241" s="122" t="s">
        <v>1</v>
      </c>
      <c r="N241" s="123" t="s">
        <v>32</v>
      </c>
      <c r="O241" s="124">
        <v>0</v>
      </c>
      <c r="P241" s="124">
        <f>O241*H241</f>
        <v>0</v>
      </c>
      <c r="Q241" s="124">
        <v>1.09E-3</v>
      </c>
      <c r="R241" s="124">
        <f>Q241*H241</f>
        <v>4.4690000000000001E-2</v>
      </c>
      <c r="S241" s="124">
        <v>0</v>
      </c>
      <c r="T241" s="125">
        <f>S241*H241</f>
        <v>0</v>
      </c>
      <c r="AR241" s="126" t="s">
        <v>132</v>
      </c>
      <c r="AT241" s="126" t="s">
        <v>128</v>
      </c>
      <c r="AU241" s="126" t="s">
        <v>74</v>
      </c>
      <c r="AY241" s="13" t="s">
        <v>127</v>
      </c>
      <c r="BE241" s="127">
        <f>IF(N241="základní",J241,0)</f>
        <v>0</v>
      </c>
      <c r="BF241" s="127">
        <f>IF(N241="snížená",J241,0)</f>
        <v>0</v>
      </c>
      <c r="BG241" s="127">
        <f>IF(N241="zákl. přenesená",J241,0)</f>
        <v>0</v>
      </c>
      <c r="BH241" s="127">
        <f>IF(N241="sníž. přenesená",J241,0)</f>
        <v>0</v>
      </c>
      <c r="BI241" s="127">
        <f>IF(N241="nulová",J241,0)</f>
        <v>0</v>
      </c>
      <c r="BJ241" s="13" t="s">
        <v>74</v>
      </c>
      <c r="BK241" s="127">
        <f>ROUND(I241*H241,2)</f>
        <v>0</v>
      </c>
      <c r="BL241" s="13" t="s">
        <v>132</v>
      </c>
      <c r="BM241" s="126" t="s">
        <v>386</v>
      </c>
    </row>
    <row r="242" spans="2:65" s="11" customFormat="1" x14ac:dyDescent="0.2">
      <c r="B242" s="128"/>
      <c r="D242" s="129" t="s">
        <v>160</v>
      </c>
      <c r="E242" s="130" t="s">
        <v>1</v>
      </c>
      <c r="F242" s="131" t="s">
        <v>387</v>
      </c>
      <c r="H242" s="132">
        <v>41</v>
      </c>
      <c r="L242" s="128"/>
      <c r="M242" s="133"/>
      <c r="T242" s="134"/>
      <c r="AT242" s="130" t="s">
        <v>160</v>
      </c>
      <c r="AU242" s="130" t="s">
        <v>74</v>
      </c>
      <c r="AV242" s="11" t="s">
        <v>76</v>
      </c>
      <c r="AW242" s="11" t="s">
        <v>24</v>
      </c>
      <c r="AX242" s="11" t="s">
        <v>74</v>
      </c>
      <c r="AY242" s="130" t="s">
        <v>127</v>
      </c>
    </row>
    <row r="243" spans="2:65" s="1" customFormat="1" ht="16.5" customHeight="1" x14ac:dyDescent="0.2">
      <c r="B243" s="25"/>
      <c r="C243" s="115" t="s">
        <v>76</v>
      </c>
      <c r="D243" s="115" t="s">
        <v>128</v>
      </c>
      <c r="E243" s="116" t="s">
        <v>388</v>
      </c>
      <c r="F243" s="117" t="s">
        <v>389</v>
      </c>
      <c r="G243" s="118" t="s">
        <v>225</v>
      </c>
      <c r="H243" s="119">
        <v>13</v>
      </c>
      <c r="I243" s="149"/>
      <c r="J243" s="120">
        <f>ROUND(I243*H243,2)</f>
        <v>0</v>
      </c>
      <c r="K243" s="121"/>
      <c r="L243" s="25"/>
      <c r="M243" s="122" t="s">
        <v>1</v>
      </c>
      <c r="N243" s="123" t="s">
        <v>32</v>
      </c>
      <c r="O243" s="124">
        <v>0</v>
      </c>
      <c r="P243" s="124">
        <f>O243*H243</f>
        <v>0</v>
      </c>
      <c r="Q243" s="124">
        <v>0</v>
      </c>
      <c r="R243" s="124">
        <f>Q243*H243</f>
        <v>0</v>
      </c>
      <c r="S243" s="124">
        <v>1.933E-2</v>
      </c>
      <c r="T243" s="125">
        <f>S243*H243</f>
        <v>0.25129000000000001</v>
      </c>
      <c r="AR243" s="126" t="s">
        <v>132</v>
      </c>
      <c r="AT243" s="126" t="s">
        <v>128</v>
      </c>
      <c r="AU243" s="126" t="s">
        <v>74</v>
      </c>
      <c r="AY243" s="13" t="s">
        <v>127</v>
      </c>
      <c r="BE243" s="127">
        <f>IF(N243="základní",J243,0)</f>
        <v>0</v>
      </c>
      <c r="BF243" s="127">
        <f>IF(N243="snížená",J243,0)</f>
        <v>0</v>
      </c>
      <c r="BG243" s="127">
        <f>IF(N243="zákl. přenesená",J243,0)</f>
        <v>0</v>
      </c>
      <c r="BH243" s="127">
        <f>IF(N243="sníž. přenesená",J243,0)</f>
        <v>0</v>
      </c>
      <c r="BI243" s="127">
        <f>IF(N243="nulová",J243,0)</f>
        <v>0</v>
      </c>
      <c r="BJ243" s="13" t="s">
        <v>74</v>
      </c>
      <c r="BK243" s="127">
        <f>ROUND(I243*H243,2)</f>
        <v>0</v>
      </c>
      <c r="BL243" s="13" t="s">
        <v>132</v>
      </c>
      <c r="BM243" s="126" t="s">
        <v>390</v>
      </c>
    </row>
    <row r="244" spans="2:65" s="11" customFormat="1" x14ac:dyDescent="0.2">
      <c r="B244" s="128"/>
      <c r="D244" s="129" t="s">
        <v>160</v>
      </c>
      <c r="E244" s="130" t="s">
        <v>1</v>
      </c>
      <c r="F244" s="131" t="s">
        <v>391</v>
      </c>
      <c r="H244" s="132">
        <v>13</v>
      </c>
      <c r="L244" s="128"/>
      <c r="M244" s="133"/>
      <c r="T244" s="134"/>
      <c r="AT244" s="130" t="s">
        <v>160</v>
      </c>
      <c r="AU244" s="130" t="s">
        <v>74</v>
      </c>
      <c r="AV244" s="11" t="s">
        <v>76</v>
      </c>
      <c r="AW244" s="11" t="s">
        <v>24</v>
      </c>
      <c r="AX244" s="11" t="s">
        <v>74</v>
      </c>
      <c r="AY244" s="130" t="s">
        <v>127</v>
      </c>
    </row>
    <row r="245" spans="2:65" s="1" customFormat="1" ht="16.5" customHeight="1" x14ac:dyDescent="0.2">
      <c r="B245" s="25"/>
      <c r="C245" s="115" t="s">
        <v>137</v>
      </c>
      <c r="D245" s="115" t="s">
        <v>128</v>
      </c>
      <c r="E245" s="116" t="s">
        <v>392</v>
      </c>
      <c r="F245" s="117" t="s">
        <v>393</v>
      </c>
      <c r="G245" s="118" t="s">
        <v>225</v>
      </c>
      <c r="H245" s="119">
        <v>7</v>
      </c>
      <c r="I245" s="149"/>
      <c r="J245" s="120">
        <f>ROUND(I245*H245,2)</f>
        <v>0</v>
      </c>
      <c r="K245" s="121"/>
      <c r="L245" s="25"/>
      <c r="M245" s="122" t="s">
        <v>1</v>
      </c>
      <c r="N245" s="123" t="s">
        <v>32</v>
      </c>
      <c r="O245" s="124">
        <v>0</v>
      </c>
      <c r="P245" s="124">
        <f>O245*H245</f>
        <v>0</v>
      </c>
      <c r="Q245" s="124">
        <v>0</v>
      </c>
      <c r="R245" s="124">
        <f>Q245*H245</f>
        <v>0</v>
      </c>
      <c r="S245" s="124">
        <v>1.9460000000000002E-2</v>
      </c>
      <c r="T245" s="125">
        <f>S245*H245</f>
        <v>0.13622000000000001</v>
      </c>
      <c r="AR245" s="126" t="s">
        <v>132</v>
      </c>
      <c r="AT245" s="126" t="s">
        <v>128</v>
      </c>
      <c r="AU245" s="126" t="s">
        <v>74</v>
      </c>
      <c r="AY245" s="13" t="s">
        <v>127</v>
      </c>
      <c r="BE245" s="127">
        <f>IF(N245="základní",J245,0)</f>
        <v>0</v>
      </c>
      <c r="BF245" s="127">
        <f>IF(N245="snížená",J245,0)</f>
        <v>0</v>
      </c>
      <c r="BG245" s="127">
        <f>IF(N245="zákl. přenesená",J245,0)</f>
        <v>0</v>
      </c>
      <c r="BH245" s="127">
        <f>IF(N245="sníž. přenesená",J245,0)</f>
        <v>0</v>
      </c>
      <c r="BI245" s="127">
        <f>IF(N245="nulová",J245,0)</f>
        <v>0</v>
      </c>
      <c r="BJ245" s="13" t="s">
        <v>74</v>
      </c>
      <c r="BK245" s="127">
        <f>ROUND(I245*H245,2)</f>
        <v>0</v>
      </c>
      <c r="BL245" s="13" t="s">
        <v>132</v>
      </c>
      <c r="BM245" s="126" t="s">
        <v>394</v>
      </c>
    </row>
    <row r="246" spans="2:65" s="11" customFormat="1" x14ac:dyDescent="0.2">
      <c r="B246" s="128"/>
      <c r="D246" s="129" t="s">
        <v>160</v>
      </c>
      <c r="E246" s="130" t="s">
        <v>1</v>
      </c>
      <c r="F246" s="131" t="s">
        <v>395</v>
      </c>
      <c r="H246" s="132">
        <v>7</v>
      </c>
      <c r="L246" s="128"/>
      <c r="M246" s="133"/>
      <c r="T246" s="134"/>
      <c r="AT246" s="130" t="s">
        <v>160</v>
      </c>
      <c r="AU246" s="130" t="s">
        <v>74</v>
      </c>
      <c r="AV246" s="11" t="s">
        <v>76</v>
      </c>
      <c r="AW246" s="11" t="s">
        <v>24</v>
      </c>
      <c r="AX246" s="11" t="s">
        <v>74</v>
      </c>
      <c r="AY246" s="130" t="s">
        <v>127</v>
      </c>
    </row>
    <row r="247" spans="2:65" s="1" customFormat="1" ht="16.5" customHeight="1" x14ac:dyDescent="0.2">
      <c r="B247" s="25"/>
      <c r="C247" s="115" t="s">
        <v>126</v>
      </c>
      <c r="D247" s="115" t="s">
        <v>128</v>
      </c>
      <c r="E247" s="116" t="s">
        <v>396</v>
      </c>
      <c r="F247" s="117" t="s">
        <v>397</v>
      </c>
      <c r="G247" s="118" t="s">
        <v>225</v>
      </c>
      <c r="H247" s="119">
        <v>7</v>
      </c>
      <c r="I247" s="149"/>
      <c r="J247" s="120">
        <f>ROUND(I247*H247,2)</f>
        <v>0</v>
      </c>
      <c r="K247" s="121"/>
      <c r="L247" s="25"/>
      <c r="M247" s="122" t="s">
        <v>1</v>
      </c>
      <c r="N247" s="123" t="s">
        <v>32</v>
      </c>
      <c r="O247" s="124">
        <v>0</v>
      </c>
      <c r="P247" s="124">
        <f>O247*H247</f>
        <v>0</v>
      </c>
      <c r="Q247" s="124">
        <v>0</v>
      </c>
      <c r="R247" s="124">
        <f>Q247*H247</f>
        <v>0</v>
      </c>
      <c r="S247" s="124">
        <v>8.5999999999999998E-4</v>
      </c>
      <c r="T247" s="125">
        <f>S247*H247</f>
        <v>6.0200000000000002E-3</v>
      </c>
      <c r="AR247" s="126" t="s">
        <v>132</v>
      </c>
      <c r="AT247" s="126" t="s">
        <v>128</v>
      </c>
      <c r="AU247" s="126" t="s">
        <v>74</v>
      </c>
      <c r="AY247" s="13" t="s">
        <v>127</v>
      </c>
      <c r="BE247" s="127">
        <f>IF(N247="základní",J247,0)</f>
        <v>0</v>
      </c>
      <c r="BF247" s="127">
        <f>IF(N247="snížená",J247,0)</f>
        <v>0</v>
      </c>
      <c r="BG247" s="127">
        <f>IF(N247="zákl. přenesená",J247,0)</f>
        <v>0</v>
      </c>
      <c r="BH247" s="127">
        <f>IF(N247="sníž. přenesená",J247,0)</f>
        <v>0</v>
      </c>
      <c r="BI247" s="127">
        <f>IF(N247="nulová",J247,0)</f>
        <v>0</v>
      </c>
      <c r="BJ247" s="13" t="s">
        <v>74</v>
      </c>
      <c r="BK247" s="127">
        <f>ROUND(I247*H247,2)</f>
        <v>0</v>
      </c>
      <c r="BL247" s="13" t="s">
        <v>132</v>
      </c>
      <c r="BM247" s="126" t="s">
        <v>398</v>
      </c>
    </row>
    <row r="248" spans="2:65" s="1" customFormat="1" ht="21.75" customHeight="1" x14ac:dyDescent="0.2">
      <c r="B248" s="25"/>
      <c r="C248" s="115" t="s">
        <v>173</v>
      </c>
      <c r="D248" s="115" t="s">
        <v>128</v>
      </c>
      <c r="E248" s="116" t="s">
        <v>399</v>
      </c>
      <c r="F248" s="117" t="s">
        <v>400</v>
      </c>
      <c r="G248" s="118" t="s">
        <v>225</v>
      </c>
      <c r="H248" s="119">
        <v>1</v>
      </c>
      <c r="I248" s="149"/>
      <c r="J248" s="120">
        <f>ROUND(I248*H248,2)</f>
        <v>0</v>
      </c>
      <c r="K248" s="121"/>
      <c r="L248" s="25"/>
      <c r="M248" s="122" t="s">
        <v>1</v>
      </c>
      <c r="N248" s="123" t="s">
        <v>32</v>
      </c>
      <c r="O248" s="124">
        <v>0</v>
      </c>
      <c r="P248" s="124">
        <f>O248*H248</f>
        <v>0</v>
      </c>
      <c r="Q248" s="124">
        <v>0</v>
      </c>
      <c r="R248" s="124">
        <f>Q248*H248</f>
        <v>0</v>
      </c>
      <c r="S248" s="124">
        <v>8.7999999999999995E-2</v>
      </c>
      <c r="T248" s="125">
        <f>S248*H248</f>
        <v>8.7999999999999995E-2</v>
      </c>
      <c r="AR248" s="126" t="s">
        <v>132</v>
      </c>
      <c r="AT248" s="126" t="s">
        <v>128</v>
      </c>
      <c r="AU248" s="126" t="s">
        <v>74</v>
      </c>
      <c r="AY248" s="13" t="s">
        <v>127</v>
      </c>
      <c r="BE248" s="127">
        <f>IF(N248="základní",J248,0)</f>
        <v>0</v>
      </c>
      <c r="BF248" s="127">
        <f>IF(N248="snížená",J248,0)</f>
        <v>0</v>
      </c>
      <c r="BG248" s="127">
        <f>IF(N248="zákl. přenesená",J248,0)</f>
        <v>0</v>
      </c>
      <c r="BH248" s="127">
        <f>IF(N248="sníž. přenesená",J248,0)</f>
        <v>0</v>
      </c>
      <c r="BI248" s="127">
        <f>IF(N248="nulová",J248,0)</f>
        <v>0</v>
      </c>
      <c r="BJ248" s="13" t="s">
        <v>74</v>
      </c>
      <c r="BK248" s="127">
        <f>ROUND(I248*H248,2)</f>
        <v>0</v>
      </c>
      <c r="BL248" s="13" t="s">
        <v>132</v>
      </c>
      <c r="BM248" s="126" t="s">
        <v>401</v>
      </c>
    </row>
    <row r="249" spans="2:65" s="11" customFormat="1" x14ac:dyDescent="0.2">
      <c r="B249" s="128"/>
      <c r="D249" s="129" t="s">
        <v>160</v>
      </c>
      <c r="E249" s="130" t="s">
        <v>1</v>
      </c>
      <c r="F249" s="131" t="s">
        <v>74</v>
      </c>
      <c r="H249" s="132">
        <v>1</v>
      </c>
      <c r="L249" s="128"/>
      <c r="M249" s="133"/>
      <c r="T249" s="134"/>
      <c r="AT249" s="130" t="s">
        <v>160</v>
      </c>
      <c r="AU249" s="130" t="s">
        <v>74</v>
      </c>
      <c r="AV249" s="11" t="s">
        <v>76</v>
      </c>
      <c r="AW249" s="11" t="s">
        <v>24</v>
      </c>
      <c r="AX249" s="11" t="s">
        <v>74</v>
      </c>
      <c r="AY249" s="130" t="s">
        <v>127</v>
      </c>
    </row>
    <row r="250" spans="2:65" s="1" customFormat="1" ht="21.75" customHeight="1" x14ac:dyDescent="0.2">
      <c r="B250" s="25"/>
      <c r="C250" s="115" t="s">
        <v>162</v>
      </c>
      <c r="D250" s="115" t="s">
        <v>128</v>
      </c>
      <c r="E250" s="116" t="s">
        <v>402</v>
      </c>
      <c r="F250" s="117" t="s">
        <v>403</v>
      </c>
      <c r="G250" s="118" t="s">
        <v>225</v>
      </c>
      <c r="H250" s="119">
        <v>1</v>
      </c>
      <c r="I250" s="149"/>
      <c r="J250" s="120">
        <f>ROUND(I250*H250,2)</f>
        <v>0</v>
      </c>
      <c r="K250" s="121"/>
      <c r="L250" s="25"/>
      <c r="M250" s="122" t="s">
        <v>1</v>
      </c>
      <c r="N250" s="123" t="s">
        <v>32</v>
      </c>
      <c r="O250" s="124">
        <v>0</v>
      </c>
      <c r="P250" s="124">
        <f>O250*H250</f>
        <v>0</v>
      </c>
      <c r="Q250" s="124">
        <v>0</v>
      </c>
      <c r="R250" s="124">
        <f>Q250*H250</f>
        <v>0</v>
      </c>
      <c r="S250" s="124">
        <v>2.4500000000000001E-2</v>
      </c>
      <c r="T250" s="125">
        <f>S250*H250</f>
        <v>2.4500000000000001E-2</v>
      </c>
      <c r="AR250" s="126" t="s">
        <v>132</v>
      </c>
      <c r="AT250" s="126" t="s">
        <v>128</v>
      </c>
      <c r="AU250" s="126" t="s">
        <v>74</v>
      </c>
      <c r="AY250" s="13" t="s">
        <v>127</v>
      </c>
      <c r="BE250" s="127">
        <f>IF(N250="základní",J250,0)</f>
        <v>0</v>
      </c>
      <c r="BF250" s="127">
        <f>IF(N250="snížená",J250,0)</f>
        <v>0</v>
      </c>
      <c r="BG250" s="127">
        <f>IF(N250="zákl. přenesená",J250,0)</f>
        <v>0</v>
      </c>
      <c r="BH250" s="127">
        <f>IF(N250="sníž. přenesená",J250,0)</f>
        <v>0</v>
      </c>
      <c r="BI250" s="127">
        <f>IF(N250="nulová",J250,0)</f>
        <v>0</v>
      </c>
      <c r="BJ250" s="13" t="s">
        <v>74</v>
      </c>
      <c r="BK250" s="127">
        <f>ROUND(I250*H250,2)</f>
        <v>0</v>
      </c>
      <c r="BL250" s="13" t="s">
        <v>132</v>
      </c>
      <c r="BM250" s="126" t="s">
        <v>404</v>
      </c>
    </row>
    <row r="251" spans="2:65" s="1" customFormat="1" ht="16.5" customHeight="1" x14ac:dyDescent="0.2">
      <c r="B251" s="25"/>
      <c r="C251" s="115" t="s">
        <v>169</v>
      </c>
      <c r="D251" s="115" t="s">
        <v>128</v>
      </c>
      <c r="E251" s="116" t="s">
        <v>405</v>
      </c>
      <c r="F251" s="117" t="s">
        <v>406</v>
      </c>
      <c r="G251" s="118" t="s">
        <v>131</v>
      </c>
      <c r="H251" s="119">
        <v>1</v>
      </c>
      <c r="I251" s="149"/>
      <c r="J251" s="120">
        <f>ROUND(I251*H251,2)</f>
        <v>0</v>
      </c>
      <c r="K251" s="121"/>
      <c r="L251" s="25"/>
      <c r="M251" s="122" t="s">
        <v>1</v>
      </c>
      <c r="N251" s="123" t="s">
        <v>32</v>
      </c>
      <c r="O251" s="124">
        <v>0</v>
      </c>
      <c r="P251" s="124">
        <f>O251*H251</f>
        <v>0</v>
      </c>
      <c r="Q251" s="124">
        <v>0</v>
      </c>
      <c r="R251" s="124">
        <f>Q251*H251</f>
        <v>0</v>
      </c>
      <c r="S251" s="124">
        <v>2.2499999999999998E-3</v>
      </c>
      <c r="T251" s="125">
        <f>S251*H251</f>
        <v>2.2499999999999998E-3</v>
      </c>
      <c r="AR251" s="126" t="s">
        <v>132</v>
      </c>
      <c r="AT251" s="126" t="s">
        <v>128</v>
      </c>
      <c r="AU251" s="126" t="s">
        <v>74</v>
      </c>
      <c r="AY251" s="13" t="s">
        <v>127</v>
      </c>
      <c r="BE251" s="127">
        <f>IF(N251="základní",J251,0)</f>
        <v>0</v>
      </c>
      <c r="BF251" s="127">
        <f>IF(N251="snížená",J251,0)</f>
        <v>0</v>
      </c>
      <c r="BG251" s="127">
        <f>IF(N251="zákl. přenesená",J251,0)</f>
        <v>0</v>
      </c>
      <c r="BH251" s="127">
        <f>IF(N251="sníž. přenesená",J251,0)</f>
        <v>0</v>
      </c>
      <c r="BI251" s="127">
        <f>IF(N251="nulová",J251,0)</f>
        <v>0</v>
      </c>
      <c r="BJ251" s="13" t="s">
        <v>74</v>
      </c>
      <c r="BK251" s="127">
        <f>ROUND(I251*H251,2)</f>
        <v>0</v>
      </c>
      <c r="BL251" s="13" t="s">
        <v>132</v>
      </c>
      <c r="BM251" s="126" t="s">
        <v>407</v>
      </c>
    </row>
    <row r="252" spans="2:65" s="1" customFormat="1" ht="24.3" customHeight="1" x14ac:dyDescent="0.2">
      <c r="B252" s="25"/>
      <c r="C252" s="115" t="s">
        <v>235</v>
      </c>
      <c r="D252" s="115" t="s">
        <v>128</v>
      </c>
      <c r="E252" s="116" t="s">
        <v>408</v>
      </c>
      <c r="F252" s="117" t="s">
        <v>409</v>
      </c>
      <c r="G252" s="118" t="s">
        <v>225</v>
      </c>
      <c r="H252" s="119">
        <v>4</v>
      </c>
      <c r="I252" s="149"/>
      <c r="J252" s="120">
        <f>ROUND(I252*H252,2)</f>
        <v>0</v>
      </c>
      <c r="K252" s="121"/>
      <c r="L252" s="25"/>
      <c r="M252" s="122" t="s">
        <v>1</v>
      </c>
      <c r="N252" s="123" t="s">
        <v>32</v>
      </c>
      <c r="O252" s="124">
        <v>0</v>
      </c>
      <c r="P252" s="124">
        <f>O252*H252</f>
        <v>0</v>
      </c>
      <c r="Q252" s="124">
        <v>0</v>
      </c>
      <c r="R252" s="124">
        <f>Q252*H252</f>
        <v>0</v>
      </c>
      <c r="S252" s="124">
        <v>1.7069999999999998E-2</v>
      </c>
      <c r="T252" s="125">
        <f>S252*H252</f>
        <v>6.8279999999999993E-2</v>
      </c>
      <c r="AR252" s="126" t="s">
        <v>132</v>
      </c>
      <c r="AT252" s="126" t="s">
        <v>128</v>
      </c>
      <c r="AU252" s="126" t="s">
        <v>74</v>
      </c>
      <c r="AY252" s="13" t="s">
        <v>127</v>
      </c>
      <c r="BE252" s="127">
        <f>IF(N252="základní",J252,0)</f>
        <v>0</v>
      </c>
      <c r="BF252" s="127">
        <f>IF(N252="snížená",J252,0)</f>
        <v>0</v>
      </c>
      <c r="BG252" s="127">
        <f>IF(N252="zákl. přenesená",J252,0)</f>
        <v>0</v>
      </c>
      <c r="BH252" s="127">
        <f>IF(N252="sníž. přenesená",J252,0)</f>
        <v>0</v>
      </c>
      <c r="BI252" s="127">
        <f>IF(N252="nulová",J252,0)</f>
        <v>0</v>
      </c>
      <c r="BJ252" s="13" t="s">
        <v>74</v>
      </c>
      <c r="BK252" s="127">
        <f>ROUND(I252*H252,2)</f>
        <v>0</v>
      </c>
      <c r="BL252" s="13" t="s">
        <v>132</v>
      </c>
      <c r="BM252" s="126" t="s">
        <v>410</v>
      </c>
    </row>
    <row r="253" spans="2:65" s="11" customFormat="1" x14ac:dyDescent="0.2">
      <c r="B253" s="128"/>
      <c r="D253" s="129" t="s">
        <v>160</v>
      </c>
      <c r="E253" s="130" t="s">
        <v>1</v>
      </c>
      <c r="F253" s="131" t="s">
        <v>411</v>
      </c>
      <c r="H253" s="132">
        <v>4</v>
      </c>
      <c r="L253" s="128"/>
      <c r="M253" s="133"/>
      <c r="T253" s="134"/>
      <c r="AT253" s="130" t="s">
        <v>160</v>
      </c>
      <c r="AU253" s="130" t="s">
        <v>74</v>
      </c>
      <c r="AV253" s="11" t="s">
        <v>76</v>
      </c>
      <c r="AW253" s="11" t="s">
        <v>24</v>
      </c>
      <c r="AX253" s="11" t="s">
        <v>74</v>
      </c>
      <c r="AY253" s="130" t="s">
        <v>127</v>
      </c>
    </row>
    <row r="254" spans="2:65" s="1" customFormat="1" ht="16.5" customHeight="1" x14ac:dyDescent="0.2">
      <c r="B254" s="25"/>
      <c r="C254" s="115" t="s">
        <v>198</v>
      </c>
      <c r="D254" s="115" t="s">
        <v>128</v>
      </c>
      <c r="E254" s="116" t="s">
        <v>412</v>
      </c>
      <c r="F254" s="117" t="s">
        <v>397</v>
      </c>
      <c r="G254" s="118" t="s">
        <v>225</v>
      </c>
      <c r="H254" s="119">
        <v>4</v>
      </c>
      <c r="I254" s="149"/>
      <c r="J254" s="120">
        <f>ROUND(I254*H254,2)</f>
        <v>0</v>
      </c>
      <c r="K254" s="121"/>
      <c r="L254" s="25"/>
      <c r="M254" s="122" t="s">
        <v>1</v>
      </c>
      <c r="N254" s="123" t="s">
        <v>32</v>
      </c>
      <c r="O254" s="124">
        <v>0</v>
      </c>
      <c r="P254" s="124">
        <f>O254*H254</f>
        <v>0</v>
      </c>
      <c r="Q254" s="124">
        <v>0</v>
      </c>
      <c r="R254" s="124">
        <f>Q254*H254</f>
        <v>0</v>
      </c>
      <c r="S254" s="124">
        <v>8.5999999999999998E-4</v>
      </c>
      <c r="T254" s="125">
        <f>S254*H254</f>
        <v>3.4399999999999999E-3</v>
      </c>
      <c r="AR254" s="126" t="s">
        <v>132</v>
      </c>
      <c r="AT254" s="126" t="s">
        <v>128</v>
      </c>
      <c r="AU254" s="126" t="s">
        <v>74</v>
      </c>
      <c r="AY254" s="13" t="s">
        <v>127</v>
      </c>
      <c r="BE254" s="127">
        <f>IF(N254="základní",J254,0)</f>
        <v>0</v>
      </c>
      <c r="BF254" s="127">
        <f>IF(N254="snížená",J254,0)</f>
        <v>0</v>
      </c>
      <c r="BG254" s="127">
        <f>IF(N254="zákl. přenesená",J254,0)</f>
        <v>0</v>
      </c>
      <c r="BH254" s="127">
        <f>IF(N254="sníž. přenesená",J254,0)</f>
        <v>0</v>
      </c>
      <c r="BI254" s="127">
        <f>IF(N254="nulová",J254,0)</f>
        <v>0</v>
      </c>
      <c r="BJ254" s="13" t="s">
        <v>74</v>
      </c>
      <c r="BK254" s="127">
        <f>ROUND(I254*H254,2)</f>
        <v>0</v>
      </c>
      <c r="BL254" s="13" t="s">
        <v>132</v>
      </c>
      <c r="BM254" s="126" t="s">
        <v>413</v>
      </c>
    </row>
    <row r="255" spans="2:65" s="1" customFormat="1" ht="16.5" customHeight="1" x14ac:dyDescent="0.2">
      <c r="B255" s="25"/>
      <c r="C255" s="115" t="s">
        <v>203</v>
      </c>
      <c r="D255" s="115" t="s">
        <v>128</v>
      </c>
      <c r="E255" s="116" t="s">
        <v>414</v>
      </c>
      <c r="F255" s="117" t="s">
        <v>415</v>
      </c>
      <c r="G255" s="118" t="s">
        <v>225</v>
      </c>
      <c r="H255" s="119">
        <v>6</v>
      </c>
      <c r="I255" s="149"/>
      <c r="J255" s="120">
        <f>ROUND(I255*H255,2)</f>
        <v>0</v>
      </c>
      <c r="K255" s="121"/>
      <c r="L255" s="25"/>
      <c r="M255" s="122" t="s">
        <v>1</v>
      </c>
      <c r="N255" s="123" t="s">
        <v>32</v>
      </c>
      <c r="O255" s="124">
        <v>0</v>
      </c>
      <c r="P255" s="124">
        <f>O255*H255</f>
        <v>0</v>
      </c>
      <c r="Q255" s="124">
        <v>0</v>
      </c>
      <c r="R255" s="124">
        <f>Q255*H255</f>
        <v>0</v>
      </c>
      <c r="S255" s="124">
        <v>1.56E-3</v>
      </c>
      <c r="T255" s="125">
        <f>S255*H255</f>
        <v>9.3600000000000003E-3</v>
      </c>
      <c r="AR255" s="126" t="s">
        <v>132</v>
      </c>
      <c r="AT255" s="126" t="s">
        <v>128</v>
      </c>
      <c r="AU255" s="126" t="s">
        <v>74</v>
      </c>
      <c r="AY255" s="13" t="s">
        <v>127</v>
      </c>
      <c r="BE255" s="127">
        <f>IF(N255="základní",J255,0)</f>
        <v>0</v>
      </c>
      <c r="BF255" s="127">
        <f>IF(N255="snížená",J255,0)</f>
        <v>0</v>
      </c>
      <c r="BG255" s="127">
        <f>IF(N255="zákl. přenesená",J255,0)</f>
        <v>0</v>
      </c>
      <c r="BH255" s="127">
        <f>IF(N255="sníž. přenesená",J255,0)</f>
        <v>0</v>
      </c>
      <c r="BI255" s="127">
        <f>IF(N255="nulová",J255,0)</f>
        <v>0</v>
      </c>
      <c r="BJ255" s="13" t="s">
        <v>74</v>
      </c>
      <c r="BK255" s="127">
        <f>ROUND(I255*H255,2)</f>
        <v>0</v>
      </c>
      <c r="BL255" s="13" t="s">
        <v>132</v>
      </c>
      <c r="BM255" s="126" t="s">
        <v>416</v>
      </c>
    </row>
    <row r="256" spans="2:65" s="11" customFormat="1" x14ac:dyDescent="0.2">
      <c r="B256" s="128"/>
      <c r="D256" s="129" t="s">
        <v>160</v>
      </c>
      <c r="E256" s="130" t="s">
        <v>1</v>
      </c>
      <c r="F256" s="131" t="s">
        <v>373</v>
      </c>
      <c r="H256" s="132">
        <v>6</v>
      </c>
      <c r="L256" s="128"/>
      <c r="M256" s="133"/>
      <c r="T256" s="134"/>
      <c r="AT256" s="130" t="s">
        <v>160</v>
      </c>
      <c r="AU256" s="130" t="s">
        <v>74</v>
      </c>
      <c r="AV256" s="11" t="s">
        <v>76</v>
      </c>
      <c r="AW256" s="11" t="s">
        <v>24</v>
      </c>
      <c r="AX256" s="11" t="s">
        <v>74</v>
      </c>
      <c r="AY256" s="130" t="s">
        <v>127</v>
      </c>
    </row>
    <row r="257" spans="2:65" s="1" customFormat="1" ht="24.3" customHeight="1" x14ac:dyDescent="0.2">
      <c r="B257" s="25"/>
      <c r="C257" s="115" t="s">
        <v>209</v>
      </c>
      <c r="D257" s="115" t="s">
        <v>128</v>
      </c>
      <c r="E257" s="116" t="s">
        <v>417</v>
      </c>
      <c r="F257" s="117" t="s">
        <v>418</v>
      </c>
      <c r="G257" s="118" t="s">
        <v>225</v>
      </c>
      <c r="H257" s="119">
        <v>4</v>
      </c>
      <c r="I257" s="149"/>
      <c r="J257" s="120">
        <f t="shared" ref="J257:J273" si="40">ROUND(I257*H257,2)</f>
        <v>0</v>
      </c>
      <c r="K257" s="121"/>
      <c r="L257" s="25"/>
      <c r="M257" s="122" t="s">
        <v>1</v>
      </c>
      <c r="N257" s="123" t="s">
        <v>32</v>
      </c>
      <c r="O257" s="124">
        <v>0</v>
      </c>
      <c r="P257" s="124">
        <f t="shared" ref="P257:P273" si="41">O257*H257</f>
        <v>0</v>
      </c>
      <c r="Q257" s="124">
        <v>1.72E-3</v>
      </c>
      <c r="R257" s="124">
        <f t="shared" ref="R257:R273" si="42">Q257*H257</f>
        <v>6.8799999999999998E-3</v>
      </c>
      <c r="S257" s="124">
        <v>0</v>
      </c>
      <c r="T257" s="125">
        <f t="shared" ref="T257:T273" si="43">S257*H257</f>
        <v>0</v>
      </c>
      <c r="AR257" s="126" t="s">
        <v>132</v>
      </c>
      <c r="AT257" s="126" t="s">
        <v>128</v>
      </c>
      <c r="AU257" s="126" t="s">
        <v>74</v>
      </c>
      <c r="AY257" s="13" t="s">
        <v>127</v>
      </c>
      <c r="BE257" s="127">
        <f t="shared" ref="BE257:BE273" si="44">IF(N257="základní",J257,0)</f>
        <v>0</v>
      </c>
      <c r="BF257" s="127">
        <f t="shared" ref="BF257:BF273" si="45">IF(N257="snížená",J257,0)</f>
        <v>0</v>
      </c>
      <c r="BG257" s="127">
        <f t="shared" ref="BG257:BG273" si="46">IF(N257="zákl. přenesená",J257,0)</f>
        <v>0</v>
      </c>
      <c r="BH257" s="127">
        <f t="shared" ref="BH257:BH273" si="47">IF(N257="sníž. přenesená",J257,0)</f>
        <v>0</v>
      </c>
      <c r="BI257" s="127">
        <f t="shared" ref="BI257:BI273" si="48">IF(N257="nulová",J257,0)</f>
        <v>0</v>
      </c>
      <c r="BJ257" s="13" t="s">
        <v>74</v>
      </c>
      <c r="BK257" s="127">
        <f t="shared" ref="BK257:BK273" si="49">ROUND(I257*H257,2)</f>
        <v>0</v>
      </c>
      <c r="BL257" s="13" t="s">
        <v>132</v>
      </c>
      <c r="BM257" s="126" t="s">
        <v>419</v>
      </c>
    </row>
    <row r="258" spans="2:65" s="1" customFormat="1" ht="24.3" customHeight="1" x14ac:dyDescent="0.2">
      <c r="B258" s="25"/>
      <c r="C258" s="115" t="s">
        <v>214</v>
      </c>
      <c r="D258" s="115" t="s">
        <v>128</v>
      </c>
      <c r="E258" s="116" t="s">
        <v>420</v>
      </c>
      <c r="F258" s="117" t="s">
        <v>421</v>
      </c>
      <c r="G258" s="118" t="s">
        <v>225</v>
      </c>
      <c r="H258" s="119">
        <v>2</v>
      </c>
      <c r="I258" s="149"/>
      <c r="J258" s="120">
        <f t="shared" si="40"/>
        <v>0</v>
      </c>
      <c r="K258" s="121"/>
      <c r="L258" s="25"/>
      <c r="M258" s="122" t="s">
        <v>1</v>
      </c>
      <c r="N258" s="123" t="s">
        <v>32</v>
      </c>
      <c r="O258" s="124">
        <v>0</v>
      </c>
      <c r="P258" s="124">
        <f t="shared" si="41"/>
        <v>0</v>
      </c>
      <c r="Q258" s="124">
        <v>2.3600000000000001E-3</v>
      </c>
      <c r="R258" s="124">
        <f t="shared" si="42"/>
        <v>4.7200000000000002E-3</v>
      </c>
      <c r="S258" s="124">
        <v>0</v>
      </c>
      <c r="T258" s="125">
        <f t="shared" si="43"/>
        <v>0</v>
      </c>
      <c r="AR258" s="126" t="s">
        <v>132</v>
      </c>
      <c r="AT258" s="126" t="s">
        <v>128</v>
      </c>
      <c r="AU258" s="126" t="s">
        <v>74</v>
      </c>
      <c r="AY258" s="13" t="s">
        <v>127</v>
      </c>
      <c r="BE258" s="127">
        <f t="shared" si="44"/>
        <v>0</v>
      </c>
      <c r="BF258" s="127">
        <f t="shared" si="45"/>
        <v>0</v>
      </c>
      <c r="BG258" s="127">
        <f t="shared" si="46"/>
        <v>0</v>
      </c>
      <c r="BH258" s="127">
        <f t="shared" si="47"/>
        <v>0</v>
      </c>
      <c r="BI258" s="127">
        <f t="shared" si="48"/>
        <v>0</v>
      </c>
      <c r="BJ258" s="13" t="s">
        <v>74</v>
      </c>
      <c r="BK258" s="127">
        <f t="shared" si="49"/>
        <v>0</v>
      </c>
      <c r="BL258" s="13" t="s">
        <v>132</v>
      </c>
      <c r="BM258" s="126" t="s">
        <v>422</v>
      </c>
    </row>
    <row r="259" spans="2:65" s="1" customFormat="1" ht="24.3" customHeight="1" x14ac:dyDescent="0.2">
      <c r="B259" s="25"/>
      <c r="C259" s="115" t="s">
        <v>218</v>
      </c>
      <c r="D259" s="115" t="s">
        <v>128</v>
      </c>
      <c r="E259" s="116" t="s">
        <v>423</v>
      </c>
      <c r="F259" s="117" t="s">
        <v>424</v>
      </c>
      <c r="G259" s="118" t="s">
        <v>225</v>
      </c>
      <c r="H259" s="119">
        <v>1</v>
      </c>
      <c r="I259" s="149"/>
      <c r="J259" s="120">
        <f t="shared" si="40"/>
        <v>0</v>
      </c>
      <c r="K259" s="121"/>
      <c r="L259" s="25"/>
      <c r="M259" s="122" t="s">
        <v>1</v>
      </c>
      <c r="N259" s="123" t="s">
        <v>32</v>
      </c>
      <c r="O259" s="124">
        <v>0</v>
      </c>
      <c r="P259" s="124">
        <f t="shared" si="41"/>
        <v>0</v>
      </c>
      <c r="Q259" s="124">
        <v>1.8E-3</v>
      </c>
      <c r="R259" s="124">
        <f t="shared" si="42"/>
        <v>1.8E-3</v>
      </c>
      <c r="S259" s="124">
        <v>0</v>
      </c>
      <c r="T259" s="125">
        <f t="shared" si="43"/>
        <v>0</v>
      </c>
      <c r="AR259" s="126" t="s">
        <v>132</v>
      </c>
      <c r="AT259" s="126" t="s">
        <v>128</v>
      </c>
      <c r="AU259" s="126" t="s">
        <v>74</v>
      </c>
      <c r="AY259" s="13" t="s">
        <v>127</v>
      </c>
      <c r="BE259" s="127">
        <f t="shared" si="44"/>
        <v>0</v>
      </c>
      <c r="BF259" s="127">
        <f t="shared" si="45"/>
        <v>0</v>
      </c>
      <c r="BG259" s="127">
        <f t="shared" si="46"/>
        <v>0</v>
      </c>
      <c r="BH259" s="127">
        <f t="shared" si="47"/>
        <v>0</v>
      </c>
      <c r="BI259" s="127">
        <f t="shared" si="48"/>
        <v>0</v>
      </c>
      <c r="BJ259" s="13" t="s">
        <v>74</v>
      </c>
      <c r="BK259" s="127">
        <f t="shared" si="49"/>
        <v>0</v>
      </c>
      <c r="BL259" s="13" t="s">
        <v>132</v>
      </c>
      <c r="BM259" s="126" t="s">
        <v>425</v>
      </c>
    </row>
    <row r="260" spans="2:65" s="1" customFormat="1" ht="21.75" customHeight="1" x14ac:dyDescent="0.2">
      <c r="B260" s="25"/>
      <c r="C260" s="115" t="s">
        <v>222</v>
      </c>
      <c r="D260" s="115" t="s">
        <v>128</v>
      </c>
      <c r="E260" s="116" t="s">
        <v>426</v>
      </c>
      <c r="F260" s="117" t="s">
        <v>427</v>
      </c>
      <c r="G260" s="118" t="s">
        <v>225</v>
      </c>
      <c r="H260" s="119">
        <v>11</v>
      </c>
      <c r="I260" s="149"/>
      <c r="J260" s="120">
        <f t="shared" si="40"/>
        <v>0</v>
      </c>
      <c r="K260" s="121"/>
      <c r="L260" s="25"/>
      <c r="M260" s="122" t="s">
        <v>1</v>
      </c>
      <c r="N260" s="123" t="s">
        <v>32</v>
      </c>
      <c r="O260" s="124">
        <v>0</v>
      </c>
      <c r="P260" s="124">
        <f t="shared" si="41"/>
        <v>0</v>
      </c>
      <c r="Q260" s="124">
        <v>1.8E-3</v>
      </c>
      <c r="R260" s="124">
        <f t="shared" si="42"/>
        <v>1.9799999999999998E-2</v>
      </c>
      <c r="S260" s="124">
        <v>0</v>
      </c>
      <c r="T260" s="125">
        <f t="shared" si="43"/>
        <v>0</v>
      </c>
      <c r="AR260" s="126" t="s">
        <v>132</v>
      </c>
      <c r="AT260" s="126" t="s">
        <v>128</v>
      </c>
      <c r="AU260" s="126" t="s">
        <v>74</v>
      </c>
      <c r="AY260" s="13" t="s">
        <v>127</v>
      </c>
      <c r="BE260" s="127">
        <f t="shared" si="44"/>
        <v>0</v>
      </c>
      <c r="BF260" s="127">
        <f t="shared" si="45"/>
        <v>0</v>
      </c>
      <c r="BG260" s="127">
        <f t="shared" si="46"/>
        <v>0</v>
      </c>
      <c r="BH260" s="127">
        <f t="shared" si="47"/>
        <v>0</v>
      </c>
      <c r="BI260" s="127">
        <f t="shared" si="48"/>
        <v>0</v>
      </c>
      <c r="BJ260" s="13" t="s">
        <v>74</v>
      </c>
      <c r="BK260" s="127">
        <f t="shared" si="49"/>
        <v>0</v>
      </c>
      <c r="BL260" s="13" t="s">
        <v>132</v>
      </c>
      <c r="BM260" s="126" t="s">
        <v>428</v>
      </c>
    </row>
    <row r="261" spans="2:65" s="1" customFormat="1" ht="16.5" customHeight="1" x14ac:dyDescent="0.2">
      <c r="B261" s="25"/>
      <c r="C261" s="115" t="s">
        <v>227</v>
      </c>
      <c r="D261" s="115" t="s">
        <v>128</v>
      </c>
      <c r="E261" s="116" t="s">
        <v>429</v>
      </c>
      <c r="F261" s="117" t="s">
        <v>430</v>
      </c>
      <c r="G261" s="118" t="s">
        <v>225</v>
      </c>
      <c r="H261" s="119">
        <v>1</v>
      </c>
      <c r="I261" s="149"/>
      <c r="J261" s="120">
        <f t="shared" si="40"/>
        <v>0</v>
      </c>
      <c r="K261" s="121"/>
      <c r="L261" s="25"/>
      <c r="M261" s="122" t="s">
        <v>1</v>
      </c>
      <c r="N261" s="123" t="s">
        <v>32</v>
      </c>
      <c r="O261" s="124">
        <v>0</v>
      </c>
      <c r="P261" s="124">
        <f t="shared" si="41"/>
        <v>0</v>
      </c>
      <c r="Q261" s="124">
        <v>1.8400000000000001E-3</v>
      </c>
      <c r="R261" s="124">
        <f t="shared" si="42"/>
        <v>1.8400000000000001E-3</v>
      </c>
      <c r="S261" s="124">
        <v>0</v>
      </c>
      <c r="T261" s="125">
        <f t="shared" si="43"/>
        <v>0</v>
      </c>
      <c r="AR261" s="126" t="s">
        <v>132</v>
      </c>
      <c r="AT261" s="126" t="s">
        <v>128</v>
      </c>
      <c r="AU261" s="126" t="s">
        <v>74</v>
      </c>
      <c r="AY261" s="13" t="s">
        <v>127</v>
      </c>
      <c r="BE261" s="127">
        <f t="shared" si="44"/>
        <v>0</v>
      </c>
      <c r="BF261" s="127">
        <f t="shared" si="45"/>
        <v>0</v>
      </c>
      <c r="BG261" s="127">
        <f t="shared" si="46"/>
        <v>0</v>
      </c>
      <c r="BH261" s="127">
        <f t="shared" si="47"/>
        <v>0</v>
      </c>
      <c r="BI261" s="127">
        <f t="shared" si="48"/>
        <v>0</v>
      </c>
      <c r="BJ261" s="13" t="s">
        <v>74</v>
      </c>
      <c r="BK261" s="127">
        <f t="shared" si="49"/>
        <v>0</v>
      </c>
      <c r="BL261" s="13" t="s">
        <v>132</v>
      </c>
      <c r="BM261" s="126" t="s">
        <v>431</v>
      </c>
    </row>
    <row r="262" spans="2:65" s="1" customFormat="1" ht="37.799999999999997" customHeight="1" x14ac:dyDescent="0.2">
      <c r="B262" s="25"/>
      <c r="C262" s="115" t="s">
        <v>167</v>
      </c>
      <c r="D262" s="115" t="s">
        <v>128</v>
      </c>
      <c r="E262" s="116" t="s">
        <v>432</v>
      </c>
      <c r="F262" s="117" t="s">
        <v>433</v>
      </c>
      <c r="G262" s="118" t="s">
        <v>225</v>
      </c>
      <c r="H262" s="119">
        <v>1</v>
      </c>
      <c r="I262" s="149"/>
      <c r="J262" s="120">
        <f t="shared" si="40"/>
        <v>0</v>
      </c>
      <c r="K262" s="121"/>
      <c r="L262" s="25"/>
      <c r="M262" s="122" t="s">
        <v>1</v>
      </c>
      <c r="N262" s="123" t="s">
        <v>32</v>
      </c>
      <c r="O262" s="124">
        <v>0</v>
      </c>
      <c r="P262" s="124">
        <f t="shared" si="41"/>
        <v>0</v>
      </c>
      <c r="Q262" s="124">
        <v>6.5409999999999996E-2</v>
      </c>
      <c r="R262" s="124">
        <f t="shared" si="42"/>
        <v>6.5409999999999996E-2</v>
      </c>
      <c r="S262" s="124">
        <v>0</v>
      </c>
      <c r="T262" s="125">
        <f t="shared" si="43"/>
        <v>0</v>
      </c>
      <c r="AR262" s="126" t="s">
        <v>132</v>
      </c>
      <c r="AT262" s="126" t="s">
        <v>128</v>
      </c>
      <c r="AU262" s="126" t="s">
        <v>74</v>
      </c>
      <c r="AY262" s="13" t="s">
        <v>127</v>
      </c>
      <c r="BE262" s="127">
        <f t="shared" si="44"/>
        <v>0</v>
      </c>
      <c r="BF262" s="127">
        <f t="shared" si="45"/>
        <v>0</v>
      </c>
      <c r="BG262" s="127">
        <f t="shared" si="46"/>
        <v>0</v>
      </c>
      <c r="BH262" s="127">
        <f t="shared" si="47"/>
        <v>0</v>
      </c>
      <c r="BI262" s="127">
        <f t="shared" si="48"/>
        <v>0</v>
      </c>
      <c r="BJ262" s="13" t="s">
        <v>74</v>
      </c>
      <c r="BK262" s="127">
        <f t="shared" si="49"/>
        <v>0</v>
      </c>
      <c r="BL262" s="13" t="s">
        <v>132</v>
      </c>
      <c r="BM262" s="126" t="s">
        <v>434</v>
      </c>
    </row>
    <row r="263" spans="2:65" s="1" customFormat="1" ht="24.3" customHeight="1" x14ac:dyDescent="0.2">
      <c r="B263" s="25"/>
      <c r="C263" s="115" t="s">
        <v>365</v>
      </c>
      <c r="D263" s="115" t="s">
        <v>128</v>
      </c>
      <c r="E263" s="116" t="s">
        <v>435</v>
      </c>
      <c r="F263" s="117" t="s">
        <v>436</v>
      </c>
      <c r="G263" s="118" t="s">
        <v>225</v>
      </c>
      <c r="H263" s="119">
        <v>1</v>
      </c>
      <c r="I263" s="149"/>
      <c r="J263" s="120">
        <f t="shared" si="40"/>
        <v>0</v>
      </c>
      <c r="K263" s="121"/>
      <c r="L263" s="25"/>
      <c r="M263" s="122" t="s">
        <v>1</v>
      </c>
      <c r="N263" s="123" t="s">
        <v>32</v>
      </c>
      <c r="O263" s="124">
        <v>0</v>
      </c>
      <c r="P263" s="124">
        <f t="shared" si="41"/>
        <v>0</v>
      </c>
      <c r="Q263" s="124">
        <v>3.5029999999999999E-2</v>
      </c>
      <c r="R263" s="124">
        <f t="shared" si="42"/>
        <v>3.5029999999999999E-2</v>
      </c>
      <c r="S263" s="124">
        <v>0</v>
      </c>
      <c r="T263" s="125">
        <f t="shared" si="43"/>
        <v>0</v>
      </c>
      <c r="AR263" s="126" t="s">
        <v>132</v>
      </c>
      <c r="AT263" s="126" t="s">
        <v>128</v>
      </c>
      <c r="AU263" s="126" t="s">
        <v>74</v>
      </c>
      <c r="AY263" s="13" t="s">
        <v>127</v>
      </c>
      <c r="BE263" s="127">
        <f t="shared" si="44"/>
        <v>0</v>
      </c>
      <c r="BF263" s="127">
        <f t="shared" si="45"/>
        <v>0</v>
      </c>
      <c r="BG263" s="127">
        <f t="shared" si="46"/>
        <v>0</v>
      </c>
      <c r="BH263" s="127">
        <f t="shared" si="47"/>
        <v>0</v>
      </c>
      <c r="BI263" s="127">
        <f t="shared" si="48"/>
        <v>0</v>
      </c>
      <c r="BJ263" s="13" t="s">
        <v>74</v>
      </c>
      <c r="BK263" s="127">
        <f t="shared" si="49"/>
        <v>0</v>
      </c>
      <c r="BL263" s="13" t="s">
        <v>132</v>
      </c>
      <c r="BM263" s="126" t="s">
        <v>437</v>
      </c>
    </row>
    <row r="264" spans="2:65" s="1" customFormat="1" ht="21.75" customHeight="1" x14ac:dyDescent="0.2">
      <c r="B264" s="25"/>
      <c r="C264" s="115" t="s">
        <v>202</v>
      </c>
      <c r="D264" s="115" t="s">
        <v>128</v>
      </c>
      <c r="E264" s="116" t="s">
        <v>438</v>
      </c>
      <c r="F264" s="117" t="s">
        <v>439</v>
      </c>
      <c r="G264" s="118" t="s">
        <v>225</v>
      </c>
      <c r="H264" s="119">
        <v>15</v>
      </c>
      <c r="I264" s="149"/>
      <c r="J264" s="120">
        <f t="shared" si="40"/>
        <v>0</v>
      </c>
      <c r="K264" s="121"/>
      <c r="L264" s="25"/>
      <c r="M264" s="122" t="s">
        <v>1</v>
      </c>
      <c r="N264" s="123" t="s">
        <v>32</v>
      </c>
      <c r="O264" s="124">
        <v>0</v>
      </c>
      <c r="P264" s="124">
        <f t="shared" si="41"/>
        <v>0</v>
      </c>
      <c r="Q264" s="124">
        <v>2.8219999999999999E-2</v>
      </c>
      <c r="R264" s="124">
        <f t="shared" si="42"/>
        <v>0.42329999999999995</v>
      </c>
      <c r="S264" s="124">
        <v>0</v>
      </c>
      <c r="T264" s="125">
        <f t="shared" si="43"/>
        <v>0</v>
      </c>
      <c r="AR264" s="126" t="s">
        <v>132</v>
      </c>
      <c r="AT264" s="126" t="s">
        <v>128</v>
      </c>
      <c r="AU264" s="126" t="s">
        <v>74</v>
      </c>
      <c r="AY264" s="13" t="s">
        <v>127</v>
      </c>
      <c r="BE264" s="127">
        <f t="shared" si="44"/>
        <v>0</v>
      </c>
      <c r="BF264" s="127">
        <f t="shared" si="45"/>
        <v>0</v>
      </c>
      <c r="BG264" s="127">
        <f t="shared" si="46"/>
        <v>0</v>
      </c>
      <c r="BH264" s="127">
        <f t="shared" si="47"/>
        <v>0</v>
      </c>
      <c r="BI264" s="127">
        <f t="shared" si="48"/>
        <v>0</v>
      </c>
      <c r="BJ264" s="13" t="s">
        <v>74</v>
      </c>
      <c r="BK264" s="127">
        <f t="shared" si="49"/>
        <v>0</v>
      </c>
      <c r="BL264" s="13" t="s">
        <v>132</v>
      </c>
      <c r="BM264" s="126" t="s">
        <v>440</v>
      </c>
    </row>
    <row r="265" spans="2:65" s="1" customFormat="1" ht="16.5" customHeight="1" x14ac:dyDescent="0.2">
      <c r="B265" s="25"/>
      <c r="C265" s="115" t="s">
        <v>374</v>
      </c>
      <c r="D265" s="115" t="s">
        <v>128</v>
      </c>
      <c r="E265" s="116" t="s">
        <v>441</v>
      </c>
      <c r="F265" s="117" t="s">
        <v>442</v>
      </c>
      <c r="G265" s="118" t="s">
        <v>131</v>
      </c>
      <c r="H265" s="119">
        <v>15</v>
      </c>
      <c r="I265" s="149"/>
      <c r="J265" s="120">
        <f t="shared" si="40"/>
        <v>0</v>
      </c>
      <c r="K265" s="121"/>
      <c r="L265" s="25"/>
      <c r="M265" s="122" t="s">
        <v>1</v>
      </c>
      <c r="N265" s="123" t="s">
        <v>32</v>
      </c>
      <c r="O265" s="124">
        <v>0</v>
      </c>
      <c r="P265" s="124">
        <f t="shared" si="41"/>
        <v>0</v>
      </c>
      <c r="Q265" s="124">
        <v>0</v>
      </c>
      <c r="R265" s="124">
        <f t="shared" si="42"/>
        <v>0</v>
      </c>
      <c r="S265" s="124">
        <v>0</v>
      </c>
      <c r="T265" s="125">
        <f t="shared" si="43"/>
        <v>0</v>
      </c>
      <c r="AR265" s="126" t="s">
        <v>132</v>
      </c>
      <c r="AT265" s="126" t="s">
        <v>128</v>
      </c>
      <c r="AU265" s="126" t="s">
        <v>74</v>
      </c>
      <c r="AY265" s="13" t="s">
        <v>127</v>
      </c>
      <c r="BE265" s="127">
        <f t="shared" si="44"/>
        <v>0</v>
      </c>
      <c r="BF265" s="127">
        <f t="shared" si="45"/>
        <v>0</v>
      </c>
      <c r="BG265" s="127">
        <f t="shared" si="46"/>
        <v>0</v>
      </c>
      <c r="BH265" s="127">
        <f t="shared" si="47"/>
        <v>0</v>
      </c>
      <c r="BI265" s="127">
        <f t="shared" si="48"/>
        <v>0</v>
      </c>
      <c r="BJ265" s="13" t="s">
        <v>74</v>
      </c>
      <c r="BK265" s="127">
        <f t="shared" si="49"/>
        <v>0</v>
      </c>
      <c r="BL265" s="13" t="s">
        <v>132</v>
      </c>
      <c r="BM265" s="126" t="s">
        <v>443</v>
      </c>
    </row>
    <row r="266" spans="2:65" s="1" customFormat="1" ht="16.5" customHeight="1" x14ac:dyDescent="0.2">
      <c r="B266" s="25"/>
      <c r="C266" s="135" t="s">
        <v>378</v>
      </c>
      <c r="D266" s="135" t="s">
        <v>163</v>
      </c>
      <c r="E266" s="136" t="s">
        <v>444</v>
      </c>
      <c r="F266" s="137" t="s">
        <v>445</v>
      </c>
      <c r="G266" s="138" t="s">
        <v>131</v>
      </c>
      <c r="H266" s="139">
        <v>15</v>
      </c>
      <c r="I266" s="150"/>
      <c r="J266" s="140">
        <f t="shared" si="40"/>
        <v>0</v>
      </c>
      <c r="K266" s="141"/>
      <c r="L266" s="142"/>
      <c r="M266" s="143" t="s">
        <v>1</v>
      </c>
      <c r="N266" s="144" t="s">
        <v>32</v>
      </c>
      <c r="O266" s="124">
        <v>0</v>
      </c>
      <c r="P266" s="124">
        <f t="shared" si="41"/>
        <v>0</v>
      </c>
      <c r="Q266" s="124">
        <v>1.2800000000000001E-3</v>
      </c>
      <c r="R266" s="124">
        <f t="shared" si="42"/>
        <v>1.9200000000000002E-2</v>
      </c>
      <c r="S266" s="124">
        <v>0</v>
      </c>
      <c r="T266" s="125">
        <f t="shared" si="43"/>
        <v>0</v>
      </c>
      <c r="AR266" s="126" t="s">
        <v>166</v>
      </c>
      <c r="AT266" s="126" t="s">
        <v>163</v>
      </c>
      <c r="AU266" s="126" t="s">
        <v>74</v>
      </c>
      <c r="AY266" s="13" t="s">
        <v>127</v>
      </c>
      <c r="BE266" s="127">
        <f t="shared" si="44"/>
        <v>0</v>
      </c>
      <c r="BF266" s="127">
        <f t="shared" si="45"/>
        <v>0</v>
      </c>
      <c r="BG266" s="127">
        <f t="shared" si="46"/>
        <v>0</v>
      </c>
      <c r="BH266" s="127">
        <f t="shared" si="47"/>
        <v>0</v>
      </c>
      <c r="BI266" s="127">
        <f t="shared" si="48"/>
        <v>0</v>
      </c>
      <c r="BJ266" s="13" t="s">
        <v>74</v>
      </c>
      <c r="BK266" s="127">
        <f t="shared" si="49"/>
        <v>0</v>
      </c>
      <c r="BL266" s="13" t="s">
        <v>167</v>
      </c>
      <c r="BM266" s="126" t="s">
        <v>446</v>
      </c>
    </row>
    <row r="267" spans="2:65" s="1" customFormat="1" ht="24.3" customHeight="1" x14ac:dyDescent="0.2">
      <c r="B267" s="25"/>
      <c r="C267" s="115" t="s">
        <v>7</v>
      </c>
      <c r="D267" s="115" t="s">
        <v>128</v>
      </c>
      <c r="E267" s="116" t="s">
        <v>447</v>
      </c>
      <c r="F267" s="117" t="s">
        <v>448</v>
      </c>
      <c r="G267" s="118" t="s">
        <v>225</v>
      </c>
      <c r="H267" s="119">
        <v>4</v>
      </c>
      <c r="I267" s="149"/>
      <c r="J267" s="120">
        <f t="shared" si="40"/>
        <v>0</v>
      </c>
      <c r="K267" s="121"/>
      <c r="L267" s="25"/>
      <c r="M267" s="122" t="s">
        <v>1</v>
      </c>
      <c r="N267" s="123" t="s">
        <v>32</v>
      </c>
      <c r="O267" s="124">
        <v>0</v>
      </c>
      <c r="P267" s="124">
        <f t="shared" si="41"/>
        <v>0</v>
      </c>
      <c r="Q267" s="124">
        <v>1.4749999999999999E-2</v>
      </c>
      <c r="R267" s="124">
        <f t="shared" si="42"/>
        <v>5.8999999999999997E-2</v>
      </c>
      <c r="S267" s="124">
        <v>0</v>
      </c>
      <c r="T267" s="125">
        <f t="shared" si="43"/>
        <v>0</v>
      </c>
      <c r="AR267" s="126" t="s">
        <v>132</v>
      </c>
      <c r="AT267" s="126" t="s">
        <v>128</v>
      </c>
      <c r="AU267" s="126" t="s">
        <v>74</v>
      </c>
      <c r="AY267" s="13" t="s">
        <v>127</v>
      </c>
      <c r="BE267" s="127">
        <f t="shared" si="44"/>
        <v>0</v>
      </c>
      <c r="BF267" s="127">
        <f t="shared" si="45"/>
        <v>0</v>
      </c>
      <c r="BG267" s="127">
        <f t="shared" si="46"/>
        <v>0</v>
      </c>
      <c r="BH267" s="127">
        <f t="shared" si="47"/>
        <v>0</v>
      </c>
      <c r="BI267" s="127">
        <f t="shared" si="48"/>
        <v>0</v>
      </c>
      <c r="BJ267" s="13" t="s">
        <v>74</v>
      </c>
      <c r="BK267" s="127">
        <f t="shared" si="49"/>
        <v>0</v>
      </c>
      <c r="BL267" s="13" t="s">
        <v>132</v>
      </c>
      <c r="BM267" s="126" t="s">
        <v>449</v>
      </c>
    </row>
    <row r="268" spans="2:65" s="1" customFormat="1" ht="33" customHeight="1" x14ac:dyDescent="0.2">
      <c r="B268" s="25"/>
      <c r="C268" s="115" t="s">
        <v>450</v>
      </c>
      <c r="D268" s="115" t="s">
        <v>128</v>
      </c>
      <c r="E268" s="116" t="s">
        <v>451</v>
      </c>
      <c r="F268" s="117" t="s">
        <v>452</v>
      </c>
      <c r="G268" s="118" t="s">
        <v>225</v>
      </c>
      <c r="H268" s="119">
        <v>1</v>
      </c>
      <c r="I268" s="149"/>
      <c r="J268" s="120">
        <f t="shared" si="40"/>
        <v>0</v>
      </c>
      <c r="K268" s="121"/>
      <c r="L268" s="25"/>
      <c r="M268" s="122" t="s">
        <v>1</v>
      </c>
      <c r="N268" s="123" t="s">
        <v>32</v>
      </c>
      <c r="O268" s="124">
        <v>0</v>
      </c>
      <c r="P268" s="124">
        <f t="shared" si="41"/>
        <v>0</v>
      </c>
      <c r="Q268" s="124">
        <v>4.9300000000000004E-3</v>
      </c>
      <c r="R268" s="124">
        <f t="shared" si="42"/>
        <v>4.9300000000000004E-3</v>
      </c>
      <c r="S268" s="124">
        <v>0</v>
      </c>
      <c r="T268" s="125">
        <f t="shared" si="43"/>
        <v>0</v>
      </c>
      <c r="AR268" s="126" t="s">
        <v>132</v>
      </c>
      <c r="AT268" s="126" t="s">
        <v>128</v>
      </c>
      <c r="AU268" s="126" t="s">
        <v>74</v>
      </c>
      <c r="AY268" s="13" t="s">
        <v>127</v>
      </c>
      <c r="BE268" s="127">
        <f t="shared" si="44"/>
        <v>0</v>
      </c>
      <c r="BF268" s="127">
        <f t="shared" si="45"/>
        <v>0</v>
      </c>
      <c r="BG268" s="127">
        <f t="shared" si="46"/>
        <v>0</v>
      </c>
      <c r="BH268" s="127">
        <f t="shared" si="47"/>
        <v>0</v>
      </c>
      <c r="BI268" s="127">
        <f t="shared" si="48"/>
        <v>0</v>
      </c>
      <c r="BJ268" s="13" t="s">
        <v>74</v>
      </c>
      <c r="BK268" s="127">
        <f t="shared" si="49"/>
        <v>0</v>
      </c>
      <c r="BL268" s="13" t="s">
        <v>132</v>
      </c>
      <c r="BM268" s="126" t="s">
        <v>453</v>
      </c>
    </row>
    <row r="269" spans="2:65" s="1" customFormat="1" ht="24.3" customHeight="1" x14ac:dyDescent="0.2">
      <c r="B269" s="25"/>
      <c r="C269" s="115" t="s">
        <v>454</v>
      </c>
      <c r="D269" s="115" t="s">
        <v>128</v>
      </c>
      <c r="E269" s="116" t="s">
        <v>455</v>
      </c>
      <c r="F269" s="117" t="s">
        <v>456</v>
      </c>
      <c r="G269" s="118" t="s">
        <v>225</v>
      </c>
      <c r="H269" s="119">
        <v>10</v>
      </c>
      <c r="I269" s="149"/>
      <c r="J269" s="120">
        <f t="shared" si="40"/>
        <v>0</v>
      </c>
      <c r="K269" s="121"/>
      <c r="L269" s="25"/>
      <c r="M269" s="122" t="s">
        <v>1</v>
      </c>
      <c r="N269" s="123" t="s">
        <v>32</v>
      </c>
      <c r="O269" s="124">
        <v>0</v>
      </c>
      <c r="P269" s="124">
        <f t="shared" si="41"/>
        <v>0</v>
      </c>
      <c r="Q269" s="124">
        <v>1.6469999999999999E-2</v>
      </c>
      <c r="R269" s="124">
        <f t="shared" si="42"/>
        <v>0.16469999999999999</v>
      </c>
      <c r="S269" s="124">
        <v>0</v>
      </c>
      <c r="T269" s="125">
        <f t="shared" si="43"/>
        <v>0</v>
      </c>
      <c r="AR269" s="126" t="s">
        <v>132</v>
      </c>
      <c r="AT269" s="126" t="s">
        <v>128</v>
      </c>
      <c r="AU269" s="126" t="s">
        <v>74</v>
      </c>
      <c r="AY269" s="13" t="s">
        <v>127</v>
      </c>
      <c r="BE269" s="127">
        <f t="shared" si="44"/>
        <v>0</v>
      </c>
      <c r="BF269" s="127">
        <f t="shared" si="45"/>
        <v>0</v>
      </c>
      <c r="BG269" s="127">
        <f t="shared" si="46"/>
        <v>0</v>
      </c>
      <c r="BH269" s="127">
        <f t="shared" si="47"/>
        <v>0</v>
      </c>
      <c r="BI269" s="127">
        <f t="shared" si="48"/>
        <v>0</v>
      </c>
      <c r="BJ269" s="13" t="s">
        <v>74</v>
      </c>
      <c r="BK269" s="127">
        <f t="shared" si="49"/>
        <v>0</v>
      </c>
      <c r="BL269" s="13" t="s">
        <v>132</v>
      </c>
      <c r="BM269" s="126" t="s">
        <v>457</v>
      </c>
    </row>
    <row r="270" spans="2:65" s="1" customFormat="1" ht="24.3" customHeight="1" x14ac:dyDescent="0.2">
      <c r="B270" s="25"/>
      <c r="C270" s="115" t="s">
        <v>458</v>
      </c>
      <c r="D270" s="115" t="s">
        <v>128</v>
      </c>
      <c r="E270" s="116" t="s">
        <v>459</v>
      </c>
      <c r="F270" s="117" t="s">
        <v>460</v>
      </c>
      <c r="G270" s="118" t="s">
        <v>225</v>
      </c>
      <c r="H270" s="119">
        <v>1</v>
      </c>
      <c r="I270" s="149"/>
      <c r="J270" s="120">
        <f t="shared" si="40"/>
        <v>0</v>
      </c>
      <c r="K270" s="121"/>
      <c r="L270" s="25"/>
      <c r="M270" s="122" t="s">
        <v>1</v>
      </c>
      <c r="N270" s="123" t="s">
        <v>32</v>
      </c>
      <c r="O270" s="124">
        <v>0</v>
      </c>
      <c r="P270" s="124">
        <f t="shared" si="41"/>
        <v>0</v>
      </c>
      <c r="Q270" s="124">
        <v>9.4599999999999997E-3</v>
      </c>
      <c r="R270" s="124">
        <f t="shared" si="42"/>
        <v>9.4599999999999997E-3</v>
      </c>
      <c r="S270" s="124">
        <v>0</v>
      </c>
      <c r="T270" s="125">
        <f t="shared" si="43"/>
        <v>0</v>
      </c>
      <c r="AR270" s="126" t="s">
        <v>132</v>
      </c>
      <c r="AT270" s="126" t="s">
        <v>128</v>
      </c>
      <c r="AU270" s="126" t="s">
        <v>74</v>
      </c>
      <c r="AY270" s="13" t="s">
        <v>127</v>
      </c>
      <c r="BE270" s="127">
        <f t="shared" si="44"/>
        <v>0</v>
      </c>
      <c r="BF270" s="127">
        <f t="shared" si="45"/>
        <v>0</v>
      </c>
      <c r="BG270" s="127">
        <f t="shared" si="46"/>
        <v>0</v>
      </c>
      <c r="BH270" s="127">
        <f t="shared" si="47"/>
        <v>0</v>
      </c>
      <c r="BI270" s="127">
        <f t="shared" si="48"/>
        <v>0</v>
      </c>
      <c r="BJ270" s="13" t="s">
        <v>74</v>
      </c>
      <c r="BK270" s="127">
        <f t="shared" si="49"/>
        <v>0</v>
      </c>
      <c r="BL270" s="13" t="s">
        <v>132</v>
      </c>
      <c r="BM270" s="126" t="s">
        <v>461</v>
      </c>
    </row>
    <row r="271" spans="2:65" s="1" customFormat="1" ht="24.3" customHeight="1" x14ac:dyDescent="0.2">
      <c r="B271" s="25"/>
      <c r="C271" s="115" t="s">
        <v>462</v>
      </c>
      <c r="D271" s="115" t="s">
        <v>128</v>
      </c>
      <c r="E271" s="116" t="s">
        <v>463</v>
      </c>
      <c r="F271" s="117" t="s">
        <v>464</v>
      </c>
      <c r="G271" s="118" t="s">
        <v>225</v>
      </c>
      <c r="H271" s="119">
        <v>6</v>
      </c>
      <c r="I271" s="149"/>
      <c r="J271" s="120">
        <f t="shared" si="40"/>
        <v>0</v>
      </c>
      <c r="K271" s="121"/>
      <c r="L271" s="25"/>
      <c r="M271" s="122" t="s">
        <v>1</v>
      </c>
      <c r="N271" s="123" t="s">
        <v>32</v>
      </c>
      <c r="O271" s="124">
        <v>0</v>
      </c>
      <c r="P271" s="124">
        <f t="shared" si="41"/>
        <v>0</v>
      </c>
      <c r="Q271" s="124">
        <v>1.908E-2</v>
      </c>
      <c r="R271" s="124">
        <f t="shared" si="42"/>
        <v>0.11448</v>
      </c>
      <c r="S271" s="124">
        <v>0</v>
      </c>
      <c r="T271" s="125">
        <f t="shared" si="43"/>
        <v>0</v>
      </c>
      <c r="AR271" s="126" t="s">
        <v>132</v>
      </c>
      <c r="AT271" s="126" t="s">
        <v>128</v>
      </c>
      <c r="AU271" s="126" t="s">
        <v>74</v>
      </c>
      <c r="AY271" s="13" t="s">
        <v>127</v>
      </c>
      <c r="BE271" s="127">
        <f t="shared" si="44"/>
        <v>0</v>
      </c>
      <c r="BF271" s="127">
        <f t="shared" si="45"/>
        <v>0</v>
      </c>
      <c r="BG271" s="127">
        <f t="shared" si="46"/>
        <v>0</v>
      </c>
      <c r="BH271" s="127">
        <f t="shared" si="47"/>
        <v>0</v>
      </c>
      <c r="BI271" s="127">
        <f t="shared" si="48"/>
        <v>0</v>
      </c>
      <c r="BJ271" s="13" t="s">
        <v>74</v>
      </c>
      <c r="BK271" s="127">
        <f t="shared" si="49"/>
        <v>0</v>
      </c>
      <c r="BL271" s="13" t="s">
        <v>132</v>
      </c>
      <c r="BM271" s="126" t="s">
        <v>465</v>
      </c>
    </row>
    <row r="272" spans="2:65" s="1" customFormat="1" ht="24.3" customHeight="1" x14ac:dyDescent="0.2">
      <c r="B272" s="25"/>
      <c r="C272" s="115" t="s">
        <v>466</v>
      </c>
      <c r="D272" s="115" t="s">
        <v>128</v>
      </c>
      <c r="E272" s="116" t="s">
        <v>467</v>
      </c>
      <c r="F272" s="117" t="s">
        <v>468</v>
      </c>
      <c r="G272" s="118" t="s">
        <v>225</v>
      </c>
      <c r="H272" s="119">
        <v>1</v>
      </c>
      <c r="I272" s="149"/>
      <c r="J272" s="120">
        <f t="shared" si="40"/>
        <v>0</v>
      </c>
      <c r="K272" s="121"/>
      <c r="L272" s="25"/>
      <c r="M272" s="122" t="s">
        <v>1</v>
      </c>
      <c r="N272" s="123" t="s">
        <v>32</v>
      </c>
      <c r="O272" s="124">
        <v>0</v>
      </c>
      <c r="P272" s="124">
        <f t="shared" si="41"/>
        <v>0</v>
      </c>
      <c r="Q272" s="124">
        <v>1.4489999999999999E-2</v>
      </c>
      <c r="R272" s="124">
        <f t="shared" si="42"/>
        <v>1.4489999999999999E-2</v>
      </c>
      <c r="S272" s="124">
        <v>0</v>
      </c>
      <c r="T272" s="125">
        <f t="shared" si="43"/>
        <v>0</v>
      </c>
      <c r="AR272" s="126" t="s">
        <v>132</v>
      </c>
      <c r="AT272" s="126" t="s">
        <v>128</v>
      </c>
      <c r="AU272" s="126" t="s">
        <v>74</v>
      </c>
      <c r="AY272" s="13" t="s">
        <v>127</v>
      </c>
      <c r="BE272" s="127">
        <f t="shared" si="44"/>
        <v>0</v>
      </c>
      <c r="BF272" s="127">
        <f t="shared" si="45"/>
        <v>0</v>
      </c>
      <c r="BG272" s="127">
        <f t="shared" si="46"/>
        <v>0</v>
      </c>
      <c r="BH272" s="127">
        <f t="shared" si="47"/>
        <v>0</v>
      </c>
      <c r="BI272" s="127">
        <f t="shared" si="48"/>
        <v>0</v>
      </c>
      <c r="BJ272" s="13" t="s">
        <v>74</v>
      </c>
      <c r="BK272" s="127">
        <f t="shared" si="49"/>
        <v>0</v>
      </c>
      <c r="BL272" s="13" t="s">
        <v>132</v>
      </c>
      <c r="BM272" s="126" t="s">
        <v>469</v>
      </c>
    </row>
    <row r="273" spans="2:65" s="1" customFormat="1" ht="24.3" customHeight="1" x14ac:dyDescent="0.2">
      <c r="B273" s="25"/>
      <c r="C273" s="115" t="s">
        <v>470</v>
      </c>
      <c r="D273" s="115" t="s">
        <v>128</v>
      </c>
      <c r="E273" s="116" t="s">
        <v>471</v>
      </c>
      <c r="F273" s="117" t="s">
        <v>472</v>
      </c>
      <c r="G273" s="118" t="s">
        <v>304</v>
      </c>
      <c r="H273" s="119">
        <v>0.4</v>
      </c>
      <c r="I273" s="149"/>
      <c r="J273" s="120">
        <f t="shared" si="40"/>
        <v>0</v>
      </c>
      <c r="K273" s="121"/>
      <c r="L273" s="25"/>
      <c r="M273" s="122" t="s">
        <v>1</v>
      </c>
      <c r="N273" s="123" t="s">
        <v>32</v>
      </c>
      <c r="O273" s="124">
        <v>0</v>
      </c>
      <c r="P273" s="124">
        <f t="shared" si="41"/>
        <v>0</v>
      </c>
      <c r="Q273" s="124">
        <v>0</v>
      </c>
      <c r="R273" s="124">
        <f t="shared" si="42"/>
        <v>0</v>
      </c>
      <c r="S273" s="124">
        <v>0</v>
      </c>
      <c r="T273" s="125">
        <f t="shared" si="43"/>
        <v>0</v>
      </c>
      <c r="AR273" s="126" t="s">
        <v>132</v>
      </c>
      <c r="AT273" s="126" t="s">
        <v>128</v>
      </c>
      <c r="AU273" s="126" t="s">
        <v>74</v>
      </c>
      <c r="AY273" s="13" t="s">
        <v>127</v>
      </c>
      <c r="BE273" s="127">
        <f t="shared" si="44"/>
        <v>0</v>
      </c>
      <c r="BF273" s="127">
        <f t="shared" si="45"/>
        <v>0</v>
      </c>
      <c r="BG273" s="127">
        <f t="shared" si="46"/>
        <v>0</v>
      </c>
      <c r="BH273" s="127">
        <f t="shared" si="47"/>
        <v>0</v>
      </c>
      <c r="BI273" s="127">
        <f t="shared" si="48"/>
        <v>0</v>
      </c>
      <c r="BJ273" s="13" t="s">
        <v>74</v>
      </c>
      <c r="BK273" s="127">
        <f t="shared" si="49"/>
        <v>0</v>
      </c>
      <c r="BL273" s="13" t="s">
        <v>132</v>
      </c>
      <c r="BM273" s="126" t="s">
        <v>473</v>
      </c>
    </row>
    <row r="274" spans="2:65" s="10" customFormat="1" ht="25.95" customHeight="1" x14ac:dyDescent="0.25">
      <c r="B274" s="106"/>
      <c r="D274" s="107" t="s">
        <v>66</v>
      </c>
      <c r="E274" s="108" t="s">
        <v>474</v>
      </c>
      <c r="F274" s="108" t="s">
        <v>475</v>
      </c>
      <c r="J274" s="109">
        <f>BK274</f>
        <v>0</v>
      </c>
      <c r="L274" s="106"/>
      <c r="M274" s="110"/>
      <c r="P274" s="111">
        <f>SUM(P275:P276)</f>
        <v>0</v>
      </c>
      <c r="R274" s="111">
        <f>SUM(R275:R276)</f>
        <v>9.3599999999999989E-2</v>
      </c>
      <c r="T274" s="112">
        <f>SUM(T275:T276)</f>
        <v>0</v>
      </c>
      <c r="AR274" s="107" t="s">
        <v>76</v>
      </c>
      <c r="AT274" s="113" t="s">
        <v>66</v>
      </c>
      <c r="AU274" s="113" t="s">
        <v>6</v>
      </c>
      <c r="AY274" s="107" t="s">
        <v>127</v>
      </c>
      <c r="BK274" s="114">
        <f>SUM(BK275:BK276)</f>
        <v>0</v>
      </c>
    </row>
    <row r="275" spans="2:65" s="1" customFormat="1" ht="24.3" customHeight="1" x14ac:dyDescent="0.2">
      <c r="B275" s="25"/>
      <c r="C275" s="115" t="s">
        <v>74</v>
      </c>
      <c r="D275" s="115" t="s">
        <v>128</v>
      </c>
      <c r="E275" s="116" t="s">
        <v>476</v>
      </c>
      <c r="F275" s="117" t="s">
        <v>477</v>
      </c>
      <c r="G275" s="118" t="s">
        <v>225</v>
      </c>
      <c r="H275" s="119">
        <v>6</v>
      </c>
      <c r="I275" s="149"/>
      <c r="J275" s="120">
        <f>ROUND(I275*H275,2)</f>
        <v>0</v>
      </c>
      <c r="K275" s="121"/>
      <c r="L275" s="25"/>
      <c r="M275" s="122" t="s">
        <v>1</v>
      </c>
      <c r="N275" s="123" t="s">
        <v>32</v>
      </c>
      <c r="O275" s="124">
        <v>0</v>
      </c>
      <c r="P275" s="124">
        <f>O275*H275</f>
        <v>0</v>
      </c>
      <c r="Q275" s="124">
        <v>1.5599999999999999E-2</v>
      </c>
      <c r="R275" s="124">
        <f>Q275*H275</f>
        <v>9.3599999999999989E-2</v>
      </c>
      <c r="S275" s="124">
        <v>0</v>
      </c>
      <c r="T275" s="125">
        <f>S275*H275</f>
        <v>0</v>
      </c>
      <c r="AR275" s="126" t="s">
        <v>132</v>
      </c>
      <c r="AT275" s="126" t="s">
        <v>128</v>
      </c>
      <c r="AU275" s="126" t="s">
        <v>74</v>
      </c>
      <c r="AY275" s="13" t="s">
        <v>127</v>
      </c>
      <c r="BE275" s="127">
        <f>IF(N275="základní",J275,0)</f>
        <v>0</v>
      </c>
      <c r="BF275" s="127">
        <f>IF(N275="snížená",J275,0)</f>
        <v>0</v>
      </c>
      <c r="BG275" s="127">
        <f>IF(N275="zákl. přenesená",J275,0)</f>
        <v>0</v>
      </c>
      <c r="BH275" s="127">
        <f>IF(N275="sníž. přenesená",J275,0)</f>
        <v>0</v>
      </c>
      <c r="BI275" s="127">
        <f>IF(N275="nulová",J275,0)</f>
        <v>0</v>
      </c>
      <c r="BJ275" s="13" t="s">
        <v>74</v>
      </c>
      <c r="BK275" s="127">
        <f>ROUND(I275*H275,2)</f>
        <v>0</v>
      </c>
      <c r="BL275" s="13" t="s">
        <v>132</v>
      </c>
      <c r="BM275" s="126" t="s">
        <v>478</v>
      </c>
    </row>
    <row r="276" spans="2:65" s="1" customFormat="1" ht="24.3" customHeight="1" x14ac:dyDescent="0.2">
      <c r="B276" s="25"/>
      <c r="C276" s="115" t="s">
        <v>76</v>
      </c>
      <c r="D276" s="115" t="s">
        <v>128</v>
      </c>
      <c r="E276" s="116" t="s">
        <v>479</v>
      </c>
      <c r="F276" s="117" t="s">
        <v>480</v>
      </c>
      <c r="G276" s="118" t="s">
        <v>304</v>
      </c>
      <c r="H276" s="119">
        <v>0.4</v>
      </c>
      <c r="I276" s="149"/>
      <c r="J276" s="120">
        <f>ROUND(I276*H276,2)</f>
        <v>0</v>
      </c>
      <c r="K276" s="121"/>
      <c r="L276" s="25"/>
      <c r="M276" s="122" t="s">
        <v>1</v>
      </c>
      <c r="N276" s="123" t="s">
        <v>32</v>
      </c>
      <c r="O276" s="124">
        <v>0</v>
      </c>
      <c r="P276" s="124">
        <f>O276*H276</f>
        <v>0</v>
      </c>
      <c r="Q276" s="124">
        <v>0</v>
      </c>
      <c r="R276" s="124">
        <f>Q276*H276</f>
        <v>0</v>
      </c>
      <c r="S276" s="124">
        <v>0</v>
      </c>
      <c r="T276" s="125">
        <f>S276*H276</f>
        <v>0</v>
      </c>
      <c r="AR276" s="126" t="s">
        <v>132</v>
      </c>
      <c r="AT276" s="126" t="s">
        <v>128</v>
      </c>
      <c r="AU276" s="126" t="s">
        <v>74</v>
      </c>
      <c r="AY276" s="13" t="s">
        <v>127</v>
      </c>
      <c r="BE276" s="127">
        <f>IF(N276="základní",J276,0)</f>
        <v>0</v>
      </c>
      <c r="BF276" s="127">
        <f>IF(N276="snížená",J276,0)</f>
        <v>0</v>
      </c>
      <c r="BG276" s="127">
        <f>IF(N276="zákl. přenesená",J276,0)</f>
        <v>0</v>
      </c>
      <c r="BH276" s="127">
        <f>IF(N276="sníž. přenesená",J276,0)</f>
        <v>0</v>
      </c>
      <c r="BI276" s="127">
        <f>IF(N276="nulová",J276,0)</f>
        <v>0</v>
      </c>
      <c r="BJ276" s="13" t="s">
        <v>74</v>
      </c>
      <c r="BK276" s="127">
        <f>ROUND(I276*H276,2)</f>
        <v>0</v>
      </c>
      <c r="BL276" s="13" t="s">
        <v>132</v>
      </c>
      <c r="BM276" s="126" t="s">
        <v>481</v>
      </c>
    </row>
    <row r="277" spans="2:65" s="10" customFormat="1" ht="25.95" customHeight="1" x14ac:dyDescent="0.25">
      <c r="B277" s="106"/>
      <c r="D277" s="107" t="s">
        <v>66</v>
      </c>
      <c r="E277" s="108" t="s">
        <v>482</v>
      </c>
      <c r="F277" s="108" t="s">
        <v>483</v>
      </c>
      <c r="J277" s="109">
        <f>BK277</f>
        <v>0</v>
      </c>
      <c r="L277" s="106"/>
      <c r="M277" s="110"/>
      <c r="P277" s="111">
        <f>SUM(P278:P287)</f>
        <v>0</v>
      </c>
      <c r="R277" s="111">
        <f>SUM(R278:R287)</f>
        <v>4.7500000000000001E-2</v>
      </c>
      <c r="T277" s="112">
        <f>SUM(T278:T287)</f>
        <v>0</v>
      </c>
      <c r="AR277" s="107" t="s">
        <v>76</v>
      </c>
      <c r="AT277" s="113" t="s">
        <v>66</v>
      </c>
      <c r="AU277" s="113" t="s">
        <v>6</v>
      </c>
      <c r="AY277" s="107" t="s">
        <v>127</v>
      </c>
      <c r="BK277" s="114">
        <f>SUM(BK278:BK287)</f>
        <v>0</v>
      </c>
    </row>
    <row r="278" spans="2:65" s="1" customFormat="1" ht="24.3" customHeight="1" x14ac:dyDescent="0.2">
      <c r="B278" s="25"/>
      <c r="C278" s="115" t="s">
        <v>74</v>
      </c>
      <c r="D278" s="115" t="s">
        <v>128</v>
      </c>
      <c r="E278" s="116" t="s">
        <v>484</v>
      </c>
      <c r="F278" s="117" t="s">
        <v>485</v>
      </c>
      <c r="G278" s="118" t="s">
        <v>206</v>
      </c>
      <c r="H278" s="119">
        <v>36</v>
      </c>
      <c r="I278" s="149"/>
      <c r="J278" s="120">
        <f>ROUND(I278*H278,2)</f>
        <v>0</v>
      </c>
      <c r="K278" s="121"/>
      <c r="L278" s="25"/>
      <c r="M278" s="122" t="s">
        <v>1</v>
      </c>
      <c r="N278" s="123" t="s">
        <v>32</v>
      </c>
      <c r="O278" s="124">
        <v>0</v>
      </c>
      <c r="P278" s="124">
        <f>O278*H278</f>
        <v>0</v>
      </c>
      <c r="Q278" s="124">
        <v>4.6000000000000001E-4</v>
      </c>
      <c r="R278" s="124">
        <f>Q278*H278</f>
        <v>1.6560000000000002E-2</v>
      </c>
      <c r="S278" s="124">
        <v>0</v>
      </c>
      <c r="T278" s="125">
        <f>S278*H278</f>
        <v>0</v>
      </c>
      <c r="AR278" s="126" t="s">
        <v>132</v>
      </c>
      <c r="AT278" s="126" t="s">
        <v>128</v>
      </c>
      <c r="AU278" s="126" t="s">
        <v>74</v>
      </c>
      <c r="AY278" s="13" t="s">
        <v>127</v>
      </c>
      <c r="BE278" s="127">
        <f>IF(N278="základní",J278,0)</f>
        <v>0</v>
      </c>
      <c r="BF278" s="127">
        <f>IF(N278="snížená",J278,0)</f>
        <v>0</v>
      </c>
      <c r="BG278" s="127">
        <f>IF(N278="zákl. přenesená",J278,0)</f>
        <v>0</v>
      </c>
      <c r="BH278" s="127">
        <f>IF(N278="sníž. přenesená",J278,0)</f>
        <v>0</v>
      </c>
      <c r="BI278" s="127">
        <f>IF(N278="nulová",J278,0)</f>
        <v>0</v>
      </c>
      <c r="BJ278" s="13" t="s">
        <v>74</v>
      </c>
      <c r="BK278" s="127">
        <f>ROUND(I278*H278,2)</f>
        <v>0</v>
      </c>
      <c r="BL278" s="13" t="s">
        <v>132</v>
      </c>
      <c r="BM278" s="126" t="s">
        <v>486</v>
      </c>
    </row>
    <row r="279" spans="2:65" s="11" customFormat="1" x14ac:dyDescent="0.2">
      <c r="B279" s="128"/>
      <c r="D279" s="129" t="s">
        <v>160</v>
      </c>
      <c r="E279" s="130" t="s">
        <v>1</v>
      </c>
      <c r="F279" s="131" t="s">
        <v>487</v>
      </c>
      <c r="H279" s="132">
        <v>36</v>
      </c>
      <c r="L279" s="128"/>
      <c r="M279" s="133"/>
      <c r="T279" s="134"/>
      <c r="AT279" s="130" t="s">
        <v>160</v>
      </c>
      <c r="AU279" s="130" t="s">
        <v>74</v>
      </c>
      <c r="AV279" s="11" t="s">
        <v>76</v>
      </c>
      <c r="AW279" s="11" t="s">
        <v>24</v>
      </c>
      <c r="AX279" s="11" t="s">
        <v>74</v>
      </c>
      <c r="AY279" s="130" t="s">
        <v>127</v>
      </c>
    </row>
    <row r="280" spans="2:65" s="1" customFormat="1" ht="24.3" customHeight="1" x14ac:dyDescent="0.2">
      <c r="B280" s="25"/>
      <c r="C280" s="115" t="s">
        <v>76</v>
      </c>
      <c r="D280" s="115" t="s">
        <v>128</v>
      </c>
      <c r="E280" s="116" t="s">
        <v>488</v>
      </c>
      <c r="F280" s="117" t="s">
        <v>489</v>
      </c>
      <c r="G280" s="118" t="s">
        <v>206</v>
      </c>
      <c r="H280" s="119">
        <v>9</v>
      </c>
      <c r="I280" s="149"/>
      <c r="J280" s="120">
        <f>ROUND(I280*H280,2)</f>
        <v>0</v>
      </c>
      <c r="K280" s="121"/>
      <c r="L280" s="25"/>
      <c r="M280" s="122" t="s">
        <v>1</v>
      </c>
      <c r="N280" s="123" t="s">
        <v>32</v>
      </c>
      <c r="O280" s="124">
        <v>0</v>
      </c>
      <c r="P280" s="124">
        <f>O280*H280</f>
        <v>0</v>
      </c>
      <c r="Q280" s="124">
        <v>6.9999999999999999E-4</v>
      </c>
      <c r="R280" s="124">
        <f>Q280*H280</f>
        <v>6.3E-3</v>
      </c>
      <c r="S280" s="124">
        <v>0</v>
      </c>
      <c r="T280" s="125">
        <f>S280*H280</f>
        <v>0</v>
      </c>
      <c r="AR280" s="126" t="s">
        <v>132</v>
      </c>
      <c r="AT280" s="126" t="s">
        <v>128</v>
      </c>
      <c r="AU280" s="126" t="s">
        <v>74</v>
      </c>
      <c r="AY280" s="13" t="s">
        <v>127</v>
      </c>
      <c r="BE280" s="127">
        <f>IF(N280="základní",J280,0)</f>
        <v>0</v>
      </c>
      <c r="BF280" s="127">
        <f>IF(N280="snížená",J280,0)</f>
        <v>0</v>
      </c>
      <c r="BG280" s="127">
        <f>IF(N280="zákl. přenesená",J280,0)</f>
        <v>0</v>
      </c>
      <c r="BH280" s="127">
        <f>IF(N280="sníž. přenesená",J280,0)</f>
        <v>0</v>
      </c>
      <c r="BI280" s="127">
        <f>IF(N280="nulová",J280,0)</f>
        <v>0</v>
      </c>
      <c r="BJ280" s="13" t="s">
        <v>74</v>
      </c>
      <c r="BK280" s="127">
        <f>ROUND(I280*H280,2)</f>
        <v>0</v>
      </c>
      <c r="BL280" s="13" t="s">
        <v>132</v>
      </c>
      <c r="BM280" s="126" t="s">
        <v>490</v>
      </c>
    </row>
    <row r="281" spans="2:65" s="1" customFormat="1" ht="24.3" customHeight="1" x14ac:dyDescent="0.2">
      <c r="B281" s="25"/>
      <c r="C281" s="115" t="s">
        <v>137</v>
      </c>
      <c r="D281" s="115" t="s">
        <v>128</v>
      </c>
      <c r="E281" s="116" t="s">
        <v>491</v>
      </c>
      <c r="F281" s="117" t="s">
        <v>492</v>
      </c>
      <c r="G281" s="118" t="s">
        <v>206</v>
      </c>
      <c r="H281" s="119">
        <v>16</v>
      </c>
      <c r="I281" s="149"/>
      <c r="J281" s="120">
        <f>ROUND(I281*H281,2)</f>
        <v>0</v>
      </c>
      <c r="K281" s="121"/>
      <c r="L281" s="25"/>
      <c r="M281" s="122" t="s">
        <v>1</v>
      </c>
      <c r="N281" s="123" t="s">
        <v>32</v>
      </c>
      <c r="O281" s="124">
        <v>0</v>
      </c>
      <c r="P281" s="124">
        <f>O281*H281</f>
        <v>0</v>
      </c>
      <c r="Q281" s="124">
        <v>1.2700000000000001E-3</v>
      </c>
      <c r="R281" s="124">
        <f>Q281*H281</f>
        <v>2.0320000000000001E-2</v>
      </c>
      <c r="S281" s="124">
        <v>0</v>
      </c>
      <c r="T281" s="125">
        <f>S281*H281</f>
        <v>0</v>
      </c>
      <c r="AR281" s="126" t="s">
        <v>132</v>
      </c>
      <c r="AT281" s="126" t="s">
        <v>128</v>
      </c>
      <c r="AU281" s="126" t="s">
        <v>74</v>
      </c>
      <c r="AY281" s="13" t="s">
        <v>127</v>
      </c>
      <c r="BE281" s="127">
        <f>IF(N281="základní",J281,0)</f>
        <v>0</v>
      </c>
      <c r="BF281" s="127">
        <f>IF(N281="snížená",J281,0)</f>
        <v>0</v>
      </c>
      <c r="BG281" s="127">
        <f>IF(N281="zákl. přenesená",J281,0)</f>
        <v>0</v>
      </c>
      <c r="BH281" s="127">
        <f>IF(N281="sníž. přenesená",J281,0)</f>
        <v>0</v>
      </c>
      <c r="BI281" s="127">
        <f>IF(N281="nulová",J281,0)</f>
        <v>0</v>
      </c>
      <c r="BJ281" s="13" t="s">
        <v>74</v>
      </c>
      <c r="BK281" s="127">
        <f>ROUND(I281*H281,2)</f>
        <v>0</v>
      </c>
      <c r="BL281" s="13" t="s">
        <v>132</v>
      </c>
      <c r="BM281" s="126" t="s">
        <v>493</v>
      </c>
    </row>
    <row r="282" spans="2:65" s="1" customFormat="1" ht="16.5" customHeight="1" x14ac:dyDescent="0.2">
      <c r="B282" s="25"/>
      <c r="C282" s="115" t="s">
        <v>126</v>
      </c>
      <c r="D282" s="115" t="s">
        <v>128</v>
      </c>
      <c r="E282" s="116" t="s">
        <v>494</v>
      </c>
      <c r="F282" s="117" t="s">
        <v>495</v>
      </c>
      <c r="G282" s="118" t="s">
        <v>206</v>
      </c>
      <c r="H282" s="119">
        <v>61</v>
      </c>
      <c r="I282" s="149"/>
      <c r="J282" s="120">
        <f>ROUND(I282*H282,2)</f>
        <v>0</v>
      </c>
      <c r="K282" s="121"/>
      <c r="L282" s="25"/>
      <c r="M282" s="122" t="s">
        <v>1</v>
      </c>
      <c r="N282" s="123" t="s">
        <v>32</v>
      </c>
      <c r="O282" s="124">
        <v>0</v>
      </c>
      <c r="P282" s="124">
        <f>O282*H282</f>
        <v>0</v>
      </c>
      <c r="Q282" s="124">
        <v>0</v>
      </c>
      <c r="R282" s="124">
        <f>Q282*H282</f>
        <v>0</v>
      </c>
      <c r="S282" s="124">
        <v>0</v>
      </c>
      <c r="T282" s="125">
        <f>S282*H282</f>
        <v>0</v>
      </c>
      <c r="AR282" s="126" t="s">
        <v>132</v>
      </c>
      <c r="AT282" s="126" t="s">
        <v>128</v>
      </c>
      <c r="AU282" s="126" t="s">
        <v>74</v>
      </c>
      <c r="AY282" s="13" t="s">
        <v>127</v>
      </c>
      <c r="BE282" s="127">
        <f>IF(N282="základní",J282,0)</f>
        <v>0</v>
      </c>
      <c r="BF282" s="127">
        <f>IF(N282="snížená",J282,0)</f>
        <v>0</v>
      </c>
      <c r="BG282" s="127">
        <f>IF(N282="zákl. přenesená",J282,0)</f>
        <v>0</v>
      </c>
      <c r="BH282" s="127">
        <f>IF(N282="sníž. přenesená",J282,0)</f>
        <v>0</v>
      </c>
      <c r="BI282" s="127">
        <f>IF(N282="nulová",J282,0)</f>
        <v>0</v>
      </c>
      <c r="BJ282" s="13" t="s">
        <v>74</v>
      </c>
      <c r="BK282" s="127">
        <f>ROUND(I282*H282,2)</f>
        <v>0</v>
      </c>
      <c r="BL282" s="13" t="s">
        <v>132</v>
      </c>
      <c r="BM282" s="126" t="s">
        <v>496</v>
      </c>
    </row>
    <row r="283" spans="2:65" s="11" customFormat="1" x14ac:dyDescent="0.2">
      <c r="B283" s="128"/>
      <c r="D283" s="129" t="s">
        <v>160</v>
      </c>
      <c r="E283" s="130" t="s">
        <v>1</v>
      </c>
      <c r="F283" s="131" t="s">
        <v>497</v>
      </c>
      <c r="H283" s="132">
        <v>61</v>
      </c>
      <c r="L283" s="128"/>
      <c r="M283" s="133"/>
      <c r="T283" s="134"/>
      <c r="AT283" s="130" t="s">
        <v>160</v>
      </c>
      <c r="AU283" s="130" t="s">
        <v>74</v>
      </c>
      <c r="AV283" s="11" t="s">
        <v>76</v>
      </c>
      <c r="AW283" s="11" t="s">
        <v>24</v>
      </c>
      <c r="AX283" s="11" t="s">
        <v>74</v>
      </c>
      <c r="AY283" s="130" t="s">
        <v>127</v>
      </c>
    </row>
    <row r="284" spans="2:65" s="1" customFormat="1" ht="33" customHeight="1" x14ac:dyDescent="0.2">
      <c r="B284" s="25"/>
      <c r="C284" s="115" t="s">
        <v>173</v>
      </c>
      <c r="D284" s="115" t="s">
        <v>128</v>
      </c>
      <c r="E284" s="116" t="s">
        <v>498</v>
      </c>
      <c r="F284" s="117" t="s">
        <v>499</v>
      </c>
      <c r="G284" s="118" t="s">
        <v>206</v>
      </c>
      <c r="H284" s="119">
        <v>36</v>
      </c>
      <c r="I284" s="149"/>
      <c r="J284" s="120">
        <f>ROUND(I284*H284,2)</f>
        <v>0</v>
      </c>
      <c r="K284" s="121"/>
      <c r="L284" s="25"/>
      <c r="M284" s="122" t="s">
        <v>1</v>
      </c>
      <c r="N284" s="123" t="s">
        <v>32</v>
      </c>
      <c r="O284" s="124">
        <v>0</v>
      </c>
      <c r="P284" s="124">
        <f>O284*H284</f>
        <v>0</v>
      </c>
      <c r="Q284" s="124">
        <v>1.2E-4</v>
      </c>
      <c r="R284" s="124">
        <f>Q284*H284</f>
        <v>4.3200000000000001E-3</v>
      </c>
      <c r="S284" s="124">
        <v>0</v>
      </c>
      <c r="T284" s="125">
        <f>S284*H284</f>
        <v>0</v>
      </c>
      <c r="AR284" s="126" t="s">
        <v>132</v>
      </c>
      <c r="AT284" s="126" t="s">
        <v>128</v>
      </c>
      <c r="AU284" s="126" t="s">
        <v>74</v>
      </c>
      <c r="AY284" s="13" t="s">
        <v>127</v>
      </c>
      <c r="BE284" s="127">
        <f>IF(N284="základní",J284,0)</f>
        <v>0</v>
      </c>
      <c r="BF284" s="127">
        <f>IF(N284="snížená",J284,0)</f>
        <v>0</v>
      </c>
      <c r="BG284" s="127">
        <f>IF(N284="zákl. přenesená",J284,0)</f>
        <v>0</v>
      </c>
      <c r="BH284" s="127">
        <f>IF(N284="sníž. přenesená",J284,0)</f>
        <v>0</v>
      </c>
      <c r="BI284" s="127">
        <f>IF(N284="nulová",J284,0)</f>
        <v>0</v>
      </c>
      <c r="BJ284" s="13" t="s">
        <v>74</v>
      </c>
      <c r="BK284" s="127">
        <f>ROUND(I284*H284,2)</f>
        <v>0</v>
      </c>
      <c r="BL284" s="13" t="s">
        <v>132</v>
      </c>
      <c r="BM284" s="126" t="s">
        <v>500</v>
      </c>
    </row>
    <row r="285" spans="2:65" s="1" customFormat="1" ht="24.3" customHeight="1" x14ac:dyDescent="0.2">
      <c r="B285" s="25"/>
      <c r="C285" s="115" t="s">
        <v>235</v>
      </c>
      <c r="D285" s="115" t="s">
        <v>128</v>
      </c>
      <c r="E285" s="116" t="s">
        <v>501</v>
      </c>
      <c r="F285" s="117" t="s">
        <v>502</v>
      </c>
      <c r="G285" s="118" t="s">
        <v>304</v>
      </c>
      <c r="H285" s="119">
        <v>4.84</v>
      </c>
      <c r="I285" s="149"/>
      <c r="J285" s="120">
        <f>ROUND(I285*H285,2)</f>
        <v>0</v>
      </c>
      <c r="K285" s="121"/>
      <c r="L285" s="25"/>
      <c r="M285" s="122" t="s">
        <v>1</v>
      </c>
      <c r="N285" s="123" t="s">
        <v>32</v>
      </c>
      <c r="O285" s="124">
        <v>0</v>
      </c>
      <c r="P285" s="124">
        <f>O285*H285</f>
        <v>0</v>
      </c>
      <c r="Q285" s="124">
        <v>0</v>
      </c>
      <c r="R285" s="124">
        <f>Q285*H285</f>
        <v>0</v>
      </c>
      <c r="S285" s="124">
        <v>0</v>
      </c>
      <c r="T285" s="125">
        <f>S285*H285</f>
        <v>0</v>
      </c>
      <c r="AR285" s="126" t="s">
        <v>132</v>
      </c>
      <c r="AT285" s="126" t="s">
        <v>128</v>
      </c>
      <c r="AU285" s="126" t="s">
        <v>74</v>
      </c>
      <c r="AY285" s="13" t="s">
        <v>127</v>
      </c>
      <c r="BE285" s="127">
        <f>IF(N285="základní",J285,0)</f>
        <v>0</v>
      </c>
      <c r="BF285" s="127">
        <f>IF(N285="snížená",J285,0)</f>
        <v>0</v>
      </c>
      <c r="BG285" s="127">
        <f>IF(N285="zákl. přenesená",J285,0)</f>
        <v>0</v>
      </c>
      <c r="BH285" s="127">
        <f>IF(N285="sníž. přenesená",J285,0)</f>
        <v>0</v>
      </c>
      <c r="BI285" s="127">
        <f>IF(N285="nulová",J285,0)</f>
        <v>0</v>
      </c>
      <c r="BJ285" s="13" t="s">
        <v>74</v>
      </c>
      <c r="BK285" s="127">
        <f>ROUND(I285*H285,2)</f>
        <v>0</v>
      </c>
      <c r="BL285" s="13" t="s">
        <v>132</v>
      </c>
      <c r="BM285" s="126" t="s">
        <v>503</v>
      </c>
    </row>
    <row r="286" spans="2:65" s="1" customFormat="1" ht="25.05" customHeight="1" x14ac:dyDescent="0.2">
      <c r="B286" s="25"/>
      <c r="C286" s="115" t="s">
        <v>169</v>
      </c>
      <c r="D286" s="115" t="s">
        <v>128</v>
      </c>
      <c r="E286" s="116" t="s">
        <v>504</v>
      </c>
      <c r="F286" s="117" t="s">
        <v>505</v>
      </c>
      <c r="G286" s="118" t="s">
        <v>225</v>
      </c>
      <c r="H286" s="119">
        <v>1</v>
      </c>
      <c r="I286" s="149"/>
      <c r="J286" s="120">
        <f>ROUND(I286*H286,2)</f>
        <v>0</v>
      </c>
      <c r="K286" s="121"/>
      <c r="L286" s="25"/>
      <c r="M286" s="122" t="s">
        <v>1</v>
      </c>
      <c r="N286" s="123" t="s">
        <v>32</v>
      </c>
      <c r="O286" s="124">
        <v>0</v>
      </c>
      <c r="P286" s="124">
        <f>O286*H286</f>
        <v>0</v>
      </c>
      <c r="Q286" s="124">
        <v>0</v>
      </c>
      <c r="R286" s="124">
        <f>Q286*H286</f>
        <v>0</v>
      </c>
      <c r="S286" s="124">
        <v>0</v>
      </c>
      <c r="T286" s="125">
        <f>S286*H286</f>
        <v>0</v>
      </c>
      <c r="AR286" s="126" t="s">
        <v>132</v>
      </c>
      <c r="AT286" s="126" t="s">
        <v>128</v>
      </c>
      <c r="AU286" s="126" t="s">
        <v>74</v>
      </c>
      <c r="AY286" s="13" t="s">
        <v>127</v>
      </c>
      <c r="BE286" s="127">
        <f>IF(N286="základní",J286,0)</f>
        <v>0</v>
      </c>
      <c r="BF286" s="127">
        <f>IF(N286="snížená",J286,0)</f>
        <v>0</v>
      </c>
      <c r="BG286" s="127">
        <f>IF(N286="zákl. přenesená",J286,0)</f>
        <v>0</v>
      </c>
      <c r="BH286" s="127">
        <f>IF(N286="sníž. přenesená",J286,0)</f>
        <v>0</v>
      </c>
      <c r="BI286" s="127">
        <f>IF(N286="nulová",J286,0)</f>
        <v>0</v>
      </c>
      <c r="BJ286" s="13" t="s">
        <v>74</v>
      </c>
      <c r="BK286" s="127">
        <f>ROUND(I286*H286,2)</f>
        <v>0</v>
      </c>
      <c r="BL286" s="13" t="s">
        <v>132</v>
      </c>
      <c r="BM286" s="126" t="s">
        <v>506</v>
      </c>
    </row>
    <row r="287" spans="2:65" s="1" customFormat="1" ht="16.5" customHeight="1" x14ac:dyDescent="0.2">
      <c r="B287" s="25"/>
      <c r="C287" s="115" t="s">
        <v>162</v>
      </c>
      <c r="D287" s="115" t="s">
        <v>128</v>
      </c>
      <c r="E287" s="116" t="s">
        <v>507</v>
      </c>
      <c r="F287" s="117" t="s">
        <v>508</v>
      </c>
      <c r="G287" s="118" t="s">
        <v>131</v>
      </c>
      <c r="H287" s="119">
        <v>15</v>
      </c>
      <c r="I287" s="149"/>
      <c r="J287" s="120">
        <f>ROUND(I287*H287,2)</f>
        <v>0</v>
      </c>
      <c r="K287" s="121"/>
      <c r="L287" s="25"/>
      <c r="M287" s="122" t="s">
        <v>1</v>
      </c>
      <c r="N287" s="123" t="s">
        <v>32</v>
      </c>
      <c r="O287" s="124">
        <v>0</v>
      </c>
      <c r="P287" s="124">
        <f>O287*H287</f>
        <v>0</v>
      </c>
      <c r="Q287" s="124">
        <v>0</v>
      </c>
      <c r="R287" s="124">
        <f>Q287*H287</f>
        <v>0</v>
      </c>
      <c r="S287" s="124">
        <v>0</v>
      </c>
      <c r="T287" s="125">
        <f>S287*H287</f>
        <v>0</v>
      </c>
      <c r="AR287" s="126" t="s">
        <v>132</v>
      </c>
      <c r="AT287" s="126" t="s">
        <v>128</v>
      </c>
      <c r="AU287" s="126" t="s">
        <v>74</v>
      </c>
      <c r="AY287" s="13" t="s">
        <v>127</v>
      </c>
      <c r="BE287" s="127">
        <f>IF(N287="základní",J287,0)</f>
        <v>0</v>
      </c>
      <c r="BF287" s="127">
        <f>IF(N287="snížená",J287,0)</f>
        <v>0</v>
      </c>
      <c r="BG287" s="127">
        <f>IF(N287="zákl. přenesená",J287,0)</f>
        <v>0</v>
      </c>
      <c r="BH287" s="127">
        <f>IF(N287="sníž. přenesená",J287,0)</f>
        <v>0</v>
      </c>
      <c r="BI287" s="127">
        <f>IF(N287="nulová",J287,0)</f>
        <v>0</v>
      </c>
      <c r="BJ287" s="13" t="s">
        <v>74</v>
      </c>
      <c r="BK287" s="127">
        <f>ROUND(I287*H287,2)</f>
        <v>0</v>
      </c>
      <c r="BL287" s="13" t="s">
        <v>132</v>
      </c>
      <c r="BM287" s="126" t="s">
        <v>509</v>
      </c>
    </row>
    <row r="288" spans="2:65" s="10" customFormat="1" ht="25.95" customHeight="1" x14ac:dyDescent="0.25">
      <c r="B288" s="106"/>
      <c r="D288" s="107" t="s">
        <v>66</v>
      </c>
      <c r="E288" s="108" t="s">
        <v>510</v>
      </c>
      <c r="F288" s="108" t="s">
        <v>511</v>
      </c>
      <c r="J288" s="109">
        <f>BK288</f>
        <v>0</v>
      </c>
      <c r="L288" s="106"/>
      <c r="M288" s="110"/>
      <c r="P288" s="111">
        <f>SUM(P289:P292)</f>
        <v>0</v>
      </c>
      <c r="R288" s="111">
        <f>SUM(R289:R292)</f>
        <v>1.0399999999999999E-3</v>
      </c>
      <c r="T288" s="112">
        <f>SUM(T289:T292)</f>
        <v>0</v>
      </c>
      <c r="AR288" s="107" t="s">
        <v>76</v>
      </c>
      <c r="AT288" s="113" t="s">
        <v>66</v>
      </c>
      <c r="AU288" s="113" t="s">
        <v>6</v>
      </c>
      <c r="AY288" s="107" t="s">
        <v>127</v>
      </c>
      <c r="BK288" s="114">
        <f>SUM(BK289:BK292)</f>
        <v>0</v>
      </c>
    </row>
    <row r="289" spans="2:65" s="1" customFormat="1" ht="24.3" customHeight="1" x14ac:dyDescent="0.2">
      <c r="B289" s="25"/>
      <c r="C289" s="115" t="s">
        <v>76</v>
      </c>
      <c r="D289" s="115" t="s">
        <v>128</v>
      </c>
      <c r="E289" s="116" t="s">
        <v>512</v>
      </c>
      <c r="F289" s="117" t="s">
        <v>513</v>
      </c>
      <c r="G289" s="118" t="s">
        <v>131</v>
      </c>
      <c r="H289" s="119">
        <v>8</v>
      </c>
      <c r="I289" s="149"/>
      <c r="J289" s="120">
        <f>ROUND(I289*H289,2)</f>
        <v>0</v>
      </c>
      <c r="K289" s="121"/>
      <c r="L289" s="25"/>
      <c r="M289" s="122" t="s">
        <v>1</v>
      </c>
      <c r="N289" s="123" t="s">
        <v>32</v>
      </c>
      <c r="O289" s="124">
        <v>0</v>
      </c>
      <c r="P289" s="124">
        <f>O289*H289</f>
        <v>0</v>
      </c>
      <c r="Q289" s="124">
        <v>1.2999999999999999E-4</v>
      </c>
      <c r="R289" s="124">
        <f>Q289*H289</f>
        <v>1.0399999999999999E-3</v>
      </c>
      <c r="S289" s="124">
        <v>0</v>
      </c>
      <c r="T289" s="125">
        <f>S289*H289</f>
        <v>0</v>
      </c>
      <c r="AR289" s="126" t="s">
        <v>132</v>
      </c>
      <c r="AT289" s="126" t="s">
        <v>128</v>
      </c>
      <c r="AU289" s="126" t="s">
        <v>74</v>
      </c>
      <c r="AY289" s="13" t="s">
        <v>127</v>
      </c>
      <c r="BE289" s="127">
        <f>IF(N289="základní",J289,0)</f>
        <v>0</v>
      </c>
      <c r="BF289" s="127">
        <f>IF(N289="snížená",J289,0)</f>
        <v>0</v>
      </c>
      <c r="BG289" s="127">
        <f>IF(N289="zákl. přenesená",J289,0)</f>
        <v>0</v>
      </c>
      <c r="BH289" s="127">
        <f>IF(N289="sníž. přenesená",J289,0)</f>
        <v>0</v>
      </c>
      <c r="BI289" s="127">
        <f>IF(N289="nulová",J289,0)</f>
        <v>0</v>
      </c>
      <c r="BJ289" s="13" t="s">
        <v>74</v>
      </c>
      <c r="BK289" s="127">
        <f>ROUND(I289*H289,2)</f>
        <v>0</v>
      </c>
      <c r="BL289" s="13" t="s">
        <v>132</v>
      </c>
      <c r="BM289" s="126" t="s">
        <v>514</v>
      </c>
    </row>
    <row r="290" spans="2:65" s="1" customFormat="1" ht="24.3" customHeight="1" x14ac:dyDescent="0.2">
      <c r="B290" s="25"/>
      <c r="C290" s="115" t="s">
        <v>74</v>
      </c>
      <c r="D290" s="115" t="s">
        <v>128</v>
      </c>
      <c r="E290" s="116" t="s">
        <v>515</v>
      </c>
      <c r="F290" s="117" t="s">
        <v>516</v>
      </c>
      <c r="G290" s="118" t="s">
        <v>131</v>
      </c>
      <c r="H290" s="119">
        <v>8</v>
      </c>
      <c r="I290" s="149"/>
      <c r="J290" s="120">
        <f>ROUND(I290*H290,2)</f>
        <v>0</v>
      </c>
      <c r="K290" s="121"/>
      <c r="L290" s="25"/>
      <c r="M290" s="122" t="s">
        <v>1</v>
      </c>
      <c r="N290" s="123" t="s">
        <v>32</v>
      </c>
      <c r="O290" s="124">
        <v>0</v>
      </c>
      <c r="P290" s="124">
        <f>O290*H290</f>
        <v>0</v>
      </c>
      <c r="Q290" s="124">
        <v>0</v>
      </c>
      <c r="R290" s="124">
        <f>Q290*H290</f>
        <v>0</v>
      </c>
      <c r="S290" s="124">
        <v>0</v>
      </c>
      <c r="T290" s="125">
        <f>S290*H290</f>
        <v>0</v>
      </c>
      <c r="AR290" s="126" t="s">
        <v>132</v>
      </c>
      <c r="AT290" s="126" t="s">
        <v>128</v>
      </c>
      <c r="AU290" s="126" t="s">
        <v>74</v>
      </c>
      <c r="AY290" s="13" t="s">
        <v>127</v>
      </c>
      <c r="BE290" s="127">
        <f>IF(N290="základní",J290,0)</f>
        <v>0</v>
      </c>
      <c r="BF290" s="127">
        <f>IF(N290="snížená",J290,0)</f>
        <v>0</v>
      </c>
      <c r="BG290" s="127">
        <f>IF(N290="zákl. přenesená",J290,0)</f>
        <v>0</v>
      </c>
      <c r="BH290" s="127">
        <f>IF(N290="sníž. přenesená",J290,0)</f>
        <v>0</v>
      </c>
      <c r="BI290" s="127">
        <f>IF(N290="nulová",J290,0)</f>
        <v>0</v>
      </c>
      <c r="BJ290" s="13" t="s">
        <v>74</v>
      </c>
      <c r="BK290" s="127">
        <f>ROUND(I290*H290,2)</f>
        <v>0</v>
      </c>
      <c r="BL290" s="13" t="s">
        <v>132</v>
      </c>
      <c r="BM290" s="126" t="s">
        <v>517</v>
      </c>
    </row>
    <row r="291" spans="2:65" s="1" customFormat="1" ht="33" customHeight="1" x14ac:dyDescent="0.2">
      <c r="B291" s="25"/>
      <c r="C291" s="115" t="s">
        <v>137</v>
      </c>
      <c r="D291" s="115" t="s">
        <v>128</v>
      </c>
      <c r="E291" s="116" t="s">
        <v>518</v>
      </c>
      <c r="F291" s="117" t="s">
        <v>519</v>
      </c>
      <c r="G291" s="118" t="s">
        <v>131</v>
      </c>
      <c r="H291" s="119">
        <v>2</v>
      </c>
      <c r="I291" s="149"/>
      <c r="J291" s="120">
        <f>ROUND(I291*H291,2)</f>
        <v>0</v>
      </c>
      <c r="K291" s="121"/>
      <c r="L291" s="25"/>
      <c r="M291" s="122" t="s">
        <v>1</v>
      </c>
      <c r="N291" s="123" t="s">
        <v>32</v>
      </c>
      <c r="O291" s="124">
        <v>0</v>
      </c>
      <c r="P291" s="124">
        <f>O291*H291</f>
        <v>0</v>
      </c>
      <c r="Q291" s="124">
        <v>0</v>
      </c>
      <c r="R291" s="124">
        <f>Q291*H291</f>
        <v>0</v>
      </c>
      <c r="S291" s="124">
        <v>0</v>
      </c>
      <c r="T291" s="125">
        <f>S291*H291</f>
        <v>0</v>
      </c>
      <c r="AR291" s="126" t="s">
        <v>132</v>
      </c>
      <c r="AT291" s="126" t="s">
        <v>128</v>
      </c>
      <c r="AU291" s="126" t="s">
        <v>74</v>
      </c>
      <c r="AY291" s="13" t="s">
        <v>127</v>
      </c>
      <c r="BE291" s="127">
        <f>IF(N291="základní",J291,0)</f>
        <v>0</v>
      </c>
      <c r="BF291" s="127">
        <f>IF(N291="snížená",J291,0)</f>
        <v>0</v>
      </c>
      <c r="BG291" s="127">
        <f>IF(N291="zákl. přenesená",J291,0)</f>
        <v>0</v>
      </c>
      <c r="BH291" s="127">
        <f>IF(N291="sníž. přenesená",J291,0)</f>
        <v>0</v>
      </c>
      <c r="BI291" s="127">
        <f>IF(N291="nulová",J291,0)</f>
        <v>0</v>
      </c>
      <c r="BJ291" s="13" t="s">
        <v>74</v>
      </c>
      <c r="BK291" s="127">
        <f>ROUND(I291*H291,2)</f>
        <v>0</v>
      </c>
      <c r="BL291" s="13" t="s">
        <v>132</v>
      </c>
      <c r="BM291" s="126" t="s">
        <v>520</v>
      </c>
    </row>
    <row r="292" spans="2:65" s="1" customFormat="1" ht="24.3" customHeight="1" x14ac:dyDescent="0.2">
      <c r="B292" s="25"/>
      <c r="C292" s="115" t="s">
        <v>126</v>
      </c>
      <c r="D292" s="115" t="s">
        <v>128</v>
      </c>
      <c r="E292" s="116" t="s">
        <v>521</v>
      </c>
      <c r="F292" s="117" t="s">
        <v>522</v>
      </c>
      <c r="G292" s="118" t="s">
        <v>304</v>
      </c>
      <c r="H292" s="119">
        <v>0.5</v>
      </c>
      <c r="I292" s="149"/>
      <c r="J292" s="120">
        <f>ROUND(I292*H292,2)</f>
        <v>0</v>
      </c>
      <c r="K292" s="121"/>
      <c r="L292" s="25"/>
      <c r="M292" s="122" t="s">
        <v>1</v>
      </c>
      <c r="N292" s="123" t="s">
        <v>32</v>
      </c>
      <c r="O292" s="124">
        <v>0</v>
      </c>
      <c r="P292" s="124">
        <f>O292*H292</f>
        <v>0</v>
      </c>
      <c r="Q292" s="124">
        <v>0</v>
      </c>
      <c r="R292" s="124">
        <f>Q292*H292</f>
        <v>0</v>
      </c>
      <c r="S292" s="124">
        <v>0</v>
      </c>
      <c r="T292" s="125">
        <f>S292*H292</f>
        <v>0</v>
      </c>
      <c r="AR292" s="126" t="s">
        <v>132</v>
      </c>
      <c r="AT292" s="126" t="s">
        <v>128</v>
      </c>
      <c r="AU292" s="126" t="s">
        <v>74</v>
      </c>
      <c r="AY292" s="13" t="s">
        <v>127</v>
      </c>
      <c r="BE292" s="127">
        <f>IF(N292="základní",J292,0)</f>
        <v>0</v>
      </c>
      <c r="BF292" s="127">
        <f>IF(N292="snížená",J292,0)</f>
        <v>0</v>
      </c>
      <c r="BG292" s="127">
        <f>IF(N292="zákl. přenesená",J292,0)</f>
        <v>0</v>
      </c>
      <c r="BH292" s="127">
        <f>IF(N292="sníž. přenesená",J292,0)</f>
        <v>0</v>
      </c>
      <c r="BI292" s="127">
        <f>IF(N292="nulová",J292,0)</f>
        <v>0</v>
      </c>
      <c r="BJ292" s="13" t="s">
        <v>74</v>
      </c>
      <c r="BK292" s="127">
        <f>ROUND(I292*H292,2)</f>
        <v>0</v>
      </c>
      <c r="BL292" s="13" t="s">
        <v>132</v>
      </c>
      <c r="BM292" s="126" t="s">
        <v>523</v>
      </c>
    </row>
    <row r="293" spans="2:65" s="10" customFormat="1" ht="25.95" customHeight="1" x14ac:dyDescent="0.25">
      <c r="B293" s="106"/>
      <c r="D293" s="107" t="s">
        <v>66</v>
      </c>
      <c r="E293" s="108" t="s">
        <v>524</v>
      </c>
      <c r="F293" s="108" t="s">
        <v>525</v>
      </c>
      <c r="J293" s="109">
        <f>BK293</f>
        <v>0</v>
      </c>
      <c r="L293" s="106"/>
      <c r="M293" s="110"/>
      <c r="P293" s="111">
        <f>SUM(P294:P297)</f>
        <v>0</v>
      </c>
      <c r="R293" s="111">
        <f>SUM(R294:R297)</f>
        <v>0.25985999999999998</v>
      </c>
      <c r="T293" s="112">
        <f>SUM(T294:T297)</f>
        <v>0</v>
      </c>
      <c r="AR293" s="107" t="s">
        <v>76</v>
      </c>
      <c r="AT293" s="113" t="s">
        <v>66</v>
      </c>
      <c r="AU293" s="113" t="s">
        <v>6</v>
      </c>
      <c r="AY293" s="107" t="s">
        <v>127</v>
      </c>
      <c r="BK293" s="114">
        <f>SUM(BK294:BK297)</f>
        <v>0</v>
      </c>
    </row>
    <row r="294" spans="2:65" s="1" customFormat="1" ht="33" customHeight="1" x14ac:dyDescent="0.2">
      <c r="B294" s="25"/>
      <c r="C294" s="115" t="s">
        <v>74</v>
      </c>
      <c r="D294" s="115" t="s">
        <v>128</v>
      </c>
      <c r="E294" s="116" t="s">
        <v>526</v>
      </c>
      <c r="F294" s="117" t="s">
        <v>527</v>
      </c>
      <c r="G294" s="118" t="s">
        <v>131</v>
      </c>
      <c r="H294" s="119">
        <v>1</v>
      </c>
      <c r="I294" s="149"/>
      <c r="J294" s="120">
        <f>ROUND(I294*H294,2)</f>
        <v>0</v>
      </c>
      <c r="K294" s="121"/>
      <c r="L294" s="25"/>
      <c r="M294" s="122" t="s">
        <v>1</v>
      </c>
      <c r="N294" s="123" t="s">
        <v>32</v>
      </c>
      <c r="O294" s="124">
        <v>0</v>
      </c>
      <c r="P294" s="124">
        <f>O294*H294</f>
        <v>0</v>
      </c>
      <c r="Q294" s="124">
        <v>1.076E-2</v>
      </c>
      <c r="R294" s="124">
        <f>Q294*H294</f>
        <v>1.076E-2</v>
      </c>
      <c r="S294" s="124">
        <v>0</v>
      </c>
      <c r="T294" s="125">
        <f>S294*H294</f>
        <v>0</v>
      </c>
      <c r="AR294" s="126" t="s">
        <v>132</v>
      </c>
      <c r="AT294" s="126" t="s">
        <v>128</v>
      </c>
      <c r="AU294" s="126" t="s">
        <v>74</v>
      </c>
      <c r="AY294" s="13" t="s">
        <v>127</v>
      </c>
      <c r="BE294" s="127">
        <f>IF(N294="základní",J294,0)</f>
        <v>0</v>
      </c>
      <c r="BF294" s="127">
        <f>IF(N294="snížená",J294,0)</f>
        <v>0</v>
      </c>
      <c r="BG294" s="127">
        <f>IF(N294="zákl. přenesená",J294,0)</f>
        <v>0</v>
      </c>
      <c r="BH294" s="127">
        <f>IF(N294="sníž. přenesená",J294,0)</f>
        <v>0</v>
      </c>
      <c r="BI294" s="127">
        <f>IF(N294="nulová",J294,0)</f>
        <v>0</v>
      </c>
      <c r="BJ294" s="13" t="s">
        <v>74</v>
      </c>
      <c r="BK294" s="127">
        <f>ROUND(I294*H294,2)</f>
        <v>0</v>
      </c>
      <c r="BL294" s="13" t="s">
        <v>132</v>
      </c>
      <c r="BM294" s="126" t="s">
        <v>528</v>
      </c>
    </row>
    <row r="295" spans="2:65" s="1" customFormat="1" ht="37.799999999999997" customHeight="1" x14ac:dyDescent="0.2">
      <c r="B295" s="25"/>
      <c r="C295" s="115" t="s">
        <v>76</v>
      </c>
      <c r="D295" s="115" t="s">
        <v>128</v>
      </c>
      <c r="E295" s="116" t="s">
        <v>529</v>
      </c>
      <c r="F295" s="117" t="s">
        <v>530</v>
      </c>
      <c r="G295" s="118" t="s">
        <v>131</v>
      </c>
      <c r="H295" s="119">
        <v>6</v>
      </c>
      <c r="I295" s="149"/>
      <c r="J295" s="120">
        <f>ROUND(I295*H295,2)</f>
        <v>0</v>
      </c>
      <c r="K295" s="121"/>
      <c r="L295" s="25"/>
      <c r="M295" s="122" t="s">
        <v>1</v>
      </c>
      <c r="N295" s="123" t="s">
        <v>32</v>
      </c>
      <c r="O295" s="124">
        <v>0</v>
      </c>
      <c r="P295" s="124">
        <f>O295*H295</f>
        <v>0</v>
      </c>
      <c r="Q295" s="124">
        <v>3.9800000000000002E-2</v>
      </c>
      <c r="R295" s="124">
        <f>Q295*H295</f>
        <v>0.23880000000000001</v>
      </c>
      <c r="S295" s="124">
        <v>0</v>
      </c>
      <c r="T295" s="125">
        <f>S295*H295</f>
        <v>0</v>
      </c>
      <c r="AR295" s="126" t="s">
        <v>132</v>
      </c>
      <c r="AT295" s="126" t="s">
        <v>128</v>
      </c>
      <c r="AU295" s="126" t="s">
        <v>74</v>
      </c>
      <c r="AY295" s="13" t="s">
        <v>127</v>
      </c>
      <c r="BE295" s="127">
        <f>IF(N295="základní",J295,0)</f>
        <v>0</v>
      </c>
      <c r="BF295" s="127">
        <f>IF(N295="snížená",J295,0)</f>
        <v>0</v>
      </c>
      <c r="BG295" s="127">
        <f>IF(N295="zákl. přenesená",J295,0)</f>
        <v>0</v>
      </c>
      <c r="BH295" s="127">
        <f>IF(N295="sníž. přenesená",J295,0)</f>
        <v>0</v>
      </c>
      <c r="BI295" s="127">
        <f>IF(N295="nulová",J295,0)</f>
        <v>0</v>
      </c>
      <c r="BJ295" s="13" t="s">
        <v>74</v>
      </c>
      <c r="BK295" s="127">
        <f>ROUND(I295*H295,2)</f>
        <v>0</v>
      </c>
      <c r="BL295" s="13" t="s">
        <v>132</v>
      </c>
      <c r="BM295" s="126" t="s">
        <v>531</v>
      </c>
    </row>
    <row r="296" spans="2:65" s="1" customFormat="1" ht="24.3" customHeight="1" x14ac:dyDescent="0.2">
      <c r="B296" s="25"/>
      <c r="C296" s="115" t="s">
        <v>137</v>
      </c>
      <c r="D296" s="115" t="s">
        <v>128</v>
      </c>
      <c r="E296" s="116" t="s">
        <v>532</v>
      </c>
      <c r="F296" s="117" t="s">
        <v>533</v>
      </c>
      <c r="G296" s="118" t="s">
        <v>131</v>
      </c>
      <c r="H296" s="119">
        <v>1</v>
      </c>
      <c r="I296" s="149"/>
      <c r="J296" s="120">
        <f>ROUND(I296*H296,2)</f>
        <v>0</v>
      </c>
      <c r="K296" s="121"/>
      <c r="L296" s="25"/>
      <c r="M296" s="122" t="s">
        <v>1</v>
      </c>
      <c r="N296" s="123" t="s">
        <v>32</v>
      </c>
      <c r="O296" s="124">
        <v>0</v>
      </c>
      <c r="P296" s="124">
        <f>O296*H296</f>
        <v>0</v>
      </c>
      <c r="Q296" s="124">
        <v>1.03E-2</v>
      </c>
      <c r="R296" s="124">
        <f>Q296*H296</f>
        <v>1.03E-2</v>
      </c>
      <c r="S296" s="124">
        <v>0</v>
      </c>
      <c r="T296" s="125">
        <f>S296*H296</f>
        <v>0</v>
      </c>
      <c r="AR296" s="126" t="s">
        <v>132</v>
      </c>
      <c r="AT296" s="126" t="s">
        <v>128</v>
      </c>
      <c r="AU296" s="126" t="s">
        <v>74</v>
      </c>
      <c r="AY296" s="13" t="s">
        <v>127</v>
      </c>
      <c r="BE296" s="127">
        <f>IF(N296="základní",J296,0)</f>
        <v>0</v>
      </c>
      <c r="BF296" s="127">
        <f>IF(N296="snížená",J296,0)</f>
        <v>0</v>
      </c>
      <c r="BG296" s="127">
        <f>IF(N296="zákl. přenesená",J296,0)</f>
        <v>0</v>
      </c>
      <c r="BH296" s="127">
        <f>IF(N296="sníž. přenesená",J296,0)</f>
        <v>0</v>
      </c>
      <c r="BI296" s="127">
        <f>IF(N296="nulová",J296,0)</f>
        <v>0</v>
      </c>
      <c r="BJ296" s="13" t="s">
        <v>74</v>
      </c>
      <c r="BK296" s="127">
        <f>ROUND(I296*H296,2)</f>
        <v>0</v>
      </c>
      <c r="BL296" s="13" t="s">
        <v>132</v>
      </c>
      <c r="BM296" s="126" t="s">
        <v>534</v>
      </c>
    </row>
    <row r="297" spans="2:65" s="1" customFormat="1" ht="24.3" customHeight="1" x14ac:dyDescent="0.2">
      <c r="B297" s="25"/>
      <c r="C297" s="115" t="s">
        <v>126</v>
      </c>
      <c r="D297" s="115" t="s">
        <v>128</v>
      </c>
      <c r="E297" s="116" t="s">
        <v>535</v>
      </c>
      <c r="F297" s="117" t="s">
        <v>536</v>
      </c>
      <c r="G297" s="118" t="s">
        <v>304</v>
      </c>
      <c r="H297" s="119">
        <v>3.15</v>
      </c>
      <c r="I297" s="149"/>
      <c r="J297" s="120">
        <f>ROUND(I297*H297,2)</f>
        <v>0</v>
      </c>
      <c r="K297" s="121"/>
      <c r="L297" s="25"/>
      <c r="M297" s="122" t="s">
        <v>1</v>
      </c>
      <c r="N297" s="123" t="s">
        <v>32</v>
      </c>
      <c r="O297" s="124">
        <v>0</v>
      </c>
      <c r="P297" s="124">
        <f>O297*H297</f>
        <v>0</v>
      </c>
      <c r="Q297" s="124">
        <v>0</v>
      </c>
      <c r="R297" s="124">
        <f>Q297*H297</f>
        <v>0</v>
      </c>
      <c r="S297" s="124">
        <v>0</v>
      </c>
      <c r="T297" s="125">
        <f>S297*H297</f>
        <v>0</v>
      </c>
      <c r="AR297" s="126" t="s">
        <v>132</v>
      </c>
      <c r="AT297" s="126" t="s">
        <v>128</v>
      </c>
      <c r="AU297" s="126" t="s">
        <v>74</v>
      </c>
      <c r="AY297" s="13" t="s">
        <v>127</v>
      </c>
      <c r="BE297" s="127">
        <f>IF(N297="základní",J297,0)</f>
        <v>0</v>
      </c>
      <c r="BF297" s="127">
        <f>IF(N297="snížená",J297,0)</f>
        <v>0</v>
      </c>
      <c r="BG297" s="127">
        <f>IF(N297="zákl. přenesená",J297,0)</f>
        <v>0</v>
      </c>
      <c r="BH297" s="127">
        <f>IF(N297="sníž. přenesená",J297,0)</f>
        <v>0</v>
      </c>
      <c r="BI297" s="127">
        <f>IF(N297="nulová",J297,0)</f>
        <v>0</v>
      </c>
      <c r="BJ297" s="13" t="s">
        <v>74</v>
      </c>
      <c r="BK297" s="127">
        <f>ROUND(I297*H297,2)</f>
        <v>0</v>
      </c>
      <c r="BL297" s="13" t="s">
        <v>132</v>
      </c>
      <c r="BM297" s="126" t="s">
        <v>537</v>
      </c>
    </row>
    <row r="298" spans="2:65" s="10" customFormat="1" ht="25.95" customHeight="1" x14ac:dyDescent="0.25">
      <c r="B298" s="106"/>
      <c r="D298" s="107" t="s">
        <v>66</v>
      </c>
      <c r="E298" s="108" t="s">
        <v>538</v>
      </c>
      <c r="F298" s="108" t="s">
        <v>539</v>
      </c>
      <c r="J298" s="109">
        <f>BK298</f>
        <v>0</v>
      </c>
      <c r="L298" s="106"/>
      <c r="M298" s="110"/>
      <c r="P298" s="111">
        <f>SUM(P299:P325)</f>
        <v>0</v>
      </c>
      <c r="R298" s="111">
        <f>SUM(R299:R325)</f>
        <v>9.1239999999999988E-2</v>
      </c>
      <c r="T298" s="112">
        <f>SUM(T299:T325)</f>
        <v>0</v>
      </c>
      <c r="AR298" s="107" t="s">
        <v>76</v>
      </c>
      <c r="AT298" s="113" t="s">
        <v>66</v>
      </c>
      <c r="AU298" s="113" t="s">
        <v>6</v>
      </c>
      <c r="AY298" s="107" t="s">
        <v>127</v>
      </c>
      <c r="BK298" s="114">
        <f>SUM(BK299:BK325)</f>
        <v>0</v>
      </c>
    </row>
    <row r="299" spans="2:65" s="1" customFormat="1" ht="33" customHeight="1" x14ac:dyDescent="0.2">
      <c r="B299" s="25"/>
      <c r="C299" s="115" t="s">
        <v>74</v>
      </c>
      <c r="D299" s="115" t="s">
        <v>128</v>
      </c>
      <c r="E299" s="116" t="s">
        <v>540</v>
      </c>
      <c r="F299" s="117" t="s">
        <v>541</v>
      </c>
      <c r="G299" s="118" t="s">
        <v>206</v>
      </c>
      <c r="H299" s="119">
        <v>14</v>
      </c>
      <c r="I299" s="149"/>
      <c r="J299" s="120">
        <f>ROUND(I299*H299,2)</f>
        <v>0</v>
      </c>
      <c r="K299" s="121"/>
      <c r="L299" s="25"/>
      <c r="M299" s="122" t="s">
        <v>1</v>
      </c>
      <c r="N299" s="123" t="s">
        <v>32</v>
      </c>
      <c r="O299" s="124">
        <v>0</v>
      </c>
      <c r="P299" s="124">
        <f>O299*H299</f>
        <v>0</v>
      </c>
      <c r="Q299" s="124">
        <v>0</v>
      </c>
      <c r="R299" s="124">
        <f>Q299*H299</f>
        <v>0</v>
      </c>
      <c r="S299" s="124">
        <v>0</v>
      </c>
      <c r="T299" s="125">
        <f>S299*H299</f>
        <v>0</v>
      </c>
      <c r="AR299" s="126" t="s">
        <v>132</v>
      </c>
      <c r="AT299" s="126" t="s">
        <v>128</v>
      </c>
      <c r="AU299" s="126" t="s">
        <v>74</v>
      </c>
      <c r="AY299" s="13" t="s">
        <v>127</v>
      </c>
      <c r="BE299" s="127">
        <f>IF(N299="základní",J299,0)</f>
        <v>0</v>
      </c>
      <c r="BF299" s="127">
        <f>IF(N299="snížená",J299,0)</f>
        <v>0</v>
      </c>
      <c r="BG299" s="127">
        <f>IF(N299="zákl. přenesená",J299,0)</f>
        <v>0</v>
      </c>
      <c r="BH299" s="127">
        <f>IF(N299="sníž. přenesená",J299,0)</f>
        <v>0</v>
      </c>
      <c r="BI299" s="127">
        <f>IF(N299="nulová",J299,0)</f>
        <v>0</v>
      </c>
      <c r="BJ299" s="13" t="s">
        <v>74</v>
      </c>
      <c r="BK299" s="127">
        <f>ROUND(I299*H299,2)</f>
        <v>0</v>
      </c>
      <c r="BL299" s="13" t="s">
        <v>132</v>
      </c>
      <c r="BM299" s="126" t="s">
        <v>542</v>
      </c>
    </row>
    <row r="300" spans="2:65" s="1" customFormat="1" ht="24.3" customHeight="1" x14ac:dyDescent="0.2">
      <c r="B300" s="25"/>
      <c r="C300" s="135" t="s">
        <v>76</v>
      </c>
      <c r="D300" s="135" t="s">
        <v>163</v>
      </c>
      <c r="E300" s="136" t="s">
        <v>543</v>
      </c>
      <c r="F300" s="137" t="s">
        <v>544</v>
      </c>
      <c r="G300" s="138" t="s">
        <v>206</v>
      </c>
      <c r="H300" s="139">
        <v>14.7</v>
      </c>
      <c r="I300" s="150"/>
      <c r="J300" s="140">
        <f>ROUND(I300*H300,2)</f>
        <v>0</v>
      </c>
      <c r="K300" s="141"/>
      <c r="L300" s="142"/>
      <c r="M300" s="143" t="s">
        <v>1</v>
      </c>
      <c r="N300" s="144" t="s">
        <v>32</v>
      </c>
      <c r="O300" s="124">
        <v>0</v>
      </c>
      <c r="P300" s="124">
        <f>O300*H300</f>
        <v>0</v>
      </c>
      <c r="Q300" s="124">
        <v>1E-4</v>
      </c>
      <c r="R300" s="124">
        <f>Q300*H300</f>
        <v>1.47E-3</v>
      </c>
      <c r="S300" s="124">
        <v>0</v>
      </c>
      <c r="T300" s="125">
        <f>S300*H300</f>
        <v>0</v>
      </c>
      <c r="AR300" s="126" t="s">
        <v>166</v>
      </c>
      <c r="AT300" s="126" t="s">
        <v>163</v>
      </c>
      <c r="AU300" s="126" t="s">
        <v>74</v>
      </c>
      <c r="AY300" s="13" t="s">
        <v>127</v>
      </c>
      <c r="BE300" s="127">
        <f>IF(N300="základní",J300,0)</f>
        <v>0</v>
      </c>
      <c r="BF300" s="127">
        <f>IF(N300="snížená",J300,0)</f>
        <v>0</v>
      </c>
      <c r="BG300" s="127">
        <f>IF(N300="zákl. přenesená",J300,0)</f>
        <v>0</v>
      </c>
      <c r="BH300" s="127">
        <f>IF(N300="sníž. přenesená",J300,0)</f>
        <v>0</v>
      </c>
      <c r="BI300" s="127">
        <f>IF(N300="nulová",J300,0)</f>
        <v>0</v>
      </c>
      <c r="BJ300" s="13" t="s">
        <v>74</v>
      </c>
      <c r="BK300" s="127">
        <f>ROUND(I300*H300,2)</f>
        <v>0</v>
      </c>
      <c r="BL300" s="13" t="s">
        <v>167</v>
      </c>
      <c r="BM300" s="126" t="s">
        <v>545</v>
      </c>
    </row>
    <row r="301" spans="2:65" s="11" customFormat="1" x14ac:dyDescent="0.2">
      <c r="B301" s="128"/>
      <c r="D301" s="129" t="s">
        <v>160</v>
      </c>
      <c r="E301" s="130" t="s">
        <v>1</v>
      </c>
      <c r="F301" s="131" t="s">
        <v>546</v>
      </c>
      <c r="H301" s="132">
        <v>14.7</v>
      </c>
      <c r="L301" s="128"/>
      <c r="M301" s="133"/>
      <c r="T301" s="134"/>
      <c r="AT301" s="130" t="s">
        <v>160</v>
      </c>
      <c r="AU301" s="130" t="s">
        <v>74</v>
      </c>
      <c r="AV301" s="11" t="s">
        <v>76</v>
      </c>
      <c r="AW301" s="11" t="s">
        <v>24</v>
      </c>
      <c r="AX301" s="11" t="s">
        <v>74</v>
      </c>
      <c r="AY301" s="130" t="s">
        <v>127</v>
      </c>
    </row>
    <row r="302" spans="2:65" s="1" customFormat="1" ht="24.3" customHeight="1" x14ac:dyDescent="0.2">
      <c r="B302" s="25"/>
      <c r="C302" s="115" t="s">
        <v>137</v>
      </c>
      <c r="D302" s="115" t="s">
        <v>128</v>
      </c>
      <c r="E302" s="116" t="s">
        <v>547</v>
      </c>
      <c r="F302" s="117" t="s">
        <v>548</v>
      </c>
      <c r="G302" s="118" t="s">
        <v>206</v>
      </c>
      <c r="H302" s="119">
        <v>30</v>
      </c>
      <c r="I302" s="149"/>
      <c r="J302" s="120">
        <f t="shared" ref="J302:J314" si="50">ROUND(I302*H302,2)</f>
        <v>0</v>
      </c>
      <c r="K302" s="121"/>
      <c r="L302" s="25"/>
      <c r="M302" s="122" t="s">
        <v>1</v>
      </c>
      <c r="N302" s="123" t="s">
        <v>32</v>
      </c>
      <c r="O302" s="124">
        <v>0</v>
      </c>
      <c r="P302" s="124">
        <f t="shared" ref="P302:P314" si="51">O302*H302</f>
        <v>0</v>
      </c>
      <c r="Q302" s="124">
        <v>0</v>
      </c>
      <c r="R302" s="124">
        <f t="shared" ref="R302:R314" si="52">Q302*H302</f>
        <v>0</v>
      </c>
      <c r="S302" s="124">
        <v>0</v>
      </c>
      <c r="T302" s="125">
        <f t="shared" ref="T302:T314" si="53">S302*H302</f>
        <v>0</v>
      </c>
      <c r="AR302" s="126" t="s">
        <v>132</v>
      </c>
      <c r="AT302" s="126" t="s">
        <v>128</v>
      </c>
      <c r="AU302" s="126" t="s">
        <v>74</v>
      </c>
      <c r="AY302" s="13" t="s">
        <v>127</v>
      </c>
      <c r="BE302" s="127">
        <f t="shared" ref="BE302:BE314" si="54">IF(N302="základní",J302,0)</f>
        <v>0</v>
      </c>
      <c r="BF302" s="127">
        <f t="shared" ref="BF302:BF314" si="55">IF(N302="snížená",J302,0)</f>
        <v>0</v>
      </c>
      <c r="BG302" s="127">
        <f t="shared" ref="BG302:BG314" si="56">IF(N302="zákl. přenesená",J302,0)</f>
        <v>0</v>
      </c>
      <c r="BH302" s="127">
        <f t="shared" ref="BH302:BH314" si="57">IF(N302="sníž. přenesená",J302,0)</f>
        <v>0</v>
      </c>
      <c r="BI302" s="127">
        <f t="shared" ref="BI302:BI314" si="58">IF(N302="nulová",J302,0)</f>
        <v>0</v>
      </c>
      <c r="BJ302" s="13" t="s">
        <v>74</v>
      </c>
      <c r="BK302" s="127">
        <f t="shared" ref="BK302:BK314" si="59">ROUND(I302*H302,2)</f>
        <v>0</v>
      </c>
      <c r="BL302" s="13" t="s">
        <v>132</v>
      </c>
      <c r="BM302" s="126" t="s">
        <v>549</v>
      </c>
    </row>
    <row r="303" spans="2:65" s="1" customFormat="1" ht="24.3" customHeight="1" x14ac:dyDescent="0.2">
      <c r="B303" s="25"/>
      <c r="C303" s="135" t="s">
        <v>126</v>
      </c>
      <c r="D303" s="135" t="s">
        <v>163</v>
      </c>
      <c r="E303" s="136" t="s">
        <v>550</v>
      </c>
      <c r="F303" s="137" t="s">
        <v>551</v>
      </c>
      <c r="G303" s="138" t="s">
        <v>206</v>
      </c>
      <c r="H303" s="139">
        <v>34.5</v>
      </c>
      <c r="I303" s="150"/>
      <c r="J303" s="140">
        <f t="shared" si="50"/>
        <v>0</v>
      </c>
      <c r="K303" s="141"/>
      <c r="L303" s="142"/>
      <c r="M303" s="143" t="s">
        <v>1</v>
      </c>
      <c r="N303" s="144" t="s">
        <v>32</v>
      </c>
      <c r="O303" s="124">
        <v>0</v>
      </c>
      <c r="P303" s="124">
        <f t="shared" si="51"/>
        <v>0</v>
      </c>
      <c r="Q303" s="124">
        <v>1.1E-4</v>
      </c>
      <c r="R303" s="124">
        <f t="shared" si="52"/>
        <v>3.7950000000000002E-3</v>
      </c>
      <c r="S303" s="124">
        <v>0</v>
      </c>
      <c r="T303" s="125">
        <f t="shared" si="53"/>
        <v>0</v>
      </c>
      <c r="AR303" s="126" t="s">
        <v>166</v>
      </c>
      <c r="AT303" s="126" t="s">
        <v>163</v>
      </c>
      <c r="AU303" s="126" t="s">
        <v>74</v>
      </c>
      <c r="AY303" s="13" t="s">
        <v>127</v>
      </c>
      <c r="BE303" s="127">
        <f t="shared" si="54"/>
        <v>0</v>
      </c>
      <c r="BF303" s="127">
        <f t="shared" si="55"/>
        <v>0</v>
      </c>
      <c r="BG303" s="127">
        <f t="shared" si="56"/>
        <v>0</v>
      </c>
      <c r="BH303" s="127">
        <f t="shared" si="57"/>
        <v>0</v>
      </c>
      <c r="BI303" s="127">
        <f t="shared" si="58"/>
        <v>0</v>
      </c>
      <c r="BJ303" s="13" t="s">
        <v>74</v>
      </c>
      <c r="BK303" s="127">
        <f t="shared" si="59"/>
        <v>0</v>
      </c>
      <c r="BL303" s="13" t="s">
        <v>167</v>
      </c>
      <c r="BM303" s="126" t="s">
        <v>552</v>
      </c>
    </row>
    <row r="304" spans="2:65" s="1" customFormat="1" ht="24.3" customHeight="1" x14ac:dyDescent="0.2">
      <c r="B304" s="25"/>
      <c r="C304" s="115" t="s">
        <v>173</v>
      </c>
      <c r="D304" s="115" t="s">
        <v>128</v>
      </c>
      <c r="E304" s="116" t="s">
        <v>553</v>
      </c>
      <c r="F304" s="117" t="s">
        <v>554</v>
      </c>
      <c r="G304" s="118" t="s">
        <v>206</v>
      </c>
      <c r="H304" s="119">
        <v>249</v>
      </c>
      <c r="I304" s="149"/>
      <c r="J304" s="120">
        <f t="shared" si="50"/>
        <v>0</v>
      </c>
      <c r="K304" s="121"/>
      <c r="L304" s="25"/>
      <c r="M304" s="122" t="s">
        <v>1</v>
      </c>
      <c r="N304" s="123" t="s">
        <v>32</v>
      </c>
      <c r="O304" s="124">
        <v>0</v>
      </c>
      <c r="P304" s="124">
        <f t="shared" si="51"/>
        <v>0</v>
      </c>
      <c r="Q304" s="124">
        <v>0</v>
      </c>
      <c r="R304" s="124">
        <f t="shared" si="52"/>
        <v>0</v>
      </c>
      <c r="S304" s="124">
        <v>0</v>
      </c>
      <c r="T304" s="125">
        <f t="shared" si="53"/>
        <v>0</v>
      </c>
      <c r="AR304" s="126" t="s">
        <v>132</v>
      </c>
      <c r="AT304" s="126" t="s">
        <v>128</v>
      </c>
      <c r="AU304" s="126" t="s">
        <v>74</v>
      </c>
      <c r="AY304" s="13" t="s">
        <v>127</v>
      </c>
      <c r="BE304" s="127">
        <f t="shared" si="54"/>
        <v>0</v>
      </c>
      <c r="BF304" s="127">
        <f t="shared" si="55"/>
        <v>0</v>
      </c>
      <c r="BG304" s="127">
        <f t="shared" si="56"/>
        <v>0</v>
      </c>
      <c r="BH304" s="127">
        <f t="shared" si="57"/>
        <v>0</v>
      </c>
      <c r="BI304" s="127">
        <f t="shared" si="58"/>
        <v>0</v>
      </c>
      <c r="BJ304" s="13" t="s">
        <v>74</v>
      </c>
      <c r="BK304" s="127">
        <f t="shared" si="59"/>
        <v>0</v>
      </c>
      <c r="BL304" s="13" t="s">
        <v>132</v>
      </c>
      <c r="BM304" s="126" t="s">
        <v>555</v>
      </c>
    </row>
    <row r="305" spans="2:65" s="1" customFormat="1" ht="24.3" customHeight="1" x14ac:dyDescent="0.2">
      <c r="B305" s="25"/>
      <c r="C305" s="135" t="s">
        <v>162</v>
      </c>
      <c r="D305" s="135" t="s">
        <v>163</v>
      </c>
      <c r="E305" s="136" t="s">
        <v>556</v>
      </c>
      <c r="F305" s="137" t="s">
        <v>557</v>
      </c>
      <c r="G305" s="138" t="s">
        <v>206</v>
      </c>
      <c r="H305" s="139">
        <v>286.35000000000002</v>
      </c>
      <c r="I305" s="150"/>
      <c r="J305" s="140">
        <f t="shared" si="50"/>
        <v>0</v>
      </c>
      <c r="K305" s="141"/>
      <c r="L305" s="142"/>
      <c r="M305" s="143" t="s">
        <v>1</v>
      </c>
      <c r="N305" s="144" t="s">
        <v>32</v>
      </c>
      <c r="O305" s="124">
        <v>0</v>
      </c>
      <c r="P305" s="124">
        <f t="shared" si="51"/>
        <v>0</v>
      </c>
      <c r="Q305" s="124">
        <v>1.2E-4</v>
      </c>
      <c r="R305" s="124">
        <f t="shared" si="52"/>
        <v>3.4362000000000004E-2</v>
      </c>
      <c r="S305" s="124">
        <v>0</v>
      </c>
      <c r="T305" s="125">
        <f t="shared" si="53"/>
        <v>0</v>
      </c>
      <c r="AR305" s="126" t="s">
        <v>166</v>
      </c>
      <c r="AT305" s="126" t="s">
        <v>163</v>
      </c>
      <c r="AU305" s="126" t="s">
        <v>74</v>
      </c>
      <c r="AY305" s="13" t="s">
        <v>127</v>
      </c>
      <c r="BE305" s="127">
        <f t="shared" si="54"/>
        <v>0</v>
      </c>
      <c r="BF305" s="127">
        <f t="shared" si="55"/>
        <v>0</v>
      </c>
      <c r="BG305" s="127">
        <f t="shared" si="56"/>
        <v>0</v>
      </c>
      <c r="BH305" s="127">
        <f t="shared" si="57"/>
        <v>0</v>
      </c>
      <c r="BI305" s="127">
        <f t="shared" si="58"/>
        <v>0</v>
      </c>
      <c r="BJ305" s="13" t="s">
        <v>74</v>
      </c>
      <c r="BK305" s="127">
        <f t="shared" si="59"/>
        <v>0</v>
      </c>
      <c r="BL305" s="13" t="s">
        <v>167</v>
      </c>
      <c r="BM305" s="126" t="s">
        <v>558</v>
      </c>
    </row>
    <row r="306" spans="2:65" s="1" customFormat="1" ht="33" customHeight="1" x14ac:dyDescent="0.2">
      <c r="B306" s="25"/>
      <c r="C306" s="115" t="s">
        <v>169</v>
      </c>
      <c r="D306" s="115" t="s">
        <v>128</v>
      </c>
      <c r="E306" s="116" t="s">
        <v>559</v>
      </c>
      <c r="F306" s="117" t="s">
        <v>560</v>
      </c>
      <c r="G306" s="118" t="s">
        <v>206</v>
      </c>
      <c r="H306" s="119">
        <v>166</v>
      </c>
      <c r="I306" s="149"/>
      <c r="J306" s="120">
        <f t="shared" si="50"/>
        <v>0</v>
      </c>
      <c r="K306" s="121"/>
      <c r="L306" s="25"/>
      <c r="M306" s="122" t="s">
        <v>1</v>
      </c>
      <c r="N306" s="123" t="s">
        <v>32</v>
      </c>
      <c r="O306" s="124">
        <v>0</v>
      </c>
      <c r="P306" s="124">
        <f t="shared" si="51"/>
        <v>0</v>
      </c>
      <c r="Q306" s="124">
        <v>0</v>
      </c>
      <c r="R306" s="124">
        <f t="shared" si="52"/>
        <v>0</v>
      </c>
      <c r="S306" s="124">
        <v>0</v>
      </c>
      <c r="T306" s="125">
        <f t="shared" si="53"/>
        <v>0</v>
      </c>
      <c r="AR306" s="126" t="s">
        <v>132</v>
      </c>
      <c r="AT306" s="126" t="s">
        <v>128</v>
      </c>
      <c r="AU306" s="126" t="s">
        <v>74</v>
      </c>
      <c r="AY306" s="13" t="s">
        <v>127</v>
      </c>
      <c r="BE306" s="127">
        <f t="shared" si="54"/>
        <v>0</v>
      </c>
      <c r="BF306" s="127">
        <f t="shared" si="55"/>
        <v>0</v>
      </c>
      <c r="BG306" s="127">
        <f t="shared" si="56"/>
        <v>0</v>
      </c>
      <c r="BH306" s="127">
        <f t="shared" si="57"/>
        <v>0</v>
      </c>
      <c r="BI306" s="127">
        <f t="shared" si="58"/>
        <v>0</v>
      </c>
      <c r="BJ306" s="13" t="s">
        <v>74</v>
      </c>
      <c r="BK306" s="127">
        <f t="shared" si="59"/>
        <v>0</v>
      </c>
      <c r="BL306" s="13" t="s">
        <v>132</v>
      </c>
      <c r="BM306" s="126" t="s">
        <v>561</v>
      </c>
    </row>
    <row r="307" spans="2:65" s="1" customFormat="1" ht="24.3" customHeight="1" x14ac:dyDescent="0.2">
      <c r="B307" s="25"/>
      <c r="C307" s="135" t="s">
        <v>235</v>
      </c>
      <c r="D307" s="135" t="s">
        <v>163</v>
      </c>
      <c r="E307" s="136" t="s">
        <v>562</v>
      </c>
      <c r="F307" s="137" t="s">
        <v>563</v>
      </c>
      <c r="G307" s="138" t="s">
        <v>206</v>
      </c>
      <c r="H307" s="139">
        <v>190.9</v>
      </c>
      <c r="I307" s="150"/>
      <c r="J307" s="140">
        <f t="shared" si="50"/>
        <v>0</v>
      </c>
      <c r="K307" s="141"/>
      <c r="L307" s="142"/>
      <c r="M307" s="143" t="s">
        <v>1</v>
      </c>
      <c r="N307" s="144" t="s">
        <v>32</v>
      </c>
      <c r="O307" s="124">
        <v>0</v>
      </c>
      <c r="P307" s="124">
        <f t="shared" si="51"/>
        <v>0</v>
      </c>
      <c r="Q307" s="124">
        <v>1.7000000000000001E-4</v>
      </c>
      <c r="R307" s="124">
        <f t="shared" si="52"/>
        <v>3.2453000000000003E-2</v>
      </c>
      <c r="S307" s="124">
        <v>0</v>
      </c>
      <c r="T307" s="125">
        <f t="shared" si="53"/>
        <v>0</v>
      </c>
      <c r="AR307" s="126" t="s">
        <v>166</v>
      </c>
      <c r="AT307" s="126" t="s">
        <v>163</v>
      </c>
      <c r="AU307" s="126" t="s">
        <v>74</v>
      </c>
      <c r="AY307" s="13" t="s">
        <v>127</v>
      </c>
      <c r="BE307" s="127">
        <f t="shared" si="54"/>
        <v>0</v>
      </c>
      <c r="BF307" s="127">
        <f t="shared" si="55"/>
        <v>0</v>
      </c>
      <c r="BG307" s="127">
        <f t="shared" si="56"/>
        <v>0</v>
      </c>
      <c r="BH307" s="127">
        <f t="shared" si="57"/>
        <v>0</v>
      </c>
      <c r="BI307" s="127">
        <f t="shared" si="58"/>
        <v>0</v>
      </c>
      <c r="BJ307" s="13" t="s">
        <v>74</v>
      </c>
      <c r="BK307" s="127">
        <f t="shared" si="59"/>
        <v>0</v>
      </c>
      <c r="BL307" s="13" t="s">
        <v>167</v>
      </c>
      <c r="BM307" s="126" t="s">
        <v>564</v>
      </c>
    </row>
    <row r="308" spans="2:65" s="1" customFormat="1" ht="24.3" customHeight="1" x14ac:dyDescent="0.2">
      <c r="B308" s="25"/>
      <c r="C308" s="115" t="s">
        <v>198</v>
      </c>
      <c r="D308" s="115" t="s">
        <v>128</v>
      </c>
      <c r="E308" s="116" t="s">
        <v>565</v>
      </c>
      <c r="F308" s="117" t="s">
        <v>566</v>
      </c>
      <c r="G308" s="118" t="s">
        <v>131</v>
      </c>
      <c r="H308" s="119">
        <v>17</v>
      </c>
      <c r="I308" s="149"/>
      <c r="J308" s="120">
        <f t="shared" si="50"/>
        <v>0</v>
      </c>
      <c r="K308" s="121"/>
      <c r="L308" s="25"/>
      <c r="M308" s="122" t="s">
        <v>1</v>
      </c>
      <c r="N308" s="123" t="s">
        <v>32</v>
      </c>
      <c r="O308" s="124">
        <v>0</v>
      </c>
      <c r="P308" s="124">
        <f t="shared" si="51"/>
        <v>0</v>
      </c>
      <c r="Q308" s="124">
        <v>0</v>
      </c>
      <c r="R308" s="124">
        <f t="shared" si="52"/>
        <v>0</v>
      </c>
      <c r="S308" s="124">
        <v>0</v>
      </c>
      <c r="T308" s="125">
        <f t="shared" si="53"/>
        <v>0</v>
      </c>
      <c r="AR308" s="126" t="s">
        <v>132</v>
      </c>
      <c r="AT308" s="126" t="s">
        <v>128</v>
      </c>
      <c r="AU308" s="126" t="s">
        <v>74</v>
      </c>
      <c r="AY308" s="13" t="s">
        <v>127</v>
      </c>
      <c r="BE308" s="127">
        <f t="shared" si="54"/>
        <v>0</v>
      </c>
      <c r="BF308" s="127">
        <f t="shared" si="55"/>
        <v>0</v>
      </c>
      <c r="BG308" s="127">
        <f t="shared" si="56"/>
        <v>0</v>
      </c>
      <c r="BH308" s="127">
        <f t="shared" si="57"/>
        <v>0</v>
      </c>
      <c r="BI308" s="127">
        <f t="shared" si="58"/>
        <v>0</v>
      </c>
      <c r="BJ308" s="13" t="s">
        <v>74</v>
      </c>
      <c r="BK308" s="127">
        <f t="shared" si="59"/>
        <v>0</v>
      </c>
      <c r="BL308" s="13" t="s">
        <v>132</v>
      </c>
      <c r="BM308" s="126" t="s">
        <v>567</v>
      </c>
    </row>
    <row r="309" spans="2:65" s="1" customFormat="1" ht="24.3" customHeight="1" x14ac:dyDescent="0.2">
      <c r="B309" s="25"/>
      <c r="C309" s="135" t="s">
        <v>209</v>
      </c>
      <c r="D309" s="135" t="s">
        <v>163</v>
      </c>
      <c r="E309" s="136" t="s">
        <v>568</v>
      </c>
      <c r="F309" s="137" t="s">
        <v>569</v>
      </c>
      <c r="G309" s="138" t="s">
        <v>131</v>
      </c>
      <c r="H309" s="139">
        <v>17</v>
      </c>
      <c r="I309" s="150"/>
      <c r="J309" s="140">
        <f t="shared" si="50"/>
        <v>0</v>
      </c>
      <c r="K309" s="141"/>
      <c r="L309" s="142"/>
      <c r="M309" s="143" t="s">
        <v>1</v>
      </c>
      <c r="N309" s="144" t="s">
        <v>32</v>
      </c>
      <c r="O309" s="124">
        <v>0</v>
      </c>
      <c r="P309" s="124">
        <f t="shared" si="51"/>
        <v>0</v>
      </c>
      <c r="Q309" s="124">
        <v>1.1E-4</v>
      </c>
      <c r="R309" s="124">
        <f t="shared" si="52"/>
        <v>1.8700000000000001E-3</v>
      </c>
      <c r="S309" s="124">
        <v>0</v>
      </c>
      <c r="T309" s="125">
        <f t="shared" si="53"/>
        <v>0</v>
      </c>
      <c r="AR309" s="126" t="s">
        <v>166</v>
      </c>
      <c r="AT309" s="126" t="s">
        <v>163</v>
      </c>
      <c r="AU309" s="126" t="s">
        <v>74</v>
      </c>
      <c r="AY309" s="13" t="s">
        <v>127</v>
      </c>
      <c r="BE309" s="127">
        <f t="shared" si="54"/>
        <v>0</v>
      </c>
      <c r="BF309" s="127">
        <f t="shared" si="55"/>
        <v>0</v>
      </c>
      <c r="BG309" s="127">
        <f t="shared" si="56"/>
        <v>0</v>
      </c>
      <c r="BH309" s="127">
        <f t="shared" si="57"/>
        <v>0</v>
      </c>
      <c r="BI309" s="127">
        <f t="shared" si="58"/>
        <v>0</v>
      </c>
      <c r="BJ309" s="13" t="s">
        <v>74</v>
      </c>
      <c r="BK309" s="127">
        <f t="shared" si="59"/>
        <v>0</v>
      </c>
      <c r="BL309" s="13" t="s">
        <v>167</v>
      </c>
      <c r="BM309" s="126" t="s">
        <v>570</v>
      </c>
    </row>
    <row r="310" spans="2:65" s="1" customFormat="1" ht="16.5" customHeight="1" x14ac:dyDescent="0.2">
      <c r="B310" s="25"/>
      <c r="C310" s="115" t="s">
        <v>203</v>
      </c>
      <c r="D310" s="115" t="s">
        <v>128</v>
      </c>
      <c r="E310" s="116" t="s">
        <v>571</v>
      </c>
      <c r="F310" s="117" t="s">
        <v>572</v>
      </c>
      <c r="G310" s="118" t="s">
        <v>131</v>
      </c>
      <c r="H310" s="119">
        <v>17</v>
      </c>
      <c r="I310" s="149"/>
      <c r="J310" s="120">
        <f t="shared" si="50"/>
        <v>0</v>
      </c>
      <c r="K310" s="121"/>
      <c r="L310" s="25"/>
      <c r="M310" s="122" t="s">
        <v>1</v>
      </c>
      <c r="N310" s="123" t="s">
        <v>32</v>
      </c>
      <c r="O310" s="124">
        <v>0</v>
      </c>
      <c r="P310" s="124">
        <f t="shared" si="51"/>
        <v>0</v>
      </c>
      <c r="Q310" s="124">
        <v>0</v>
      </c>
      <c r="R310" s="124">
        <f t="shared" si="52"/>
        <v>0</v>
      </c>
      <c r="S310" s="124">
        <v>0</v>
      </c>
      <c r="T310" s="125">
        <f t="shared" si="53"/>
        <v>0</v>
      </c>
      <c r="AR310" s="126" t="s">
        <v>132</v>
      </c>
      <c r="AT310" s="126" t="s">
        <v>128</v>
      </c>
      <c r="AU310" s="126" t="s">
        <v>74</v>
      </c>
      <c r="AY310" s="13" t="s">
        <v>127</v>
      </c>
      <c r="BE310" s="127">
        <f t="shared" si="54"/>
        <v>0</v>
      </c>
      <c r="BF310" s="127">
        <f t="shared" si="55"/>
        <v>0</v>
      </c>
      <c r="BG310" s="127">
        <f t="shared" si="56"/>
        <v>0</v>
      </c>
      <c r="BH310" s="127">
        <f t="shared" si="57"/>
        <v>0</v>
      </c>
      <c r="BI310" s="127">
        <f t="shared" si="58"/>
        <v>0</v>
      </c>
      <c r="BJ310" s="13" t="s">
        <v>74</v>
      </c>
      <c r="BK310" s="127">
        <f t="shared" si="59"/>
        <v>0</v>
      </c>
      <c r="BL310" s="13" t="s">
        <v>132</v>
      </c>
      <c r="BM310" s="126" t="s">
        <v>573</v>
      </c>
    </row>
    <row r="311" spans="2:65" s="1" customFormat="1" ht="24.3" customHeight="1" x14ac:dyDescent="0.2">
      <c r="B311" s="25"/>
      <c r="C311" s="115" t="s">
        <v>214</v>
      </c>
      <c r="D311" s="115" t="s">
        <v>128</v>
      </c>
      <c r="E311" s="116" t="s">
        <v>574</v>
      </c>
      <c r="F311" s="117" t="s">
        <v>575</v>
      </c>
      <c r="G311" s="118" t="s">
        <v>131</v>
      </c>
      <c r="H311" s="119">
        <v>12</v>
      </c>
      <c r="I311" s="149"/>
      <c r="J311" s="120">
        <f t="shared" si="50"/>
        <v>0</v>
      </c>
      <c r="K311" s="121"/>
      <c r="L311" s="25"/>
      <c r="M311" s="122" t="s">
        <v>1</v>
      </c>
      <c r="N311" s="123" t="s">
        <v>32</v>
      </c>
      <c r="O311" s="124">
        <v>0</v>
      </c>
      <c r="P311" s="124">
        <f t="shared" si="51"/>
        <v>0</v>
      </c>
      <c r="Q311" s="124">
        <v>0</v>
      </c>
      <c r="R311" s="124">
        <f t="shared" si="52"/>
        <v>0</v>
      </c>
      <c r="S311" s="124">
        <v>0</v>
      </c>
      <c r="T311" s="125">
        <f t="shared" si="53"/>
        <v>0</v>
      </c>
      <c r="AR311" s="126" t="s">
        <v>132</v>
      </c>
      <c r="AT311" s="126" t="s">
        <v>128</v>
      </c>
      <c r="AU311" s="126" t="s">
        <v>74</v>
      </c>
      <c r="AY311" s="13" t="s">
        <v>127</v>
      </c>
      <c r="BE311" s="127">
        <f t="shared" si="54"/>
        <v>0</v>
      </c>
      <c r="BF311" s="127">
        <f t="shared" si="55"/>
        <v>0</v>
      </c>
      <c r="BG311" s="127">
        <f t="shared" si="56"/>
        <v>0</v>
      </c>
      <c r="BH311" s="127">
        <f t="shared" si="57"/>
        <v>0</v>
      </c>
      <c r="BI311" s="127">
        <f t="shared" si="58"/>
        <v>0</v>
      </c>
      <c r="BJ311" s="13" t="s">
        <v>74</v>
      </c>
      <c r="BK311" s="127">
        <f t="shared" si="59"/>
        <v>0</v>
      </c>
      <c r="BL311" s="13" t="s">
        <v>132</v>
      </c>
      <c r="BM311" s="126" t="s">
        <v>576</v>
      </c>
    </row>
    <row r="312" spans="2:65" s="1" customFormat="1" ht="16.5" customHeight="1" x14ac:dyDescent="0.2">
      <c r="B312" s="25"/>
      <c r="C312" s="115" t="s">
        <v>218</v>
      </c>
      <c r="D312" s="115" t="s">
        <v>128</v>
      </c>
      <c r="E312" s="116" t="s">
        <v>577</v>
      </c>
      <c r="F312" s="117" t="s">
        <v>578</v>
      </c>
      <c r="G312" s="118" t="s">
        <v>131</v>
      </c>
      <c r="H312" s="119">
        <v>12</v>
      </c>
      <c r="I312" s="149"/>
      <c r="J312" s="120">
        <f t="shared" si="50"/>
        <v>0</v>
      </c>
      <c r="K312" s="121"/>
      <c r="L312" s="25"/>
      <c r="M312" s="122" t="s">
        <v>1</v>
      </c>
      <c r="N312" s="123" t="s">
        <v>32</v>
      </c>
      <c r="O312" s="124">
        <v>0</v>
      </c>
      <c r="P312" s="124">
        <f t="shared" si="51"/>
        <v>0</v>
      </c>
      <c r="Q312" s="124">
        <v>0</v>
      </c>
      <c r="R312" s="124">
        <f t="shared" si="52"/>
        <v>0</v>
      </c>
      <c r="S312" s="124">
        <v>0</v>
      </c>
      <c r="T312" s="125">
        <f t="shared" si="53"/>
        <v>0</v>
      </c>
      <c r="AR312" s="126" t="s">
        <v>132</v>
      </c>
      <c r="AT312" s="126" t="s">
        <v>128</v>
      </c>
      <c r="AU312" s="126" t="s">
        <v>74</v>
      </c>
      <c r="AY312" s="13" t="s">
        <v>127</v>
      </c>
      <c r="BE312" s="127">
        <f t="shared" si="54"/>
        <v>0</v>
      </c>
      <c r="BF312" s="127">
        <f t="shared" si="55"/>
        <v>0</v>
      </c>
      <c r="BG312" s="127">
        <f t="shared" si="56"/>
        <v>0</v>
      </c>
      <c r="BH312" s="127">
        <f t="shared" si="57"/>
        <v>0</v>
      </c>
      <c r="BI312" s="127">
        <f t="shared" si="58"/>
        <v>0</v>
      </c>
      <c r="BJ312" s="13" t="s">
        <v>74</v>
      </c>
      <c r="BK312" s="127">
        <f t="shared" si="59"/>
        <v>0</v>
      </c>
      <c r="BL312" s="13" t="s">
        <v>132</v>
      </c>
      <c r="BM312" s="126" t="s">
        <v>579</v>
      </c>
    </row>
    <row r="313" spans="2:65" s="1" customFormat="1" ht="33.75" customHeight="1" x14ac:dyDescent="0.2">
      <c r="B313" s="25"/>
      <c r="C313" s="135" t="s">
        <v>222</v>
      </c>
      <c r="D313" s="135" t="s">
        <v>163</v>
      </c>
      <c r="E313" s="136" t="s">
        <v>580</v>
      </c>
      <c r="F313" s="137" t="s">
        <v>581</v>
      </c>
      <c r="G313" s="138" t="s">
        <v>131</v>
      </c>
      <c r="H313" s="139">
        <v>12</v>
      </c>
      <c r="I313" s="150"/>
      <c r="J313" s="140">
        <f t="shared" si="50"/>
        <v>0</v>
      </c>
      <c r="K313" s="141"/>
      <c r="L313" s="142"/>
      <c r="M313" s="143" t="s">
        <v>1</v>
      </c>
      <c r="N313" s="144" t="s">
        <v>32</v>
      </c>
      <c r="O313" s="124">
        <v>0</v>
      </c>
      <c r="P313" s="124">
        <f t="shared" si="51"/>
        <v>0</v>
      </c>
      <c r="Q313" s="124">
        <v>6.9999999999999994E-5</v>
      </c>
      <c r="R313" s="124">
        <f t="shared" si="52"/>
        <v>8.3999999999999993E-4</v>
      </c>
      <c r="S313" s="124">
        <v>0</v>
      </c>
      <c r="T313" s="125">
        <f t="shared" si="53"/>
        <v>0</v>
      </c>
      <c r="AR313" s="126" t="s">
        <v>166</v>
      </c>
      <c r="AT313" s="126" t="s">
        <v>163</v>
      </c>
      <c r="AU313" s="126" t="s">
        <v>74</v>
      </c>
      <c r="AY313" s="13" t="s">
        <v>127</v>
      </c>
      <c r="BE313" s="127">
        <f t="shared" si="54"/>
        <v>0</v>
      </c>
      <c r="BF313" s="127">
        <f t="shared" si="55"/>
        <v>0</v>
      </c>
      <c r="BG313" s="127">
        <f t="shared" si="56"/>
        <v>0</v>
      </c>
      <c r="BH313" s="127">
        <f t="shared" si="57"/>
        <v>0</v>
      </c>
      <c r="BI313" s="127">
        <f t="shared" si="58"/>
        <v>0</v>
      </c>
      <c r="BJ313" s="13" t="s">
        <v>74</v>
      </c>
      <c r="BK313" s="127">
        <f t="shared" si="59"/>
        <v>0</v>
      </c>
      <c r="BL313" s="13" t="s">
        <v>167</v>
      </c>
      <c r="BM313" s="126" t="s">
        <v>582</v>
      </c>
    </row>
    <row r="314" spans="2:65" s="1" customFormat="1" ht="21.75" customHeight="1" x14ac:dyDescent="0.2">
      <c r="B314" s="25"/>
      <c r="C314" s="115" t="s">
        <v>227</v>
      </c>
      <c r="D314" s="115" t="s">
        <v>128</v>
      </c>
      <c r="E314" s="116" t="s">
        <v>583</v>
      </c>
      <c r="F314" s="117" t="s">
        <v>584</v>
      </c>
      <c r="G314" s="118" t="s">
        <v>131</v>
      </c>
      <c r="H314" s="119">
        <v>49</v>
      </c>
      <c r="I314" s="149"/>
      <c r="J314" s="120">
        <f t="shared" si="50"/>
        <v>0</v>
      </c>
      <c r="K314" s="121"/>
      <c r="L314" s="25"/>
      <c r="M314" s="122" t="s">
        <v>1</v>
      </c>
      <c r="N314" s="123" t="s">
        <v>32</v>
      </c>
      <c r="O314" s="124">
        <v>0</v>
      </c>
      <c r="P314" s="124">
        <f t="shared" si="51"/>
        <v>0</v>
      </c>
      <c r="Q314" s="124">
        <v>0</v>
      </c>
      <c r="R314" s="124">
        <f t="shared" si="52"/>
        <v>0</v>
      </c>
      <c r="S314" s="124">
        <v>0</v>
      </c>
      <c r="T314" s="125">
        <f t="shared" si="53"/>
        <v>0</v>
      </c>
      <c r="AR314" s="126" t="s">
        <v>132</v>
      </c>
      <c r="AT314" s="126" t="s">
        <v>128</v>
      </c>
      <c r="AU314" s="126" t="s">
        <v>74</v>
      </c>
      <c r="AY314" s="13" t="s">
        <v>127</v>
      </c>
      <c r="BE314" s="127">
        <f t="shared" si="54"/>
        <v>0</v>
      </c>
      <c r="BF314" s="127">
        <f t="shared" si="55"/>
        <v>0</v>
      </c>
      <c r="BG314" s="127">
        <f t="shared" si="56"/>
        <v>0</v>
      </c>
      <c r="BH314" s="127">
        <f t="shared" si="57"/>
        <v>0</v>
      </c>
      <c r="BI314" s="127">
        <f t="shared" si="58"/>
        <v>0</v>
      </c>
      <c r="BJ314" s="13" t="s">
        <v>74</v>
      </c>
      <c r="BK314" s="127">
        <f t="shared" si="59"/>
        <v>0</v>
      </c>
      <c r="BL314" s="13" t="s">
        <v>132</v>
      </c>
      <c r="BM314" s="126" t="s">
        <v>585</v>
      </c>
    </row>
    <row r="315" spans="2:65" s="11" customFormat="1" x14ac:dyDescent="0.2">
      <c r="B315" s="128"/>
      <c r="D315" s="129" t="s">
        <v>160</v>
      </c>
      <c r="E315" s="130" t="s">
        <v>1</v>
      </c>
      <c r="F315" s="131" t="s">
        <v>586</v>
      </c>
      <c r="H315" s="132">
        <v>49</v>
      </c>
      <c r="L315" s="128"/>
      <c r="M315" s="133"/>
      <c r="T315" s="134"/>
      <c r="AT315" s="130" t="s">
        <v>160</v>
      </c>
      <c r="AU315" s="130" t="s">
        <v>74</v>
      </c>
      <c r="AV315" s="11" t="s">
        <v>76</v>
      </c>
      <c r="AW315" s="11" t="s">
        <v>24</v>
      </c>
      <c r="AX315" s="11" t="s">
        <v>74</v>
      </c>
      <c r="AY315" s="130" t="s">
        <v>127</v>
      </c>
    </row>
    <row r="316" spans="2:65" s="1" customFormat="1" ht="38.549999999999997" customHeight="1" x14ac:dyDescent="0.2">
      <c r="B316" s="25"/>
      <c r="C316" s="135" t="s">
        <v>167</v>
      </c>
      <c r="D316" s="135" t="s">
        <v>163</v>
      </c>
      <c r="E316" s="136" t="s">
        <v>587</v>
      </c>
      <c r="F316" s="137" t="s">
        <v>588</v>
      </c>
      <c r="G316" s="138" t="s">
        <v>131</v>
      </c>
      <c r="H316" s="139">
        <v>49</v>
      </c>
      <c r="I316" s="150"/>
      <c r="J316" s="140">
        <f>ROUND(I316*H316,2)</f>
        <v>0</v>
      </c>
      <c r="K316" s="141"/>
      <c r="L316" s="142"/>
      <c r="M316" s="143" t="s">
        <v>1</v>
      </c>
      <c r="N316" s="144" t="s">
        <v>32</v>
      </c>
      <c r="O316" s="124">
        <v>0</v>
      </c>
      <c r="P316" s="124">
        <f>O316*H316</f>
        <v>0</v>
      </c>
      <c r="Q316" s="124">
        <v>5.0000000000000002E-5</v>
      </c>
      <c r="R316" s="124">
        <f>Q316*H316</f>
        <v>2.4499999999999999E-3</v>
      </c>
      <c r="S316" s="124">
        <v>0</v>
      </c>
      <c r="T316" s="125">
        <f>S316*H316</f>
        <v>0</v>
      </c>
      <c r="AR316" s="126" t="s">
        <v>166</v>
      </c>
      <c r="AT316" s="126" t="s">
        <v>163</v>
      </c>
      <c r="AU316" s="126" t="s">
        <v>74</v>
      </c>
      <c r="AY316" s="13" t="s">
        <v>127</v>
      </c>
      <c r="BE316" s="127">
        <f>IF(N316="základní",J316,0)</f>
        <v>0</v>
      </c>
      <c r="BF316" s="127">
        <f>IF(N316="snížená",J316,0)</f>
        <v>0</v>
      </c>
      <c r="BG316" s="127">
        <f>IF(N316="zákl. přenesená",J316,0)</f>
        <v>0</v>
      </c>
      <c r="BH316" s="127">
        <f>IF(N316="sníž. přenesená",J316,0)</f>
        <v>0</v>
      </c>
      <c r="BI316" s="127">
        <f>IF(N316="nulová",J316,0)</f>
        <v>0</v>
      </c>
      <c r="BJ316" s="13" t="s">
        <v>74</v>
      </c>
      <c r="BK316" s="127">
        <f>ROUND(I316*H316,2)</f>
        <v>0</v>
      </c>
      <c r="BL316" s="13" t="s">
        <v>167</v>
      </c>
      <c r="BM316" s="126" t="s">
        <v>589</v>
      </c>
    </row>
    <row r="317" spans="2:65" s="1" customFormat="1" ht="37.799999999999997" customHeight="1" x14ac:dyDescent="0.2">
      <c r="B317" s="25"/>
      <c r="C317" s="115" t="s">
        <v>365</v>
      </c>
      <c r="D317" s="115" t="s">
        <v>128</v>
      </c>
      <c r="E317" s="116" t="s">
        <v>590</v>
      </c>
      <c r="F317" s="117" t="s">
        <v>591</v>
      </c>
      <c r="G317" s="118" t="s">
        <v>131</v>
      </c>
      <c r="H317" s="119">
        <v>20</v>
      </c>
      <c r="I317" s="149"/>
      <c r="J317" s="120">
        <f>ROUND(I317*H317,2)</f>
        <v>0</v>
      </c>
      <c r="K317" s="121"/>
      <c r="L317" s="25"/>
      <c r="M317" s="122" t="s">
        <v>1</v>
      </c>
      <c r="N317" s="123" t="s">
        <v>32</v>
      </c>
      <c r="O317" s="124">
        <v>0</v>
      </c>
      <c r="P317" s="124">
        <f>O317*H317</f>
        <v>0</v>
      </c>
      <c r="Q317" s="124">
        <v>0</v>
      </c>
      <c r="R317" s="124">
        <f>Q317*H317</f>
        <v>0</v>
      </c>
      <c r="S317" s="124">
        <v>0</v>
      </c>
      <c r="T317" s="125">
        <f>S317*H317</f>
        <v>0</v>
      </c>
      <c r="AR317" s="126" t="s">
        <v>132</v>
      </c>
      <c r="AT317" s="126" t="s">
        <v>128</v>
      </c>
      <c r="AU317" s="126" t="s">
        <v>74</v>
      </c>
      <c r="AY317" s="13" t="s">
        <v>127</v>
      </c>
      <c r="BE317" s="127">
        <f>IF(N317="základní",J317,0)</f>
        <v>0</v>
      </c>
      <c r="BF317" s="127">
        <f>IF(N317="snížená",J317,0)</f>
        <v>0</v>
      </c>
      <c r="BG317" s="127">
        <f>IF(N317="zákl. přenesená",J317,0)</f>
        <v>0</v>
      </c>
      <c r="BH317" s="127">
        <f>IF(N317="sníž. přenesená",J317,0)</f>
        <v>0</v>
      </c>
      <c r="BI317" s="127">
        <f>IF(N317="nulová",J317,0)</f>
        <v>0</v>
      </c>
      <c r="BJ317" s="13" t="s">
        <v>74</v>
      </c>
      <c r="BK317" s="127">
        <f>ROUND(I317*H317,2)</f>
        <v>0</v>
      </c>
      <c r="BL317" s="13" t="s">
        <v>132</v>
      </c>
      <c r="BM317" s="126" t="s">
        <v>592</v>
      </c>
    </row>
    <row r="318" spans="2:65" s="1" customFormat="1" ht="21.75" customHeight="1" x14ac:dyDescent="0.2">
      <c r="B318" s="25"/>
      <c r="C318" s="135" t="s">
        <v>202</v>
      </c>
      <c r="D318" s="135" t="s">
        <v>163</v>
      </c>
      <c r="E318" s="136" t="s">
        <v>593</v>
      </c>
      <c r="F318" s="137" t="s">
        <v>594</v>
      </c>
      <c r="G318" s="138" t="s">
        <v>131</v>
      </c>
      <c r="H318" s="139">
        <v>20</v>
      </c>
      <c r="I318" s="150"/>
      <c r="J318" s="140">
        <f>ROUND(I318*H318,2)</f>
        <v>0</v>
      </c>
      <c r="K318" s="141"/>
      <c r="L318" s="142"/>
      <c r="M318" s="143" t="s">
        <v>1</v>
      </c>
      <c r="N318" s="144" t="s">
        <v>32</v>
      </c>
      <c r="O318" s="124">
        <v>0</v>
      </c>
      <c r="P318" s="124">
        <f>O318*H318</f>
        <v>0</v>
      </c>
      <c r="Q318" s="124">
        <v>5.0000000000000001E-4</v>
      </c>
      <c r="R318" s="124">
        <f>Q318*H318</f>
        <v>0.01</v>
      </c>
      <c r="S318" s="124">
        <v>0</v>
      </c>
      <c r="T318" s="125">
        <f>S318*H318</f>
        <v>0</v>
      </c>
      <c r="AR318" s="126" t="s">
        <v>166</v>
      </c>
      <c r="AT318" s="126" t="s">
        <v>163</v>
      </c>
      <c r="AU318" s="126" t="s">
        <v>74</v>
      </c>
      <c r="AY318" s="13" t="s">
        <v>127</v>
      </c>
      <c r="BE318" s="127">
        <f>IF(N318="základní",J318,0)</f>
        <v>0</v>
      </c>
      <c r="BF318" s="127">
        <f>IF(N318="snížená",J318,0)</f>
        <v>0</v>
      </c>
      <c r="BG318" s="127">
        <f>IF(N318="zákl. přenesená",J318,0)</f>
        <v>0</v>
      </c>
      <c r="BH318" s="127">
        <f>IF(N318="sníž. přenesená",J318,0)</f>
        <v>0</v>
      </c>
      <c r="BI318" s="127">
        <f>IF(N318="nulová",J318,0)</f>
        <v>0</v>
      </c>
      <c r="BJ318" s="13" t="s">
        <v>74</v>
      </c>
      <c r="BK318" s="127">
        <f>ROUND(I318*H318,2)</f>
        <v>0</v>
      </c>
      <c r="BL318" s="13" t="s">
        <v>167</v>
      </c>
      <c r="BM318" s="126" t="s">
        <v>595</v>
      </c>
    </row>
    <row r="319" spans="2:65" s="1" customFormat="1" ht="33" customHeight="1" x14ac:dyDescent="0.2">
      <c r="B319" s="25"/>
      <c r="C319" s="115" t="s">
        <v>374</v>
      </c>
      <c r="D319" s="115" t="s">
        <v>128</v>
      </c>
      <c r="E319" s="116" t="s">
        <v>596</v>
      </c>
      <c r="F319" s="117" t="s">
        <v>597</v>
      </c>
      <c r="G319" s="118" t="s">
        <v>131</v>
      </c>
      <c r="H319" s="119">
        <v>10</v>
      </c>
      <c r="I319" s="149"/>
      <c r="J319" s="120">
        <f>ROUND(I319*H319,2)</f>
        <v>0</v>
      </c>
      <c r="K319" s="121"/>
      <c r="L319" s="25"/>
      <c r="M319" s="122" t="s">
        <v>1</v>
      </c>
      <c r="N319" s="123" t="s">
        <v>32</v>
      </c>
      <c r="O319" s="124">
        <v>0</v>
      </c>
      <c r="P319" s="124">
        <f>O319*H319</f>
        <v>0</v>
      </c>
      <c r="Q319" s="124">
        <v>0</v>
      </c>
      <c r="R319" s="124">
        <f>Q319*H319</f>
        <v>0</v>
      </c>
      <c r="S319" s="124">
        <v>0</v>
      </c>
      <c r="T319" s="125">
        <f>S319*H319</f>
        <v>0</v>
      </c>
      <c r="AR319" s="126" t="s">
        <v>132</v>
      </c>
      <c r="AT319" s="126" t="s">
        <v>128</v>
      </c>
      <c r="AU319" s="126" t="s">
        <v>74</v>
      </c>
      <c r="AY319" s="13" t="s">
        <v>127</v>
      </c>
      <c r="BE319" s="127">
        <f>IF(N319="základní",J319,0)</f>
        <v>0</v>
      </c>
      <c r="BF319" s="127">
        <f>IF(N319="snížená",J319,0)</f>
        <v>0</v>
      </c>
      <c r="BG319" s="127">
        <f>IF(N319="zákl. přenesená",J319,0)</f>
        <v>0</v>
      </c>
      <c r="BH319" s="127">
        <f>IF(N319="sníž. přenesená",J319,0)</f>
        <v>0</v>
      </c>
      <c r="BI319" s="127">
        <f>IF(N319="nulová",J319,0)</f>
        <v>0</v>
      </c>
      <c r="BJ319" s="13" t="s">
        <v>74</v>
      </c>
      <c r="BK319" s="127">
        <f>ROUND(I319*H319,2)</f>
        <v>0</v>
      </c>
      <c r="BL319" s="13" t="s">
        <v>132</v>
      </c>
      <c r="BM319" s="126" t="s">
        <v>598</v>
      </c>
    </row>
    <row r="320" spans="2:65" s="11" customFormat="1" x14ac:dyDescent="0.2">
      <c r="B320" s="128"/>
      <c r="D320" s="129" t="s">
        <v>160</v>
      </c>
      <c r="E320" s="130" t="s">
        <v>1</v>
      </c>
      <c r="F320" s="131" t="s">
        <v>599</v>
      </c>
      <c r="H320" s="132">
        <v>10</v>
      </c>
      <c r="L320" s="128"/>
      <c r="M320" s="133"/>
      <c r="T320" s="134"/>
      <c r="AT320" s="130" t="s">
        <v>160</v>
      </c>
      <c r="AU320" s="130" t="s">
        <v>74</v>
      </c>
      <c r="AV320" s="11" t="s">
        <v>76</v>
      </c>
      <c r="AW320" s="11" t="s">
        <v>24</v>
      </c>
      <c r="AX320" s="11" t="s">
        <v>74</v>
      </c>
      <c r="AY320" s="130" t="s">
        <v>127</v>
      </c>
    </row>
    <row r="321" spans="2:65" s="1" customFormat="1" ht="24.3" customHeight="1" x14ac:dyDescent="0.2">
      <c r="B321" s="25"/>
      <c r="C321" s="135" t="s">
        <v>378</v>
      </c>
      <c r="D321" s="135" t="s">
        <v>163</v>
      </c>
      <c r="E321" s="136" t="s">
        <v>600</v>
      </c>
      <c r="F321" s="137" t="s">
        <v>601</v>
      </c>
      <c r="G321" s="138" t="s">
        <v>131</v>
      </c>
      <c r="H321" s="139">
        <v>4</v>
      </c>
      <c r="I321" s="150"/>
      <c r="J321" s="140">
        <f>ROUND(I321*H321,2)</f>
        <v>0</v>
      </c>
      <c r="K321" s="141"/>
      <c r="L321" s="142"/>
      <c r="M321" s="143" t="s">
        <v>1</v>
      </c>
      <c r="N321" s="144" t="s">
        <v>32</v>
      </c>
      <c r="O321" s="124">
        <v>0</v>
      </c>
      <c r="P321" s="124">
        <f>O321*H321</f>
        <v>0</v>
      </c>
      <c r="Q321" s="124">
        <v>4.0000000000000002E-4</v>
      </c>
      <c r="R321" s="124">
        <f>Q321*H321</f>
        <v>1.6000000000000001E-3</v>
      </c>
      <c r="S321" s="124">
        <v>0</v>
      </c>
      <c r="T321" s="125">
        <f>S321*H321</f>
        <v>0</v>
      </c>
      <c r="AR321" s="126" t="s">
        <v>166</v>
      </c>
      <c r="AT321" s="126" t="s">
        <v>163</v>
      </c>
      <c r="AU321" s="126" t="s">
        <v>74</v>
      </c>
      <c r="AY321" s="13" t="s">
        <v>127</v>
      </c>
      <c r="BE321" s="127">
        <f>IF(N321="základní",J321,0)</f>
        <v>0</v>
      </c>
      <c r="BF321" s="127">
        <f>IF(N321="snížená",J321,0)</f>
        <v>0</v>
      </c>
      <c r="BG321" s="127">
        <f>IF(N321="zákl. přenesená",J321,0)</f>
        <v>0</v>
      </c>
      <c r="BH321" s="127">
        <f>IF(N321="sníž. přenesená",J321,0)</f>
        <v>0</v>
      </c>
      <c r="BI321" s="127">
        <f>IF(N321="nulová",J321,0)</f>
        <v>0</v>
      </c>
      <c r="BJ321" s="13" t="s">
        <v>74</v>
      </c>
      <c r="BK321" s="127">
        <f>ROUND(I321*H321,2)</f>
        <v>0</v>
      </c>
      <c r="BL321" s="13" t="s">
        <v>167</v>
      </c>
      <c r="BM321" s="126" t="s">
        <v>602</v>
      </c>
    </row>
    <row r="322" spans="2:65" s="1" customFormat="1" ht="16.5" customHeight="1" x14ac:dyDescent="0.2">
      <c r="B322" s="25"/>
      <c r="C322" s="135" t="s">
        <v>450</v>
      </c>
      <c r="D322" s="135" t="s">
        <v>163</v>
      </c>
      <c r="E322" s="136" t="s">
        <v>603</v>
      </c>
      <c r="F322" s="137" t="s">
        <v>604</v>
      </c>
      <c r="G322" s="138" t="s">
        <v>131</v>
      </c>
      <c r="H322" s="139">
        <v>2</v>
      </c>
      <c r="I322" s="150"/>
      <c r="J322" s="140">
        <f>ROUND(I322*H322,2)</f>
        <v>0</v>
      </c>
      <c r="K322" s="141"/>
      <c r="L322" s="142"/>
      <c r="M322" s="143" t="s">
        <v>1</v>
      </c>
      <c r="N322" s="144" t="s">
        <v>32</v>
      </c>
      <c r="O322" s="124">
        <v>0</v>
      </c>
      <c r="P322" s="124">
        <f>O322*H322</f>
        <v>0</v>
      </c>
      <c r="Q322" s="124">
        <v>4.0000000000000002E-4</v>
      </c>
      <c r="R322" s="124">
        <f>Q322*H322</f>
        <v>8.0000000000000004E-4</v>
      </c>
      <c r="S322" s="124">
        <v>0</v>
      </c>
      <c r="T322" s="125">
        <f>S322*H322</f>
        <v>0</v>
      </c>
      <c r="AR322" s="126" t="s">
        <v>166</v>
      </c>
      <c r="AT322" s="126" t="s">
        <v>163</v>
      </c>
      <c r="AU322" s="126" t="s">
        <v>74</v>
      </c>
      <c r="AY322" s="13" t="s">
        <v>127</v>
      </c>
      <c r="BE322" s="127">
        <f>IF(N322="základní",J322,0)</f>
        <v>0</v>
      </c>
      <c r="BF322" s="127">
        <f>IF(N322="snížená",J322,0)</f>
        <v>0</v>
      </c>
      <c r="BG322" s="127">
        <f>IF(N322="zákl. přenesená",J322,0)</f>
        <v>0</v>
      </c>
      <c r="BH322" s="127">
        <f>IF(N322="sníž. přenesená",J322,0)</f>
        <v>0</v>
      </c>
      <c r="BI322" s="127">
        <f>IF(N322="nulová",J322,0)</f>
        <v>0</v>
      </c>
      <c r="BJ322" s="13" t="s">
        <v>74</v>
      </c>
      <c r="BK322" s="127">
        <f>ROUND(I322*H322,2)</f>
        <v>0</v>
      </c>
      <c r="BL322" s="13" t="s">
        <v>167</v>
      </c>
      <c r="BM322" s="126" t="s">
        <v>605</v>
      </c>
    </row>
    <row r="323" spans="2:65" s="1" customFormat="1" ht="24.3" customHeight="1" x14ac:dyDescent="0.2">
      <c r="B323" s="25"/>
      <c r="C323" s="135" t="s">
        <v>7</v>
      </c>
      <c r="D323" s="135" t="s">
        <v>163</v>
      </c>
      <c r="E323" s="136" t="s">
        <v>606</v>
      </c>
      <c r="F323" s="137" t="s">
        <v>607</v>
      </c>
      <c r="G323" s="138" t="s">
        <v>131</v>
      </c>
      <c r="H323" s="139">
        <v>4</v>
      </c>
      <c r="I323" s="150"/>
      <c r="J323" s="140">
        <f>ROUND(I323*H323,2)</f>
        <v>0</v>
      </c>
      <c r="K323" s="141"/>
      <c r="L323" s="142"/>
      <c r="M323" s="143" t="s">
        <v>1</v>
      </c>
      <c r="N323" s="144" t="s">
        <v>32</v>
      </c>
      <c r="O323" s="124">
        <v>0</v>
      </c>
      <c r="P323" s="124">
        <f>O323*H323</f>
        <v>0</v>
      </c>
      <c r="Q323" s="124">
        <v>4.0000000000000002E-4</v>
      </c>
      <c r="R323" s="124">
        <f>Q323*H323</f>
        <v>1.6000000000000001E-3</v>
      </c>
      <c r="S323" s="124">
        <v>0</v>
      </c>
      <c r="T323" s="125">
        <f>S323*H323</f>
        <v>0</v>
      </c>
      <c r="AR323" s="126" t="s">
        <v>166</v>
      </c>
      <c r="AT323" s="126" t="s">
        <v>163</v>
      </c>
      <c r="AU323" s="126" t="s">
        <v>74</v>
      </c>
      <c r="AY323" s="13" t="s">
        <v>127</v>
      </c>
      <c r="BE323" s="127">
        <f>IF(N323="základní",J323,0)</f>
        <v>0</v>
      </c>
      <c r="BF323" s="127">
        <f>IF(N323="snížená",J323,0)</f>
        <v>0</v>
      </c>
      <c r="BG323" s="127">
        <f>IF(N323="zákl. přenesená",J323,0)</f>
        <v>0</v>
      </c>
      <c r="BH323" s="127">
        <f>IF(N323="sníž. přenesená",J323,0)</f>
        <v>0</v>
      </c>
      <c r="BI323" s="127">
        <f>IF(N323="nulová",J323,0)</f>
        <v>0</v>
      </c>
      <c r="BJ323" s="13" t="s">
        <v>74</v>
      </c>
      <c r="BK323" s="127">
        <f>ROUND(I323*H323,2)</f>
        <v>0</v>
      </c>
      <c r="BL323" s="13" t="s">
        <v>167</v>
      </c>
      <c r="BM323" s="126" t="s">
        <v>608</v>
      </c>
    </row>
    <row r="324" spans="2:65" s="1" customFormat="1" ht="37.799999999999997" customHeight="1" x14ac:dyDescent="0.2">
      <c r="B324" s="25"/>
      <c r="C324" s="115" t="s">
        <v>454</v>
      </c>
      <c r="D324" s="115" t="s">
        <v>128</v>
      </c>
      <c r="E324" s="116" t="s">
        <v>609</v>
      </c>
      <c r="F324" s="117" t="s">
        <v>610</v>
      </c>
      <c r="G324" s="118" t="s">
        <v>225</v>
      </c>
      <c r="H324" s="119">
        <v>1</v>
      </c>
      <c r="I324" s="149"/>
      <c r="J324" s="120">
        <f>ROUND(I324*H324,2)</f>
        <v>0</v>
      </c>
      <c r="K324" s="121"/>
      <c r="L324" s="25"/>
      <c r="M324" s="122" t="s">
        <v>1</v>
      </c>
      <c r="N324" s="123" t="s">
        <v>32</v>
      </c>
      <c r="O324" s="124">
        <v>0</v>
      </c>
      <c r="P324" s="124">
        <f>O324*H324</f>
        <v>0</v>
      </c>
      <c r="Q324" s="124">
        <v>0</v>
      </c>
      <c r="R324" s="124">
        <f>Q324*H324</f>
        <v>0</v>
      </c>
      <c r="S324" s="124">
        <v>0</v>
      </c>
      <c r="T324" s="125">
        <f>S324*H324</f>
        <v>0</v>
      </c>
      <c r="AR324" s="126" t="s">
        <v>132</v>
      </c>
      <c r="AT324" s="126" t="s">
        <v>128</v>
      </c>
      <c r="AU324" s="126" t="s">
        <v>74</v>
      </c>
      <c r="AY324" s="13" t="s">
        <v>127</v>
      </c>
      <c r="BE324" s="127">
        <f>IF(N324="základní",J324,0)</f>
        <v>0</v>
      </c>
      <c r="BF324" s="127">
        <f>IF(N324="snížená",J324,0)</f>
        <v>0</v>
      </c>
      <c r="BG324" s="127">
        <f>IF(N324="zákl. přenesená",J324,0)</f>
        <v>0</v>
      </c>
      <c r="BH324" s="127">
        <f>IF(N324="sníž. přenesená",J324,0)</f>
        <v>0</v>
      </c>
      <c r="BI324" s="127">
        <f>IF(N324="nulová",J324,0)</f>
        <v>0</v>
      </c>
      <c r="BJ324" s="13" t="s">
        <v>74</v>
      </c>
      <c r="BK324" s="127">
        <f>ROUND(I324*H324,2)</f>
        <v>0</v>
      </c>
      <c r="BL324" s="13" t="s">
        <v>132</v>
      </c>
      <c r="BM324" s="126" t="s">
        <v>611</v>
      </c>
    </row>
    <row r="325" spans="2:65" s="1" customFormat="1" ht="24.3" customHeight="1" x14ac:dyDescent="0.2">
      <c r="B325" s="25"/>
      <c r="C325" s="115" t="s">
        <v>458</v>
      </c>
      <c r="D325" s="115" t="s">
        <v>128</v>
      </c>
      <c r="E325" s="116" t="s">
        <v>612</v>
      </c>
      <c r="F325" s="117" t="s">
        <v>613</v>
      </c>
      <c r="G325" s="118" t="s">
        <v>304</v>
      </c>
      <c r="H325" s="119">
        <v>0.88</v>
      </c>
      <c r="I325" s="149"/>
      <c r="J325" s="120">
        <f>ROUND(I325*H325,2)</f>
        <v>0</v>
      </c>
      <c r="K325" s="121"/>
      <c r="L325" s="25"/>
      <c r="M325" s="122" t="s">
        <v>1</v>
      </c>
      <c r="N325" s="123" t="s">
        <v>32</v>
      </c>
      <c r="O325" s="124">
        <v>0</v>
      </c>
      <c r="P325" s="124">
        <f>O325*H325</f>
        <v>0</v>
      </c>
      <c r="Q325" s="124">
        <v>0</v>
      </c>
      <c r="R325" s="124">
        <f>Q325*H325</f>
        <v>0</v>
      </c>
      <c r="S325" s="124">
        <v>0</v>
      </c>
      <c r="T325" s="125">
        <f>S325*H325</f>
        <v>0</v>
      </c>
      <c r="AR325" s="126" t="s">
        <v>132</v>
      </c>
      <c r="AT325" s="126" t="s">
        <v>128</v>
      </c>
      <c r="AU325" s="126" t="s">
        <v>74</v>
      </c>
      <c r="AY325" s="13" t="s">
        <v>127</v>
      </c>
      <c r="BE325" s="127">
        <f>IF(N325="základní",J325,0)</f>
        <v>0</v>
      </c>
      <c r="BF325" s="127">
        <f>IF(N325="snížená",J325,0)</f>
        <v>0</v>
      </c>
      <c r="BG325" s="127">
        <f>IF(N325="zákl. přenesená",J325,0)</f>
        <v>0</v>
      </c>
      <c r="BH325" s="127">
        <f>IF(N325="sníž. přenesená",J325,0)</f>
        <v>0</v>
      </c>
      <c r="BI325" s="127">
        <f>IF(N325="nulová",J325,0)</f>
        <v>0</v>
      </c>
      <c r="BJ325" s="13" t="s">
        <v>74</v>
      </c>
      <c r="BK325" s="127">
        <f>ROUND(I325*H325,2)</f>
        <v>0</v>
      </c>
      <c r="BL325" s="13" t="s">
        <v>132</v>
      </c>
      <c r="BM325" s="126" t="s">
        <v>614</v>
      </c>
    </row>
    <row r="326" spans="2:65" s="10" customFormat="1" ht="25.95" customHeight="1" x14ac:dyDescent="0.25">
      <c r="B326" s="106"/>
      <c r="D326" s="107" t="s">
        <v>66</v>
      </c>
      <c r="E326" s="108" t="s">
        <v>615</v>
      </c>
      <c r="F326" s="108" t="s">
        <v>616</v>
      </c>
      <c r="J326" s="109">
        <f>BK326</f>
        <v>0</v>
      </c>
      <c r="L326" s="106"/>
      <c r="M326" s="110"/>
      <c r="P326" s="111">
        <f>SUM(P327:P329)</f>
        <v>0</v>
      </c>
      <c r="R326" s="111">
        <f>SUM(R327:R329)</f>
        <v>3.0000000000000001E-3</v>
      </c>
      <c r="T326" s="112">
        <f>SUM(T327:T329)</f>
        <v>0</v>
      </c>
      <c r="AR326" s="107" t="s">
        <v>76</v>
      </c>
      <c r="AT326" s="113" t="s">
        <v>66</v>
      </c>
      <c r="AU326" s="113" t="s">
        <v>6</v>
      </c>
      <c r="AY326" s="107" t="s">
        <v>127</v>
      </c>
      <c r="BK326" s="114">
        <f>SUM(BK327:BK329)</f>
        <v>0</v>
      </c>
    </row>
    <row r="327" spans="2:65" s="1" customFormat="1" ht="21.75" customHeight="1" x14ac:dyDescent="0.2">
      <c r="B327" s="25"/>
      <c r="C327" s="115" t="s">
        <v>74</v>
      </c>
      <c r="D327" s="115" t="s">
        <v>128</v>
      </c>
      <c r="E327" s="116" t="s">
        <v>617</v>
      </c>
      <c r="F327" s="117" t="s">
        <v>618</v>
      </c>
      <c r="G327" s="118" t="s">
        <v>131</v>
      </c>
      <c r="H327" s="119">
        <v>2</v>
      </c>
      <c r="I327" s="149"/>
      <c r="J327" s="120">
        <f>ROUND(I327*H327,2)</f>
        <v>0</v>
      </c>
      <c r="K327" s="121"/>
      <c r="L327" s="25"/>
      <c r="M327" s="122" t="s">
        <v>1</v>
      </c>
      <c r="N327" s="123" t="s">
        <v>32</v>
      </c>
      <c r="O327" s="124">
        <v>0</v>
      </c>
      <c r="P327" s="124">
        <f>O327*H327</f>
        <v>0</v>
      </c>
      <c r="Q327" s="124">
        <v>0</v>
      </c>
      <c r="R327" s="124">
        <f>Q327*H327</f>
        <v>0</v>
      </c>
      <c r="S327" s="124">
        <v>0</v>
      </c>
      <c r="T327" s="125">
        <f>S327*H327</f>
        <v>0</v>
      </c>
      <c r="AR327" s="126" t="s">
        <v>132</v>
      </c>
      <c r="AT327" s="126" t="s">
        <v>128</v>
      </c>
      <c r="AU327" s="126" t="s">
        <v>74</v>
      </c>
      <c r="AY327" s="13" t="s">
        <v>127</v>
      </c>
      <c r="BE327" s="127">
        <f>IF(N327="základní",J327,0)</f>
        <v>0</v>
      </c>
      <c r="BF327" s="127">
        <f>IF(N327="snížená",J327,0)</f>
        <v>0</v>
      </c>
      <c r="BG327" s="127">
        <f>IF(N327="zákl. přenesená",J327,0)</f>
        <v>0</v>
      </c>
      <c r="BH327" s="127">
        <f>IF(N327="sníž. přenesená",J327,0)</f>
        <v>0</v>
      </c>
      <c r="BI327" s="127">
        <f>IF(N327="nulová",J327,0)</f>
        <v>0</v>
      </c>
      <c r="BJ327" s="13" t="s">
        <v>74</v>
      </c>
      <c r="BK327" s="127">
        <f>ROUND(I327*H327,2)</f>
        <v>0</v>
      </c>
      <c r="BL327" s="13" t="s">
        <v>132</v>
      </c>
      <c r="BM327" s="126" t="s">
        <v>619</v>
      </c>
    </row>
    <row r="328" spans="2:65" s="1" customFormat="1" ht="45" customHeight="1" x14ac:dyDescent="0.2">
      <c r="B328" s="25"/>
      <c r="C328" s="135" t="s">
        <v>76</v>
      </c>
      <c r="D328" s="135" t="s">
        <v>163</v>
      </c>
      <c r="E328" s="136" t="s">
        <v>620</v>
      </c>
      <c r="F328" s="137" t="s">
        <v>621</v>
      </c>
      <c r="G328" s="138" t="s">
        <v>131</v>
      </c>
      <c r="H328" s="139">
        <v>2</v>
      </c>
      <c r="I328" s="150"/>
      <c r="J328" s="140">
        <f>ROUND(I328*H328,2)</f>
        <v>0</v>
      </c>
      <c r="K328" s="141"/>
      <c r="L328" s="142"/>
      <c r="M328" s="143" t="s">
        <v>1</v>
      </c>
      <c r="N328" s="144" t="s">
        <v>32</v>
      </c>
      <c r="O328" s="124">
        <v>0</v>
      </c>
      <c r="P328" s="124">
        <f>O328*H328</f>
        <v>0</v>
      </c>
      <c r="Q328" s="124">
        <v>1.5E-3</v>
      </c>
      <c r="R328" s="124">
        <f>Q328*H328</f>
        <v>3.0000000000000001E-3</v>
      </c>
      <c r="S328" s="124">
        <v>0</v>
      </c>
      <c r="T328" s="125">
        <f>S328*H328</f>
        <v>0</v>
      </c>
      <c r="AR328" s="126" t="s">
        <v>166</v>
      </c>
      <c r="AT328" s="126" t="s">
        <v>163</v>
      </c>
      <c r="AU328" s="126" t="s">
        <v>74</v>
      </c>
      <c r="AY328" s="13" t="s">
        <v>127</v>
      </c>
      <c r="BE328" s="127">
        <f>IF(N328="základní",J328,0)</f>
        <v>0</v>
      </c>
      <c r="BF328" s="127">
        <f>IF(N328="snížená",J328,0)</f>
        <v>0</v>
      </c>
      <c r="BG328" s="127">
        <f>IF(N328="zákl. přenesená",J328,0)</f>
        <v>0</v>
      </c>
      <c r="BH328" s="127">
        <f>IF(N328="sníž. přenesená",J328,0)</f>
        <v>0</v>
      </c>
      <c r="BI328" s="127">
        <f>IF(N328="nulová",J328,0)</f>
        <v>0</v>
      </c>
      <c r="BJ328" s="13" t="s">
        <v>74</v>
      </c>
      <c r="BK328" s="127">
        <f>ROUND(I328*H328,2)</f>
        <v>0</v>
      </c>
      <c r="BL328" s="13" t="s">
        <v>167</v>
      </c>
      <c r="BM328" s="126" t="s">
        <v>622</v>
      </c>
    </row>
    <row r="329" spans="2:65" s="1" customFormat="1" ht="24.3" customHeight="1" x14ac:dyDescent="0.2">
      <c r="B329" s="25"/>
      <c r="C329" s="115" t="s">
        <v>137</v>
      </c>
      <c r="D329" s="115" t="s">
        <v>128</v>
      </c>
      <c r="E329" s="116" t="s">
        <v>623</v>
      </c>
      <c r="F329" s="117" t="s">
        <v>624</v>
      </c>
      <c r="G329" s="118" t="s">
        <v>304</v>
      </c>
      <c r="H329" s="119">
        <v>1.07</v>
      </c>
      <c r="I329" s="149"/>
      <c r="J329" s="120">
        <f>ROUND(I329*H329,2)</f>
        <v>0</v>
      </c>
      <c r="K329" s="121"/>
      <c r="L329" s="25"/>
      <c r="M329" s="122" t="s">
        <v>1</v>
      </c>
      <c r="N329" s="123" t="s">
        <v>32</v>
      </c>
      <c r="O329" s="124">
        <v>0</v>
      </c>
      <c r="P329" s="124">
        <f>O329*H329</f>
        <v>0</v>
      </c>
      <c r="Q329" s="124">
        <v>0</v>
      </c>
      <c r="R329" s="124">
        <f>Q329*H329</f>
        <v>0</v>
      </c>
      <c r="S329" s="124">
        <v>0</v>
      </c>
      <c r="T329" s="125">
        <f>S329*H329</f>
        <v>0</v>
      </c>
      <c r="AR329" s="126" t="s">
        <v>132</v>
      </c>
      <c r="AT329" s="126" t="s">
        <v>128</v>
      </c>
      <c r="AU329" s="126" t="s">
        <v>74</v>
      </c>
      <c r="AY329" s="13" t="s">
        <v>127</v>
      </c>
      <c r="BE329" s="127">
        <f>IF(N329="základní",J329,0)</f>
        <v>0</v>
      </c>
      <c r="BF329" s="127">
        <f>IF(N329="snížená",J329,0)</f>
        <v>0</v>
      </c>
      <c r="BG329" s="127">
        <f>IF(N329="zákl. přenesená",J329,0)</f>
        <v>0</v>
      </c>
      <c r="BH329" s="127">
        <f>IF(N329="sníž. přenesená",J329,0)</f>
        <v>0</v>
      </c>
      <c r="BI329" s="127">
        <f>IF(N329="nulová",J329,0)</f>
        <v>0</v>
      </c>
      <c r="BJ329" s="13" t="s">
        <v>74</v>
      </c>
      <c r="BK329" s="127">
        <f>ROUND(I329*H329,2)</f>
        <v>0</v>
      </c>
      <c r="BL329" s="13" t="s">
        <v>132</v>
      </c>
      <c r="BM329" s="126" t="s">
        <v>625</v>
      </c>
    </row>
    <row r="330" spans="2:65" s="10" customFormat="1" ht="25.95" customHeight="1" x14ac:dyDescent="0.25">
      <c r="B330" s="106"/>
      <c r="D330" s="107" t="s">
        <v>66</v>
      </c>
      <c r="E330" s="108" t="s">
        <v>626</v>
      </c>
      <c r="F330" s="108" t="s">
        <v>627</v>
      </c>
      <c r="J330" s="109">
        <f>BK330</f>
        <v>0</v>
      </c>
      <c r="L330" s="106"/>
      <c r="M330" s="110"/>
      <c r="P330" s="111">
        <f>SUM(P331:P357)</f>
        <v>0</v>
      </c>
      <c r="R330" s="111">
        <f>SUM(R331:R357)</f>
        <v>0.119435</v>
      </c>
      <c r="T330" s="112">
        <f>SUM(T331:T357)</f>
        <v>0</v>
      </c>
      <c r="AR330" s="107" t="s">
        <v>76</v>
      </c>
      <c r="AT330" s="113" t="s">
        <v>66</v>
      </c>
      <c r="AU330" s="113" t="s">
        <v>6</v>
      </c>
      <c r="AY330" s="107" t="s">
        <v>127</v>
      </c>
      <c r="BK330" s="114">
        <f>SUM(BK331:BK357)</f>
        <v>0</v>
      </c>
    </row>
    <row r="331" spans="2:65" s="1" customFormat="1" ht="16.5" customHeight="1" x14ac:dyDescent="0.2">
      <c r="B331" s="25"/>
      <c r="C331" s="135" t="s">
        <v>162</v>
      </c>
      <c r="D331" s="135" t="s">
        <v>163</v>
      </c>
      <c r="E331" s="136" t="s">
        <v>628</v>
      </c>
      <c r="F331" s="137" t="s">
        <v>629</v>
      </c>
      <c r="G331" s="138" t="s">
        <v>131</v>
      </c>
      <c r="H331" s="139">
        <v>1</v>
      </c>
      <c r="I331" s="150"/>
      <c r="J331" s="140">
        <f t="shared" ref="J331:J345" si="60">ROUND(I331*H331,2)</f>
        <v>0</v>
      </c>
      <c r="K331" s="141"/>
      <c r="L331" s="142"/>
      <c r="M331" s="143" t="s">
        <v>1</v>
      </c>
      <c r="N331" s="144" t="s">
        <v>32</v>
      </c>
      <c r="O331" s="124">
        <v>0</v>
      </c>
      <c r="P331" s="124">
        <f t="shared" ref="P331:P345" si="61">O331*H331</f>
        <v>0</v>
      </c>
      <c r="Q331" s="124">
        <v>5.0000000000000001E-4</v>
      </c>
      <c r="R331" s="124">
        <f t="shared" ref="R331:R345" si="62">Q331*H331</f>
        <v>5.0000000000000001E-4</v>
      </c>
      <c r="S331" s="124">
        <v>0</v>
      </c>
      <c r="T331" s="125">
        <f t="shared" ref="T331:T345" si="63">S331*H331</f>
        <v>0</v>
      </c>
      <c r="AR331" s="126" t="s">
        <v>166</v>
      </c>
      <c r="AT331" s="126" t="s">
        <v>163</v>
      </c>
      <c r="AU331" s="126" t="s">
        <v>74</v>
      </c>
      <c r="AY331" s="13" t="s">
        <v>127</v>
      </c>
      <c r="BE331" s="127">
        <f t="shared" ref="BE331:BE345" si="64">IF(N331="základní",J331,0)</f>
        <v>0</v>
      </c>
      <c r="BF331" s="127">
        <f t="shared" ref="BF331:BF345" si="65">IF(N331="snížená",J331,0)</f>
        <v>0</v>
      </c>
      <c r="BG331" s="127">
        <f t="shared" ref="BG331:BG345" si="66">IF(N331="zákl. přenesená",J331,0)</f>
        <v>0</v>
      </c>
      <c r="BH331" s="127">
        <f t="shared" ref="BH331:BH345" si="67">IF(N331="sníž. přenesená",J331,0)</f>
        <v>0</v>
      </c>
      <c r="BI331" s="127">
        <f t="shared" ref="BI331:BI345" si="68">IF(N331="nulová",J331,0)</f>
        <v>0</v>
      </c>
      <c r="BJ331" s="13" t="s">
        <v>74</v>
      </c>
      <c r="BK331" s="127">
        <f t="shared" ref="BK331:BK345" si="69">ROUND(I331*H331,2)</f>
        <v>0</v>
      </c>
      <c r="BL331" s="13" t="s">
        <v>167</v>
      </c>
      <c r="BM331" s="126" t="s">
        <v>630</v>
      </c>
    </row>
    <row r="332" spans="2:65" s="1" customFormat="1" ht="16.5" customHeight="1" x14ac:dyDescent="0.2">
      <c r="B332" s="25"/>
      <c r="C332" s="135" t="s">
        <v>222</v>
      </c>
      <c r="D332" s="135" t="s">
        <v>163</v>
      </c>
      <c r="E332" s="136" t="s">
        <v>631</v>
      </c>
      <c r="F332" s="137" t="s">
        <v>632</v>
      </c>
      <c r="G332" s="138" t="s">
        <v>131</v>
      </c>
      <c r="H332" s="139">
        <v>7</v>
      </c>
      <c r="I332" s="150"/>
      <c r="J332" s="140">
        <f t="shared" si="60"/>
        <v>0</v>
      </c>
      <c r="K332" s="141"/>
      <c r="L332" s="142"/>
      <c r="M332" s="143" t="s">
        <v>1</v>
      </c>
      <c r="N332" s="144" t="s">
        <v>32</v>
      </c>
      <c r="O332" s="124">
        <v>0</v>
      </c>
      <c r="P332" s="124">
        <f t="shared" si="61"/>
        <v>0</v>
      </c>
      <c r="Q332" s="124">
        <v>4.0000000000000002E-4</v>
      </c>
      <c r="R332" s="124">
        <f t="shared" si="62"/>
        <v>2.8E-3</v>
      </c>
      <c r="S332" s="124">
        <v>0</v>
      </c>
      <c r="T332" s="125">
        <f t="shared" si="63"/>
        <v>0</v>
      </c>
      <c r="AR332" s="126" t="s">
        <v>166</v>
      </c>
      <c r="AT332" s="126" t="s">
        <v>163</v>
      </c>
      <c r="AU332" s="126" t="s">
        <v>74</v>
      </c>
      <c r="AY332" s="13" t="s">
        <v>127</v>
      </c>
      <c r="BE332" s="127">
        <f t="shared" si="64"/>
        <v>0</v>
      </c>
      <c r="BF332" s="127">
        <f t="shared" si="65"/>
        <v>0</v>
      </c>
      <c r="BG332" s="127">
        <f t="shared" si="66"/>
        <v>0</v>
      </c>
      <c r="BH332" s="127">
        <f t="shared" si="67"/>
        <v>0</v>
      </c>
      <c r="BI332" s="127">
        <f t="shared" si="68"/>
        <v>0</v>
      </c>
      <c r="BJ332" s="13" t="s">
        <v>74</v>
      </c>
      <c r="BK332" s="127">
        <f t="shared" si="69"/>
        <v>0</v>
      </c>
      <c r="BL332" s="13" t="s">
        <v>167</v>
      </c>
      <c r="BM332" s="126" t="s">
        <v>633</v>
      </c>
    </row>
    <row r="333" spans="2:65" s="1" customFormat="1" ht="16.5" customHeight="1" x14ac:dyDescent="0.2">
      <c r="B333" s="25"/>
      <c r="C333" s="135" t="s">
        <v>227</v>
      </c>
      <c r="D333" s="135" t="s">
        <v>163</v>
      </c>
      <c r="E333" s="136" t="s">
        <v>634</v>
      </c>
      <c r="F333" s="137" t="s">
        <v>635</v>
      </c>
      <c r="G333" s="138" t="s">
        <v>131</v>
      </c>
      <c r="H333" s="139">
        <v>7</v>
      </c>
      <c r="I333" s="150"/>
      <c r="J333" s="140">
        <f t="shared" si="60"/>
        <v>0</v>
      </c>
      <c r="K333" s="141"/>
      <c r="L333" s="142"/>
      <c r="M333" s="143" t="s">
        <v>1</v>
      </c>
      <c r="N333" s="144" t="s">
        <v>32</v>
      </c>
      <c r="O333" s="124">
        <v>0</v>
      </c>
      <c r="P333" s="124">
        <f t="shared" si="61"/>
        <v>0</v>
      </c>
      <c r="Q333" s="124">
        <v>6.9999999999999999E-4</v>
      </c>
      <c r="R333" s="124">
        <f t="shared" si="62"/>
        <v>4.8999999999999998E-3</v>
      </c>
      <c r="S333" s="124">
        <v>0</v>
      </c>
      <c r="T333" s="125">
        <f t="shared" si="63"/>
        <v>0</v>
      </c>
      <c r="AR333" s="126" t="s">
        <v>166</v>
      </c>
      <c r="AT333" s="126" t="s">
        <v>163</v>
      </c>
      <c r="AU333" s="126" t="s">
        <v>74</v>
      </c>
      <c r="AY333" s="13" t="s">
        <v>127</v>
      </c>
      <c r="BE333" s="127">
        <f t="shared" si="64"/>
        <v>0</v>
      </c>
      <c r="BF333" s="127">
        <f t="shared" si="65"/>
        <v>0</v>
      </c>
      <c r="BG333" s="127">
        <f t="shared" si="66"/>
        <v>0</v>
      </c>
      <c r="BH333" s="127">
        <f t="shared" si="67"/>
        <v>0</v>
      </c>
      <c r="BI333" s="127">
        <f t="shared" si="68"/>
        <v>0</v>
      </c>
      <c r="BJ333" s="13" t="s">
        <v>74</v>
      </c>
      <c r="BK333" s="127">
        <f t="shared" si="69"/>
        <v>0</v>
      </c>
      <c r="BL333" s="13" t="s">
        <v>167</v>
      </c>
      <c r="BM333" s="126" t="s">
        <v>636</v>
      </c>
    </row>
    <row r="334" spans="2:65" s="1" customFormat="1" ht="16.5" customHeight="1" x14ac:dyDescent="0.2">
      <c r="B334" s="25"/>
      <c r="C334" s="135" t="s">
        <v>167</v>
      </c>
      <c r="D334" s="135" t="s">
        <v>163</v>
      </c>
      <c r="E334" s="136" t="s">
        <v>637</v>
      </c>
      <c r="F334" s="137" t="s">
        <v>638</v>
      </c>
      <c r="G334" s="138" t="s">
        <v>131</v>
      </c>
      <c r="H334" s="139">
        <v>4</v>
      </c>
      <c r="I334" s="150"/>
      <c r="J334" s="140">
        <f t="shared" si="60"/>
        <v>0</v>
      </c>
      <c r="K334" s="141"/>
      <c r="L334" s="142"/>
      <c r="M334" s="143" t="s">
        <v>1</v>
      </c>
      <c r="N334" s="144" t="s">
        <v>32</v>
      </c>
      <c r="O334" s="124">
        <v>0</v>
      </c>
      <c r="P334" s="124">
        <f t="shared" si="61"/>
        <v>0</v>
      </c>
      <c r="Q334" s="124">
        <v>4.0000000000000002E-4</v>
      </c>
      <c r="R334" s="124">
        <f t="shared" si="62"/>
        <v>1.6000000000000001E-3</v>
      </c>
      <c r="S334" s="124">
        <v>0</v>
      </c>
      <c r="T334" s="125">
        <f t="shared" si="63"/>
        <v>0</v>
      </c>
      <c r="AR334" s="126" t="s">
        <v>166</v>
      </c>
      <c r="AT334" s="126" t="s">
        <v>163</v>
      </c>
      <c r="AU334" s="126" t="s">
        <v>74</v>
      </c>
      <c r="AY334" s="13" t="s">
        <v>127</v>
      </c>
      <c r="BE334" s="127">
        <f t="shared" si="64"/>
        <v>0</v>
      </c>
      <c r="BF334" s="127">
        <f t="shared" si="65"/>
        <v>0</v>
      </c>
      <c r="BG334" s="127">
        <f t="shared" si="66"/>
        <v>0</v>
      </c>
      <c r="BH334" s="127">
        <f t="shared" si="67"/>
        <v>0</v>
      </c>
      <c r="BI334" s="127">
        <f t="shared" si="68"/>
        <v>0</v>
      </c>
      <c r="BJ334" s="13" t="s">
        <v>74</v>
      </c>
      <c r="BK334" s="127">
        <f t="shared" si="69"/>
        <v>0</v>
      </c>
      <c r="BL334" s="13" t="s">
        <v>167</v>
      </c>
      <c r="BM334" s="126" t="s">
        <v>639</v>
      </c>
    </row>
    <row r="335" spans="2:65" s="1" customFormat="1" ht="24.3" customHeight="1" x14ac:dyDescent="0.2">
      <c r="B335" s="25"/>
      <c r="C335" s="135" t="s">
        <v>365</v>
      </c>
      <c r="D335" s="135" t="s">
        <v>163</v>
      </c>
      <c r="E335" s="136" t="s">
        <v>640</v>
      </c>
      <c r="F335" s="137" t="s">
        <v>641</v>
      </c>
      <c r="G335" s="138" t="s">
        <v>131</v>
      </c>
      <c r="H335" s="139">
        <v>5</v>
      </c>
      <c r="I335" s="150"/>
      <c r="J335" s="140">
        <f t="shared" si="60"/>
        <v>0</v>
      </c>
      <c r="K335" s="141"/>
      <c r="L335" s="142"/>
      <c r="M335" s="143" t="s">
        <v>1</v>
      </c>
      <c r="N335" s="144" t="s">
        <v>32</v>
      </c>
      <c r="O335" s="124">
        <v>0</v>
      </c>
      <c r="P335" s="124">
        <f t="shared" si="61"/>
        <v>0</v>
      </c>
      <c r="Q335" s="124">
        <v>4.0000000000000002E-4</v>
      </c>
      <c r="R335" s="124">
        <f t="shared" si="62"/>
        <v>2E-3</v>
      </c>
      <c r="S335" s="124">
        <v>0</v>
      </c>
      <c r="T335" s="125">
        <f t="shared" si="63"/>
        <v>0</v>
      </c>
      <c r="AR335" s="126" t="s">
        <v>166</v>
      </c>
      <c r="AT335" s="126" t="s">
        <v>163</v>
      </c>
      <c r="AU335" s="126" t="s">
        <v>74</v>
      </c>
      <c r="AY335" s="13" t="s">
        <v>127</v>
      </c>
      <c r="BE335" s="127">
        <f t="shared" si="64"/>
        <v>0</v>
      </c>
      <c r="BF335" s="127">
        <f t="shared" si="65"/>
        <v>0</v>
      </c>
      <c r="BG335" s="127">
        <f t="shared" si="66"/>
        <v>0</v>
      </c>
      <c r="BH335" s="127">
        <f t="shared" si="67"/>
        <v>0</v>
      </c>
      <c r="BI335" s="127">
        <f t="shared" si="68"/>
        <v>0</v>
      </c>
      <c r="BJ335" s="13" t="s">
        <v>74</v>
      </c>
      <c r="BK335" s="127">
        <f t="shared" si="69"/>
        <v>0</v>
      </c>
      <c r="BL335" s="13" t="s">
        <v>167</v>
      </c>
      <c r="BM335" s="126" t="s">
        <v>642</v>
      </c>
    </row>
    <row r="336" spans="2:65" s="1" customFormat="1" ht="24.3" customHeight="1" x14ac:dyDescent="0.2">
      <c r="B336" s="25"/>
      <c r="C336" s="135" t="s">
        <v>202</v>
      </c>
      <c r="D336" s="135" t="s">
        <v>163</v>
      </c>
      <c r="E336" s="136" t="s">
        <v>643</v>
      </c>
      <c r="F336" s="137" t="s">
        <v>644</v>
      </c>
      <c r="G336" s="138" t="s">
        <v>131</v>
      </c>
      <c r="H336" s="139">
        <v>3</v>
      </c>
      <c r="I336" s="150"/>
      <c r="J336" s="140">
        <f t="shared" si="60"/>
        <v>0</v>
      </c>
      <c r="K336" s="141"/>
      <c r="L336" s="142"/>
      <c r="M336" s="143" t="s">
        <v>1</v>
      </c>
      <c r="N336" s="144" t="s">
        <v>32</v>
      </c>
      <c r="O336" s="124">
        <v>0</v>
      </c>
      <c r="P336" s="124">
        <f t="shared" si="61"/>
        <v>0</v>
      </c>
      <c r="Q336" s="124">
        <v>8.9999999999999998E-4</v>
      </c>
      <c r="R336" s="124">
        <f t="shared" si="62"/>
        <v>2.7000000000000001E-3</v>
      </c>
      <c r="S336" s="124">
        <v>0</v>
      </c>
      <c r="T336" s="125">
        <f t="shared" si="63"/>
        <v>0</v>
      </c>
      <c r="AR336" s="126" t="s">
        <v>166</v>
      </c>
      <c r="AT336" s="126" t="s">
        <v>163</v>
      </c>
      <c r="AU336" s="126" t="s">
        <v>74</v>
      </c>
      <c r="AY336" s="13" t="s">
        <v>127</v>
      </c>
      <c r="BE336" s="127">
        <f t="shared" si="64"/>
        <v>0</v>
      </c>
      <c r="BF336" s="127">
        <f t="shared" si="65"/>
        <v>0</v>
      </c>
      <c r="BG336" s="127">
        <f t="shared" si="66"/>
        <v>0</v>
      </c>
      <c r="BH336" s="127">
        <f t="shared" si="67"/>
        <v>0</v>
      </c>
      <c r="BI336" s="127">
        <f t="shared" si="68"/>
        <v>0</v>
      </c>
      <c r="BJ336" s="13" t="s">
        <v>74</v>
      </c>
      <c r="BK336" s="127">
        <f t="shared" si="69"/>
        <v>0</v>
      </c>
      <c r="BL336" s="13" t="s">
        <v>167</v>
      </c>
      <c r="BM336" s="126" t="s">
        <v>645</v>
      </c>
    </row>
    <row r="337" spans="2:65" s="1" customFormat="1" ht="24.3" customHeight="1" x14ac:dyDescent="0.2">
      <c r="B337" s="25"/>
      <c r="C337" s="115" t="s">
        <v>450</v>
      </c>
      <c r="D337" s="115" t="s">
        <v>128</v>
      </c>
      <c r="E337" s="116" t="s">
        <v>646</v>
      </c>
      <c r="F337" s="117" t="s">
        <v>647</v>
      </c>
      <c r="G337" s="118" t="s">
        <v>131</v>
      </c>
      <c r="H337" s="119">
        <v>1</v>
      </c>
      <c r="I337" s="149"/>
      <c r="J337" s="120">
        <f t="shared" si="60"/>
        <v>0</v>
      </c>
      <c r="K337" s="121"/>
      <c r="L337" s="25"/>
      <c r="M337" s="122" t="s">
        <v>1</v>
      </c>
      <c r="N337" s="123" t="s">
        <v>32</v>
      </c>
      <c r="O337" s="124">
        <v>0</v>
      </c>
      <c r="P337" s="124">
        <f t="shared" si="61"/>
        <v>0</v>
      </c>
      <c r="Q337" s="124">
        <v>0</v>
      </c>
      <c r="R337" s="124">
        <f t="shared" si="62"/>
        <v>0</v>
      </c>
      <c r="S337" s="124">
        <v>0</v>
      </c>
      <c r="T337" s="125">
        <f t="shared" si="63"/>
        <v>0</v>
      </c>
      <c r="AR337" s="126" t="s">
        <v>132</v>
      </c>
      <c r="AT337" s="126" t="s">
        <v>128</v>
      </c>
      <c r="AU337" s="126" t="s">
        <v>74</v>
      </c>
      <c r="AY337" s="13" t="s">
        <v>127</v>
      </c>
      <c r="BE337" s="127">
        <f t="shared" si="64"/>
        <v>0</v>
      </c>
      <c r="BF337" s="127">
        <f t="shared" si="65"/>
        <v>0</v>
      </c>
      <c r="BG337" s="127">
        <f t="shared" si="66"/>
        <v>0</v>
      </c>
      <c r="BH337" s="127">
        <f t="shared" si="67"/>
        <v>0</v>
      </c>
      <c r="BI337" s="127">
        <f t="shared" si="68"/>
        <v>0</v>
      </c>
      <c r="BJ337" s="13" t="s">
        <v>74</v>
      </c>
      <c r="BK337" s="127">
        <f t="shared" si="69"/>
        <v>0</v>
      </c>
      <c r="BL337" s="13" t="s">
        <v>132</v>
      </c>
      <c r="BM337" s="126" t="s">
        <v>648</v>
      </c>
    </row>
    <row r="338" spans="2:65" s="1" customFormat="1" ht="16.5" customHeight="1" x14ac:dyDescent="0.2">
      <c r="B338" s="25"/>
      <c r="C338" s="135" t="s">
        <v>454</v>
      </c>
      <c r="D338" s="135" t="s">
        <v>163</v>
      </c>
      <c r="E338" s="136" t="s">
        <v>649</v>
      </c>
      <c r="F338" s="137" t="s">
        <v>650</v>
      </c>
      <c r="G338" s="138" t="s">
        <v>131</v>
      </c>
      <c r="H338" s="139">
        <v>1</v>
      </c>
      <c r="I338" s="150"/>
      <c r="J338" s="140">
        <f t="shared" si="60"/>
        <v>0</v>
      </c>
      <c r="K338" s="141"/>
      <c r="L338" s="142"/>
      <c r="M338" s="143" t="s">
        <v>1</v>
      </c>
      <c r="N338" s="144" t="s">
        <v>32</v>
      </c>
      <c r="O338" s="124">
        <v>0</v>
      </c>
      <c r="P338" s="124">
        <f t="shared" si="61"/>
        <v>0</v>
      </c>
      <c r="Q338" s="124">
        <v>2.9999999999999997E-4</v>
      </c>
      <c r="R338" s="124">
        <f t="shared" si="62"/>
        <v>2.9999999999999997E-4</v>
      </c>
      <c r="S338" s="124">
        <v>0</v>
      </c>
      <c r="T338" s="125">
        <f t="shared" si="63"/>
        <v>0</v>
      </c>
      <c r="AR338" s="126" t="s">
        <v>166</v>
      </c>
      <c r="AT338" s="126" t="s">
        <v>163</v>
      </c>
      <c r="AU338" s="126" t="s">
        <v>74</v>
      </c>
      <c r="AY338" s="13" t="s">
        <v>127</v>
      </c>
      <c r="BE338" s="127">
        <f t="shared" si="64"/>
        <v>0</v>
      </c>
      <c r="BF338" s="127">
        <f t="shared" si="65"/>
        <v>0</v>
      </c>
      <c r="BG338" s="127">
        <f t="shared" si="66"/>
        <v>0</v>
      </c>
      <c r="BH338" s="127">
        <f t="shared" si="67"/>
        <v>0</v>
      </c>
      <c r="BI338" s="127">
        <f t="shared" si="68"/>
        <v>0</v>
      </c>
      <c r="BJ338" s="13" t="s">
        <v>74</v>
      </c>
      <c r="BK338" s="127">
        <f t="shared" si="69"/>
        <v>0</v>
      </c>
      <c r="BL338" s="13" t="s">
        <v>167</v>
      </c>
      <c r="BM338" s="126" t="s">
        <v>651</v>
      </c>
    </row>
    <row r="339" spans="2:65" s="1" customFormat="1" ht="16.5" customHeight="1" x14ac:dyDescent="0.2">
      <c r="B339" s="25"/>
      <c r="C339" s="115" t="s">
        <v>458</v>
      </c>
      <c r="D339" s="115" t="s">
        <v>128</v>
      </c>
      <c r="E339" s="116" t="s">
        <v>652</v>
      </c>
      <c r="F339" s="117" t="s">
        <v>653</v>
      </c>
      <c r="G339" s="118" t="s">
        <v>225</v>
      </c>
      <c r="H339" s="119">
        <v>1</v>
      </c>
      <c r="I339" s="149"/>
      <c r="J339" s="120">
        <f t="shared" si="60"/>
        <v>0</v>
      </c>
      <c r="K339" s="121"/>
      <c r="L339" s="25"/>
      <c r="M339" s="122" t="s">
        <v>1</v>
      </c>
      <c r="N339" s="123" t="s">
        <v>32</v>
      </c>
      <c r="O339" s="124">
        <v>0</v>
      </c>
      <c r="P339" s="124">
        <f t="shared" si="61"/>
        <v>0</v>
      </c>
      <c r="Q339" s="124">
        <v>0</v>
      </c>
      <c r="R339" s="124">
        <f t="shared" si="62"/>
        <v>0</v>
      </c>
      <c r="S339" s="124">
        <v>0</v>
      </c>
      <c r="T339" s="125">
        <f t="shared" si="63"/>
        <v>0</v>
      </c>
      <c r="AR339" s="126" t="s">
        <v>132</v>
      </c>
      <c r="AT339" s="126" t="s">
        <v>128</v>
      </c>
      <c r="AU339" s="126" t="s">
        <v>74</v>
      </c>
      <c r="AY339" s="13" t="s">
        <v>127</v>
      </c>
      <c r="BE339" s="127">
        <f t="shared" si="64"/>
        <v>0</v>
      </c>
      <c r="BF339" s="127">
        <f t="shared" si="65"/>
        <v>0</v>
      </c>
      <c r="BG339" s="127">
        <f t="shared" si="66"/>
        <v>0</v>
      </c>
      <c r="BH339" s="127">
        <f t="shared" si="67"/>
        <v>0</v>
      </c>
      <c r="BI339" s="127">
        <f t="shared" si="68"/>
        <v>0</v>
      </c>
      <c r="BJ339" s="13" t="s">
        <v>74</v>
      </c>
      <c r="BK339" s="127">
        <f t="shared" si="69"/>
        <v>0</v>
      </c>
      <c r="BL339" s="13" t="s">
        <v>132</v>
      </c>
      <c r="BM339" s="126" t="s">
        <v>654</v>
      </c>
    </row>
    <row r="340" spans="2:65" s="1" customFormat="1" ht="16.5" customHeight="1" x14ac:dyDescent="0.2">
      <c r="B340" s="25"/>
      <c r="C340" s="135" t="s">
        <v>218</v>
      </c>
      <c r="D340" s="135" t="s">
        <v>163</v>
      </c>
      <c r="E340" s="136" t="s">
        <v>655</v>
      </c>
      <c r="F340" s="137" t="s">
        <v>656</v>
      </c>
      <c r="G340" s="138" t="s">
        <v>206</v>
      </c>
      <c r="H340" s="139">
        <v>20.350000000000001</v>
      </c>
      <c r="I340" s="150"/>
      <c r="J340" s="140">
        <f t="shared" si="60"/>
        <v>0</v>
      </c>
      <c r="K340" s="141"/>
      <c r="L340" s="142"/>
      <c r="M340" s="143" t="s">
        <v>1</v>
      </c>
      <c r="N340" s="144" t="s">
        <v>32</v>
      </c>
      <c r="O340" s="124">
        <v>0</v>
      </c>
      <c r="P340" s="124">
        <f t="shared" si="61"/>
        <v>0</v>
      </c>
      <c r="Q340" s="124">
        <v>1.9E-3</v>
      </c>
      <c r="R340" s="124">
        <f t="shared" si="62"/>
        <v>3.8665000000000005E-2</v>
      </c>
      <c r="S340" s="124">
        <v>0</v>
      </c>
      <c r="T340" s="125">
        <f t="shared" si="63"/>
        <v>0</v>
      </c>
      <c r="AR340" s="126" t="s">
        <v>166</v>
      </c>
      <c r="AT340" s="126" t="s">
        <v>163</v>
      </c>
      <c r="AU340" s="126" t="s">
        <v>74</v>
      </c>
      <c r="AY340" s="13" t="s">
        <v>127</v>
      </c>
      <c r="BE340" s="127">
        <f t="shared" si="64"/>
        <v>0</v>
      </c>
      <c r="BF340" s="127">
        <f t="shared" si="65"/>
        <v>0</v>
      </c>
      <c r="BG340" s="127">
        <f t="shared" si="66"/>
        <v>0</v>
      </c>
      <c r="BH340" s="127">
        <f t="shared" si="67"/>
        <v>0</v>
      </c>
      <c r="BI340" s="127">
        <f t="shared" si="68"/>
        <v>0</v>
      </c>
      <c r="BJ340" s="13" t="s">
        <v>74</v>
      </c>
      <c r="BK340" s="127">
        <f t="shared" si="69"/>
        <v>0</v>
      </c>
      <c r="BL340" s="13" t="s">
        <v>167</v>
      </c>
      <c r="BM340" s="126" t="s">
        <v>657</v>
      </c>
    </row>
    <row r="341" spans="2:65" s="1" customFormat="1" ht="33" customHeight="1" x14ac:dyDescent="0.2">
      <c r="B341" s="25"/>
      <c r="C341" s="115" t="s">
        <v>209</v>
      </c>
      <c r="D341" s="115" t="s">
        <v>128</v>
      </c>
      <c r="E341" s="116" t="s">
        <v>658</v>
      </c>
      <c r="F341" s="117" t="s">
        <v>659</v>
      </c>
      <c r="G341" s="118" t="s">
        <v>206</v>
      </c>
      <c r="H341" s="119">
        <v>18.5</v>
      </c>
      <c r="I341" s="149"/>
      <c r="J341" s="120">
        <f t="shared" si="60"/>
        <v>0</v>
      </c>
      <c r="K341" s="121"/>
      <c r="L341" s="25"/>
      <c r="M341" s="122" t="s">
        <v>1</v>
      </c>
      <c r="N341" s="123" t="s">
        <v>32</v>
      </c>
      <c r="O341" s="124">
        <v>0</v>
      </c>
      <c r="P341" s="124">
        <f t="shared" si="61"/>
        <v>0</v>
      </c>
      <c r="Q341" s="124">
        <v>0</v>
      </c>
      <c r="R341" s="124">
        <f t="shared" si="62"/>
        <v>0</v>
      </c>
      <c r="S341" s="124">
        <v>0</v>
      </c>
      <c r="T341" s="125">
        <f t="shared" si="63"/>
        <v>0</v>
      </c>
      <c r="AR341" s="126" t="s">
        <v>132</v>
      </c>
      <c r="AT341" s="126" t="s">
        <v>128</v>
      </c>
      <c r="AU341" s="126" t="s">
        <v>74</v>
      </c>
      <c r="AY341" s="13" t="s">
        <v>127</v>
      </c>
      <c r="BE341" s="127">
        <f t="shared" si="64"/>
        <v>0</v>
      </c>
      <c r="BF341" s="127">
        <f t="shared" si="65"/>
        <v>0</v>
      </c>
      <c r="BG341" s="127">
        <f t="shared" si="66"/>
        <v>0</v>
      </c>
      <c r="BH341" s="127">
        <f t="shared" si="67"/>
        <v>0</v>
      </c>
      <c r="BI341" s="127">
        <f t="shared" si="68"/>
        <v>0</v>
      </c>
      <c r="BJ341" s="13" t="s">
        <v>74</v>
      </c>
      <c r="BK341" s="127">
        <f t="shared" si="69"/>
        <v>0</v>
      </c>
      <c r="BL341" s="13" t="s">
        <v>132</v>
      </c>
      <c r="BM341" s="126" t="s">
        <v>660</v>
      </c>
    </row>
    <row r="342" spans="2:65" s="1" customFormat="1" ht="16.5" customHeight="1" x14ac:dyDescent="0.2">
      <c r="B342" s="25"/>
      <c r="C342" s="135" t="s">
        <v>214</v>
      </c>
      <c r="D342" s="135" t="s">
        <v>163</v>
      </c>
      <c r="E342" s="136" t="s">
        <v>661</v>
      </c>
      <c r="F342" s="137" t="s">
        <v>662</v>
      </c>
      <c r="G342" s="138" t="s">
        <v>206</v>
      </c>
      <c r="H342" s="139">
        <v>11.55</v>
      </c>
      <c r="I342" s="150"/>
      <c r="J342" s="140">
        <f t="shared" si="60"/>
        <v>0</v>
      </c>
      <c r="K342" s="141"/>
      <c r="L342" s="142"/>
      <c r="M342" s="143" t="s">
        <v>1</v>
      </c>
      <c r="N342" s="144" t="s">
        <v>32</v>
      </c>
      <c r="O342" s="124">
        <v>0</v>
      </c>
      <c r="P342" s="124">
        <f t="shared" si="61"/>
        <v>0</v>
      </c>
      <c r="Q342" s="124">
        <v>1.5E-3</v>
      </c>
      <c r="R342" s="124">
        <f t="shared" si="62"/>
        <v>1.7325E-2</v>
      </c>
      <c r="S342" s="124">
        <v>0</v>
      </c>
      <c r="T342" s="125">
        <f t="shared" si="63"/>
        <v>0</v>
      </c>
      <c r="AR342" s="126" t="s">
        <v>166</v>
      </c>
      <c r="AT342" s="126" t="s">
        <v>163</v>
      </c>
      <c r="AU342" s="126" t="s">
        <v>74</v>
      </c>
      <c r="AY342" s="13" t="s">
        <v>127</v>
      </c>
      <c r="BE342" s="127">
        <f t="shared" si="64"/>
        <v>0</v>
      </c>
      <c r="BF342" s="127">
        <f t="shared" si="65"/>
        <v>0</v>
      </c>
      <c r="BG342" s="127">
        <f t="shared" si="66"/>
        <v>0</v>
      </c>
      <c r="BH342" s="127">
        <f t="shared" si="67"/>
        <v>0</v>
      </c>
      <c r="BI342" s="127">
        <f t="shared" si="68"/>
        <v>0</v>
      </c>
      <c r="BJ342" s="13" t="s">
        <v>74</v>
      </c>
      <c r="BK342" s="127">
        <f t="shared" si="69"/>
        <v>0</v>
      </c>
      <c r="BL342" s="13" t="s">
        <v>167</v>
      </c>
      <c r="BM342" s="126" t="s">
        <v>663</v>
      </c>
    </row>
    <row r="343" spans="2:65" s="1" customFormat="1" ht="24.3" customHeight="1" x14ac:dyDescent="0.2">
      <c r="B343" s="25"/>
      <c r="C343" s="115" t="s">
        <v>462</v>
      </c>
      <c r="D343" s="115" t="s">
        <v>128</v>
      </c>
      <c r="E343" s="116" t="s">
        <v>664</v>
      </c>
      <c r="F343" s="117" t="s">
        <v>665</v>
      </c>
      <c r="G343" s="118" t="s">
        <v>243</v>
      </c>
      <c r="H343" s="119">
        <v>0.11899999999999999</v>
      </c>
      <c r="I343" s="149"/>
      <c r="J343" s="120">
        <f t="shared" si="60"/>
        <v>0</v>
      </c>
      <c r="K343" s="121"/>
      <c r="L343" s="25"/>
      <c r="M343" s="122" t="s">
        <v>1</v>
      </c>
      <c r="N343" s="123" t="s">
        <v>32</v>
      </c>
      <c r="O343" s="124">
        <v>0</v>
      </c>
      <c r="P343" s="124">
        <f t="shared" si="61"/>
        <v>0</v>
      </c>
      <c r="Q343" s="124">
        <v>0</v>
      </c>
      <c r="R343" s="124">
        <f t="shared" si="62"/>
        <v>0</v>
      </c>
      <c r="S343" s="124">
        <v>0</v>
      </c>
      <c r="T343" s="125">
        <f t="shared" si="63"/>
        <v>0</v>
      </c>
      <c r="AR343" s="126" t="s">
        <v>132</v>
      </c>
      <c r="AT343" s="126" t="s">
        <v>128</v>
      </c>
      <c r="AU343" s="126" t="s">
        <v>74</v>
      </c>
      <c r="AY343" s="13" t="s">
        <v>127</v>
      </c>
      <c r="BE343" s="127">
        <f t="shared" si="64"/>
        <v>0</v>
      </c>
      <c r="BF343" s="127">
        <f t="shared" si="65"/>
        <v>0</v>
      </c>
      <c r="BG343" s="127">
        <f t="shared" si="66"/>
        <v>0</v>
      </c>
      <c r="BH343" s="127">
        <f t="shared" si="67"/>
        <v>0</v>
      </c>
      <c r="BI343" s="127">
        <f t="shared" si="68"/>
        <v>0</v>
      </c>
      <c r="BJ343" s="13" t="s">
        <v>74</v>
      </c>
      <c r="BK343" s="127">
        <f t="shared" si="69"/>
        <v>0</v>
      </c>
      <c r="BL343" s="13" t="s">
        <v>132</v>
      </c>
      <c r="BM343" s="126" t="s">
        <v>666</v>
      </c>
    </row>
    <row r="344" spans="2:65" s="1" customFormat="1" ht="24.3" customHeight="1" x14ac:dyDescent="0.2">
      <c r="B344" s="25"/>
      <c r="C344" s="135" t="s">
        <v>126</v>
      </c>
      <c r="D344" s="135" t="s">
        <v>163</v>
      </c>
      <c r="E344" s="136" t="s">
        <v>667</v>
      </c>
      <c r="F344" s="137" t="s">
        <v>668</v>
      </c>
      <c r="G344" s="138" t="s">
        <v>131</v>
      </c>
      <c r="H344" s="139">
        <v>8</v>
      </c>
      <c r="I344" s="150"/>
      <c r="J344" s="140">
        <f t="shared" si="60"/>
        <v>0</v>
      </c>
      <c r="K344" s="141"/>
      <c r="L344" s="142"/>
      <c r="M344" s="143" t="s">
        <v>1</v>
      </c>
      <c r="N344" s="144" t="s">
        <v>32</v>
      </c>
      <c r="O344" s="124">
        <v>0</v>
      </c>
      <c r="P344" s="124">
        <f t="shared" si="61"/>
        <v>0</v>
      </c>
      <c r="Q344" s="124">
        <v>2.2000000000000001E-4</v>
      </c>
      <c r="R344" s="124">
        <f t="shared" si="62"/>
        <v>1.7600000000000001E-3</v>
      </c>
      <c r="S344" s="124">
        <v>0</v>
      </c>
      <c r="T344" s="125">
        <f t="shared" si="63"/>
        <v>0</v>
      </c>
      <c r="AR344" s="126" t="s">
        <v>166</v>
      </c>
      <c r="AT344" s="126" t="s">
        <v>163</v>
      </c>
      <c r="AU344" s="126" t="s">
        <v>74</v>
      </c>
      <c r="AY344" s="13" t="s">
        <v>127</v>
      </c>
      <c r="BE344" s="127">
        <f t="shared" si="64"/>
        <v>0</v>
      </c>
      <c r="BF344" s="127">
        <f t="shared" si="65"/>
        <v>0</v>
      </c>
      <c r="BG344" s="127">
        <f t="shared" si="66"/>
        <v>0</v>
      </c>
      <c r="BH344" s="127">
        <f t="shared" si="67"/>
        <v>0</v>
      </c>
      <c r="BI344" s="127">
        <f t="shared" si="68"/>
        <v>0</v>
      </c>
      <c r="BJ344" s="13" t="s">
        <v>74</v>
      </c>
      <c r="BK344" s="127">
        <f t="shared" si="69"/>
        <v>0</v>
      </c>
      <c r="BL344" s="13" t="s">
        <v>167</v>
      </c>
      <c r="BM344" s="126" t="s">
        <v>669</v>
      </c>
    </row>
    <row r="345" spans="2:65" s="1" customFormat="1" ht="21.75" customHeight="1" x14ac:dyDescent="0.2">
      <c r="B345" s="25"/>
      <c r="C345" s="115" t="s">
        <v>137</v>
      </c>
      <c r="D345" s="115" t="s">
        <v>128</v>
      </c>
      <c r="E345" s="116" t="s">
        <v>670</v>
      </c>
      <c r="F345" s="117" t="s">
        <v>671</v>
      </c>
      <c r="G345" s="118" t="s">
        <v>131</v>
      </c>
      <c r="H345" s="119">
        <v>8</v>
      </c>
      <c r="I345" s="149"/>
      <c r="J345" s="120">
        <f t="shared" si="60"/>
        <v>0</v>
      </c>
      <c r="K345" s="121"/>
      <c r="L345" s="25"/>
      <c r="M345" s="122" t="s">
        <v>1</v>
      </c>
      <c r="N345" s="123" t="s">
        <v>32</v>
      </c>
      <c r="O345" s="124">
        <v>0</v>
      </c>
      <c r="P345" s="124">
        <f t="shared" si="61"/>
        <v>0</v>
      </c>
      <c r="Q345" s="124">
        <v>0</v>
      </c>
      <c r="R345" s="124">
        <f t="shared" si="62"/>
        <v>0</v>
      </c>
      <c r="S345" s="124">
        <v>0</v>
      </c>
      <c r="T345" s="125">
        <f t="shared" si="63"/>
        <v>0</v>
      </c>
      <c r="AR345" s="126" t="s">
        <v>132</v>
      </c>
      <c r="AT345" s="126" t="s">
        <v>128</v>
      </c>
      <c r="AU345" s="126" t="s">
        <v>74</v>
      </c>
      <c r="AY345" s="13" t="s">
        <v>127</v>
      </c>
      <c r="BE345" s="127">
        <f t="shared" si="64"/>
        <v>0</v>
      </c>
      <c r="BF345" s="127">
        <f t="shared" si="65"/>
        <v>0</v>
      </c>
      <c r="BG345" s="127">
        <f t="shared" si="66"/>
        <v>0</v>
      </c>
      <c r="BH345" s="127">
        <f t="shared" si="67"/>
        <v>0</v>
      </c>
      <c r="BI345" s="127">
        <f t="shared" si="68"/>
        <v>0</v>
      </c>
      <c r="BJ345" s="13" t="s">
        <v>74</v>
      </c>
      <c r="BK345" s="127">
        <f t="shared" si="69"/>
        <v>0</v>
      </c>
      <c r="BL345" s="13" t="s">
        <v>132</v>
      </c>
      <c r="BM345" s="126" t="s">
        <v>672</v>
      </c>
    </row>
    <row r="346" spans="2:65" s="11" customFormat="1" x14ac:dyDescent="0.2">
      <c r="B346" s="128"/>
      <c r="D346" s="129" t="s">
        <v>160</v>
      </c>
      <c r="E346" s="130" t="s">
        <v>1</v>
      </c>
      <c r="F346" s="131" t="s">
        <v>673</v>
      </c>
      <c r="H346" s="132">
        <v>8</v>
      </c>
      <c r="I346" s="151"/>
      <c r="L346" s="128"/>
      <c r="M346" s="133"/>
      <c r="T346" s="134"/>
      <c r="AT346" s="130" t="s">
        <v>160</v>
      </c>
      <c r="AU346" s="130" t="s">
        <v>74</v>
      </c>
      <c r="AV346" s="11" t="s">
        <v>76</v>
      </c>
      <c r="AW346" s="11" t="s">
        <v>24</v>
      </c>
      <c r="AX346" s="11" t="s">
        <v>74</v>
      </c>
      <c r="AY346" s="130" t="s">
        <v>127</v>
      </c>
    </row>
    <row r="347" spans="2:65" s="1" customFormat="1" ht="24.3" customHeight="1" x14ac:dyDescent="0.2">
      <c r="B347" s="25"/>
      <c r="C347" s="115" t="s">
        <v>74</v>
      </c>
      <c r="D347" s="115" t="s">
        <v>128</v>
      </c>
      <c r="E347" s="116" t="s">
        <v>674</v>
      </c>
      <c r="F347" s="117" t="s">
        <v>675</v>
      </c>
      <c r="G347" s="118" t="s">
        <v>131</v>
      </c>
      <c r="H347" s="119">
        <v>8</v>
      </c>
      <c r="I347" s="149"/>
      <c r="J347" s="120">
        <f>ROUND(I347*H347,2)</f>
        <v>0</v>
      </c>
      <c r="K347" s="121"/>
      <c r="L347" s="25"/>
      <c r="M347" s="122" t="s">
        <v>1</v>
      </c>
      <c r="N347" s="123" t="s">
        <v>32</v>
      </c>
      <c r="O347" s="124">
        <v>0</v>
      </c>
      <c r="P347" s="124">
        <f>O347*H347</f>
        <v>0</v>
      </c>
      <c r="Q347" s="124">
        <v>0</v>
      </c>
      <c r="R347" s="124">
        <f>Q347*H347</f>
        <v>0</v>
      </c>
      <c r="S347" s="124">
        <v>0</v>
      </c>
      <c r="T347" s="125">
        <f>S347*H347</f>
        <v>0</v>
      </c>
      <c r="AR347" s="126" t="s">
        <v>132</v>
      </c>
      <c r="AT347" s="126" t="s">
        <v>128</v>
      </c>
      <c r="AU347" s="126" t="s">
        <v>74</v>
      </c>
      <c r="AY347" s="13" t="s">
        <v>127</v>
      </c>
      <c r="BE347" s="127">
        <f>IF(N347="základní",J347,0)</f>
        <v>0</v>
      </c>
      <c r="BF347" s="127">
        <f>IF(N347="snížená",J347,0)</f>
        <v>0</v>
      </c>
      <c r="BG347" s="127">
        <f>IF(N347="zákl. přenesená",J347,0)</f>
        <v>0</v>
      </c>
      <c r="BH347" s="127">
        <f>IF(N347="sníž. přenesená",J347,0)</f>
        <v>0</v>
      </c>
      <c r="BI347" s="127">
        <f>IF(N347="nulová",J347,0)</f>
        <v>0</v>
      </c>
      <c r="BJ347" s="13" t="s">
        <v>74</v>
      </c>
      <c r="BK347" s="127">
        <f>ROUND(I347*H347,2)</f>
        <v>0</v>
      </c>
      <c r="BL347" s="13" t="s">
        <v>132</v>
      </c>
      <c r="BM347" s="126" t="s">
        <v>676</v>
      </c>
    </row>
    <row r="348" spans="2:65" s="11" customFormat="1" x14ac:dyDescent="0.2">
      <c r="B348" s="128"/>
      <c r="D348" s="129" t="s">
        <v>160</v>
      </c>
      <c r="E348" s="130" t="s">
        <v>1</v>
      </c>
      <c r="F348" s="131" t="s">
        <v>673</v>
      </c>
      <c r="H348" s="132">
        <v>8</v>
      </c>
      <c r="I348" s="151"/>
      <c r="L348" s="128"/>
      <c r="M348" s="133"/>
      <c r="T348" s="134"/>
      <c r="AT348" s="130" t="s">
        <v>160</v>
      </c>
      <c r="AU348" s="130" t="s">
        <v>74</v>
      </c>
      <c r="AV348" s="11" t="s">
        <v>76</v>
      </c>
      <c r="AW348" s="11" t="s">
        <v>24</v>
      </c>
      <c r="AX348" s="11" t="s">
        <v>74</v>
      </c>
      <c r="AY348" s="130" t="s">
        <v>127</v>
      </c>
    </row>
    <row r="349" spans="2:65" s="1" customFormat="1" ht="24.3" customHeight="1" x14ac:dyDescent="0.2">
      <c r="B349" s="25"/>
      <c r="C349" s="135" t="s">
        <v>76</v>
      </c>
      <c r="D349" s="135" t="s">
        <v>163</v>
      </c>
      <c r="E349" s="136" t="s">
        <v>677</v>
      </c>
      <c r="F349" s="137" t="s">
        <v>678</v>
      </c>
      <c r="G349" s="138" t="s">
        <v>131</v>
      </c>
      <c r="H349" s="139">
        <v>8</v>
      </c>
      <c r="I349" s="150"/>
      <c r="J349" s="140">
        <f t="shared" ref="J349:J357" si="70">ROUND(I349*H349,2)</f>
        <v>0</v>
      </c>
      <c r="K349" s="141"/>
      <c r="L349" s="142"/>
      <c r="M349" s="143" t="s">
        <v>1</v>
      </c>
      <c r="N349" s="144" t="s">
        <v>32</v>
      </c>
      <c r="O349" s="124">
        <v>0</v>
      </c>
      <c r="P349" s="124">
        <f t="shared" ref="P349:P357" si="71">O349*H349</f>
        <v>0</v>
      </c>
      <c r="Q349" s="124">
        <v>1.5E-3</v>
      </c>
      <c r="R349" s="124">
        <f t="shared" ref="R349:R357" si="72">Q349*H349</f>
        <v>1.2E-2</v>
      </c>
      <c r="S349" s="124">
        <v>0</v>
      </c>
      <c r="T349" s="125">
        <f t="shared" ref="T349:T357" si="73">S349*H349</f>
        <v>0</v>
      </c>
      <c r="AR349" s="126" t="s">
        <v>166</v>
      </c>
      <c r="AT349" s="126" t="s">
        <v>163</v>
      </c>
      <c r="AU349" s="126" t="s">
        <v>74</v>
      </c>
      <c r="AY349" s="13" t="s">
        <v>127</v>
      </c>
      <c r="BE349" s="127">
        <f t="shared" ref="BE349:BE357" si="74">IF(N349="základní",J349,0)</f>
        <v>0</v>
      </c>
      <c r="BF349" s="127">
        <f t="shared" ref="BF349:BF357" si="75">IF(N349="snížená",J349,0)</f>
        <v>0</v>
      </c>
      <c r="BG349" s="127">
        <f t="shared" ref="BG349:BG357" si="76">IF(N349="zákl. přenesená",J349,0)</f>
        <v>0</v>
      </c>
      <c r="BH349" s="127">
        <f t="shared" ref="BH349:BH357" si="77">IF(N349="sníž. přenesená",J349,0)</f>
        <v>0</v>
      </c>
      <c r="BI349" s="127">
        <f t="shared" ref="BI349:BI357" si="78">IF(N349="nulová",J349,0)</f>
        <v>0</v>
      </c>
      <c r="BJ349" s="13" t="s">
        <v>74</v>
      </c>
      <c r="BK349" s="127">
        <f t="shared" ref="BK349:BK357" si="79">ROUND(I349*H349,2)</f>
        <v>0</v>
      </c>
      <c r="BL349" s="13" t="s">
        <v>167</v>
      </c>
      <c r="BM349" s="126" t="s">
        <v>679</v>
      </c>
    </row>
    <row r="350" spans="2:65" s="1" customFormat="1" ht="33" customHeight="1" x14ac:dyDescent="0.2">
      <c r="B350" s="25"/>
      <c r="C350" s="115" t="s">
        <v>203</v>
      </c>
      <c r="D350" s="115" t="s">
        <v>128</v>
      </c>
      <c r="E350" s="116" t="s">
        <v>680</v>
      </c>
      <c r="F350" s="117" t="s">
        <v>681</v>
      </c>
      <c r="G350" s="118" t="s">
        <v>206</v>
      </c>
      <c r="H350" s="119">
        <v>10.5</v>
      </c>
      <c r="I350" s="149"/>
      <c r="J350" s="120">
        <f t="shared" si="70"/>
        <v>0</v>
      </c>
      <c r="K350" s="121"/>
      <c r="L350" s="25"/>
      <c r="M350" s="122" t="s">
        <v>1</v>
      </c>
      <c r="N350" s="123" t="s">
        <v>32</v>
      </c>
      <c r="O350" s="124">
        <v>0</v>
      </c>
      <c r="P350" s="124">
        <f t="shared" si="71"/>
        <v>0</v>
      </c>
      <c r="Q350" s="124">
        <v>0</v>
      </c>
      <c r="R350" s="124">
        <f t="shared" si="72"/>
        <v>0</v>
      </c>
      <c r="S350" s="124">
        <v>0</v>
      </c>
      <c r="T350" s="125">
        <f t="shared" si="73"/>
        <v>0</v>
      </c>
      <c r="AR350" s="126" t="s">
        <v>132</v>
      </c>
      <c r="AT350" s="126" t="s">
        <v>128</v>
      </c>
      <c r="AU350" s="126" t="s">
        <v>74</v>
      </c>
      <c r="AY350" s="13" t="s">
        <v>127</v>
      </c>
      <c r="BE350" s="127">
        <f t="shared" si="74"/>
        <v>0</v>
      </c>
      <c r="BF350" s="127">
        <f t="shared" si="75"/>
        <v>0</v>
      </c>
      <c r="BG350" s="127">
        <f t="shared" si="76"/>
        <v>0</v>
      </c>
      <c r="BH350" s="127">
        <f t="shared" si="77"/>
        <v>0</v>
      </c>
      <c r="BI350" s="127">
        <f t="shared" si="78"/>
        <v>0</v>
      </c>
      <c r="BJ350" s="13" t="s">
        <v>74</v>
      </c>
      <c r="BK350" s="127">
        <f t="shared" si="79"/>
        <v>0</v>
      </c>
      <c r="BL350" s="13" t="s">
        <v>132</v>
      </c>
      <c r="BM350" s="126" t="s">
        <v>682</v>
      </c>
    </row>
    <row r="351" spans="2:65" s="1" customFormat="1" ht="37.799999999999997" customHeight="1" x14ac:dyDescent="0.2">
      <c r="B351" s="25"/>
      <c r="C351" s="115" t="s">
        <v>173</v>
      </c>
      <c r="D351" s="115" t="s">
        <v>128</v>
      </c>
      <c r="E351" s="116" t="s">
        <v>683</v>
      </c>
      <c r="F351" s="117" t="s">
        <v>684</v>
      </c>
      <c r="G351" s="118" t="s">
        <v>131</v>
      </c>
      <c r="H351" s="119">
        <v>1</v>
      </c>
      <c r="I351" s="149"/>
      <c r="J351" s="120">
        <f t="shared" si="70"/>
        <v>0</v>
      </c>
      <c r="K351" s="121"/>
      <c r="L351" s="25"/>
      <c r="M351" s="122" t="s">
        <v>1</v>
      </c>
      <c r="N351" s="123" t="s">
        <v>32</v>
      </c>
      <c r="O351" s="124">
        <v>0</v>
      </c>
      <c r="P351" s="124">
        <f t="shared" si="71"/>
        <v>0</v>
      </c>
      <c r="Q351" s="124">
        <v>0</v>
      </c>
      <c r="R351" s="124">
        <f t="shared" si="72"/>
        <v>0</v>
      </c>
      <c r="S351" s="124">
        <v>0</v>
      </c>
      <c r="T351" s="125">
        <f t="shared" si="73"/>
        <v>0</v>
      </c>
      <c r="AR351" s="126" t="s">
        <v>132</v>
      </c>
      <c r="AT351" s="126" t="s">
        <v>128</v>
      </c>
      <c r="AU351" s="126" t="s">
        <v>74</v>
      </c>
      <c r="AY351" s="13" t="s">
        <v>127</v>
      </c>
      <c r="BE351" s="127">
        <f t="shared" si="74"/>
        <v>0</v>
      </c>
      <c r="BF351" s="127">
        <f t="shared" si="75"/>
        <v>0</v>
      </c>
      <c r="BG351" s="127">
        <f t="shared" si="76"/>
        <v>0</v>
      </c>
      <c r="BH351" s="127">
        <f t="shared" si="77"/>
        <v>0</v>
      </c>
      <c r="BI351" s="127">
        <f t="shared" si="78"/>
        <v>0</v>
      </c>
      <c r="BJ351" s="13" t="s">
        <v>74</v>
      </c>
      <c r="BK351" s="127">
        <f t="shared" si="79"/>
        <v>0</v>
      </c>
      <c r="BL351" s="13" t="s">
        <v>132</v>
      </c>
      <c r="BM351" s="126" t="s">
        <v>685</v>
      </c>
    </row>
    <row r="352" spans="2:65" s="1" customFormat="1" ht="16.5" customHeight="1" x14ac:dyDescent="0.2">
      <c r="B352" s="25"/>
      <c r="C352" s="135" t="s">
        <v>169</v>
      </c>
      <c r="D352" s="135" t="s">
        <v>163</v>
      </c>
      <c r="E352" s="136" t="s">
        <v>686</v>
      </c>
      <c r="F352" s="137" t="s">
        <v>687</v>
      </c>
      <c r="G352" s="138" t="s">
        <v>131</v>
      </c>
      <c r="H352" s="139">
        <v>1</v>
      </c>
      <c r="I352" s="150"/>
      <c r="J352" s="140">
        <f t="shared" si="70"/>
        <v>0</v>
      </c>
      <c r="K352" s="141"/>
      <c r="L352" s="142"/>
      <c r="M352" s="143" t="s">
        <v>1</v>
      </c>
      <c r="N352" s="144" t="s">
        <v>32</v>
      </c>
      <c r="O352" s="124">
        <v>0</v>
      </c>
      <c r="P352" s="124">
        <f t="shared" si="71"/>
        <v>0</v>
      </c>
      <c r="Q352" s="124">
        <v>5.9999999999999995E-4</v>
      </c>
      <c r="R352" s="124">
        <f t="shared" si="72"/>
        <v>5.9999999999999995E-4</v>
      </c>
      <c r="S352" s="124">
        <v>0</v>
      </c>
      <c r="T352" s="125">
        <f t="shared" si="73"/>
        <v>0</v>
      </c>
      <c r="AR352" s="126" t="s">
        <v>166</v>
      </c>
      <c r="AT352" s="126" t="s">
        <v>163</v>
      </c>
      <c r="AU352" s="126" t="s">
        <v>74</v>
      </c>
      <c r="AY352" s="13" t="s">
        <v>127</v>
      </c>
      <c r="BE352" s="127">
        <f t="shared" si="74"/>
        <v>0</v>
      </c>
      <c r="BF352" s="127">
        <f t="shared" si="75"/>
        <v>0</v>
      </c>
      <c r="BG352" s="127">
        <f t="shared" si="76"/>
        <v>0</v>
      </c>
      <c r="BH352" s="127">
        <f t="shared" si="77"/>
        <v>0</v>
      </c>
      <c r="BI352" s="127">
        <f t="shared" si="78"/>
        <v>0</v>
      </c>
      <c r="BJ352" s="13" t="s">
        <v>74</v>
      </c>
      <c r="BK352" s="127">
        <f t="shared" si="79"/>
        <v>0</v>
      </c>
      <c r="BL352" s="13" t="s">
        <v>167</v>
      </c>
      <c r="BM352" s="126" t="s">
        <v>688</v>
      </c>
    </row>
    <row r="353" spans="2:65" s="1" customFormat="1" ht="16.5" customHeight="1" x14ac:dyDescent="0.2">
      <c r="B353" s="25"/>
      <c r="C353" s="115" t="s">
        <v>374</v>
      </c>
      <c r="D353" s="115" t="s">
        <v>128</v>
      </c>
      <c r="E353" s="116" t="s">
        <v>689</v>
      </c>
      <c r="F353" s="117" t="s">
        <v>690</v>
      </c>
      <c r="G353" s="118" t="s">
        <v>206</v>
      </c>
      <c r="H353" s="119">
        <v>29</v>
      </c>
      <c r="I353" s="149"/>
      <c r="J353" s="120">
        <f t="shared" si="70"/>
        <v>0</v>
      </c>
      <c r="K353" s="121"/>
      <c r="L353" s="25"/>
      <c r="M353" s="122" t="s">
        <v>1</v>
      </c>
      <c r="N353" s="123" t="s">
        <v>32</v>
      </c>
      <c r="O353" s="124">
        <v>0</v>
      </c>
      <c r="P353" s="124">
        <f t="shared" si="71"/>
        <v>0</v>
      </c>
      <c r="Q353" s="124">
        <v>0</v>
      </c>
      <c r="R353" s="124">
        <f t="shared" si="72"/>
        <v>0</v>
      </c>
      <c r="S353" s="124">
        <v>0</v>
      </c>
      <c r="T353" s="125">
        <f t="shared" si="73"/>
        <v>0</v>
      </c>
      <c r="AR353" s="126" t="s">
        <v>132</v>
      </c>
      <c r="AT353" s="126" t="s">
        <v>128</v>
      </c>
      <c r="AU353" s="126" t="s">
        <v>74</v>
      </c>
      <c r="AY353" s="13" t="s">
        <v>127</v>
      </c>
      <c r="BE353" s="127">
        <f t="shared" si="74"/>
        <v>0</v>
      </c>
      <c r="BF353" s="127">
        <f t="shared" si="75"/>
        <v>0</v>
      </c>
      <c r="BG353" s="127">
        <f t="shared" si="76"/>
        <v>0</v>
      </c>
      <c r="BH353" s="127">
        <f t="shared" si="77"/>
        <v>0</v>
      </c>
      <c r="BI353" s="127">
        <f t="shared" si="78"/>
        <v>0</v>
      </c>
      <c r="BJ353" s="13" t="s">
        <v>74</v>
      </c>
      <c r="BK353" s="127">
        <f t="shared" si="79"/>
        <v>0</v>
      </c>
      <c r="BL353" s="13" t="s">
        <v>132</v>
      </c>
      <c r="BM353" s="126" t="s">
        <v>691</v>
      </c>
    </row>
    <row r="354" spans="2:65" s="1" customFormat="1" ht="24.3" customHeight="1" x14ac:dyDescent="0.2">
      <c r="B354" s="25"/>
      <c r="C354" s="135" t="s">
        <v>378</v>
      </c>
      <c r="D354" s="135" t="s">
        <v>163</v>
      </c>
      <c r="E354" s="136" t="s">
        <v>692</v>
      </c>
      <c r="F354" s="137" t="s">
        <v>693</v>
      </c>
      <c r="G354" s="138" t="s">
        <v>206</v>
      </c>
      <c r="H354" s="139">
        <v>11.55</v>
      </c>
      <c r="I354" s="150"/>
      <c r="J354" s="140">
        <f t="shared" si="70"/>
        <v>0</v>
      </c>
      <c r="K354" s="141"/>
      <c r="L354" s="142"/>
      <c r="M354" s="143" t="s">
        <v>1</v>
      </c>
      <c r="N354" s="144" t="s">
        <v>32</v>
      </c>
      <c r="O354" s="124">
        <v>0</v>
      </c>
      <c r="P354" s="124">
        <f t="shared" si="71"/>
        <v>0</v>
      </c>
      <c r="Q354" s="124">
        <v>7.2999999999999996E-4</v>
      </c>
      <c r="R354" s="124">
        <f t="shared" si="72"/>
        <v>8.4314999999999998E-3</v>
      </c>
      <c r="S354" s="124">
        <v>0</v>
      </c>
      <c r="T354" s="125">
        <f t="shared" si="73"/>
        <v>0</v>
      </c>
      <c r="AR354" s="126" t="s">
        <v>166</v>
      </c>
      <c r="AT354" s="126" t="s">
        <v>163</v>
      </c>
      <c r="AU354" s="126" t="s">
        <v>74</v>
      </c>
      <c r="AY354" s="13" t="s">
        <v>127</v>
      </c>
      <c r="BE354" s="127">
        <f t="shared" si="74"/>
        <v>0</v>
      </c>
      <c r="BF354" s="127">
        <f t="shared" si="75"/>
        <v>0</v>
      </c>
      <c r="BG354" s="127">
        <f t="shared" si="76"/>
        <v>0</v>
      </c>
      <c r="BH354" s="127">
        <f t="shared" si="77"/>
        <v>0</v>
      </c>
      <c r="BI354" s="127">
        <f t="shared" si="78"/>
        <v>0</v>
      </c>
      <c r="BJ354" s="13" t="s">
        <v>74</v>
      </c>
      <c r="BK354" s="127">
        <f t="shared" si="79"/>
        <v>0</v>
      </c>
      <c r="BL354" s="13" t="s">
        <v>167</v>
      </c>
      <c r="BM354" s="126" t="s">
        <v>694</v>
      </c>
    </row>
    <row r="355" spans="2:65" s="1" customFormat="1" ht="24.3" customHeight="1" x14ac:dyDescent="0.2">
      <c r="B355" s="25"/>
      <c r="C355" s="135" t="s">
        <v>7</v>
      </c>
      <c r="D355" s="135" t="s">
        <v>163</v>
      </c>
      <c r="E355" s="136" t="s">
        <v>695</v>
      </c>
      <c r="F355" s="137" t="s">
        <v>696</v>
      </c>
      <c r="G355" s="138" t="s">
        <v>206</v>
      </c>
      <c r="H355" s="139">
        <v>20.350000000000001</v>
      </c>
      <c r="I355" s="150"/>
      <c r="J355" s="140">
        <f t="shared" si="70"/>
        <v>0</v>
      </c>
      <c r="K355" s="141"/>
      <c r="L355" s="142"/>
      <c r="M355" s="143" t="s">
        <v>1</v>
      </c>
      <c r="N355" s="144" t="s">
        <v>32</v>
      </c>
      <c r="O355" s="124">
        <v>0</v>
      </c>
      <c r="P355" s="124">
        <f t="shared" si="71"/>
        <v>0</v>
      </c>
      <c r="Q355" s="124">
        <v>1.01E-3</v>
      </c>
      <c r="R355" s="124">
        <f t="shared" si="72"/>
        <v>2.0553500000000002E-2</v>
      </c>
      <c r="S355" s="124">
        <v>0</v>
      </c>
      <c r="T355" s="125">
        <f t="shared" si="73"/>
        <v>0</v>
      </c>
      <c r="AR355" s="126" t="s">
        <v>166</v>
      </c>
      <c r="AT355" s="126" t="s">
        <v>163</v>
      </c>
      <c r="AU355" s="126" t="s">
        <v>74</v>
      </c>
      <c r="AY355" s="13" t="s">
        <v>127</v>
      </c>
      <c r="BE355" s="127">
        <f t="shared" si="74"/>
        <v>0</v>
      </c>
      <c r="BF355" s="127">
        <f t="shared" si="75"/>
        <v>0</v>
      </c>
      <c r="BG355" s="127">
        <f t="shared" si="76"/>
        <v>0</v>
      </c>
      <c r="BH355" s="127">
        <f t="shared" si="77"/>
        <v>0</v>
      </c>
      <c r="BI355" s="127">
        <f t="shared" si="78"/>
        <v>0</v>
      </c>
      <c r="BJ355" s="13" t="s">
        <v>74</v>
      </c>
      <c r="BK355" s="127">
        <f t="shared" si="79"/>
        <v>0</v>
      </c>
      <c r="BL355" s="13" t="s">
        <v>167</v>
      </c>
      <c r="BM355" s="126" t="s">
        <v>697</v>
      </c>
    </row>
    <row r="356" spans="2:65" s="1" customFormat="1" ht="24.3" customHeight="1" x14ac:dyDescent="0.2">
      <c r="B356" s="25"/>
      <c r="C356" s="115" t="s">
        <v>235</v>
      </c>
      <c r="D356" s="115" t="s">
        <v>128</v>
      </c>
      <c r="E356" s="116" t="s">
        <v>698</v>
      </c>
      <c r="F356" s="117" t="s">
        <v>699</v>
      </c>
      <c r="G356" s="118" t="s">
        <v>206</v>
      </c>
      <c r="H356" s="119">
        <v>4</v>
      </c>
      <c r="I356" s="149"/>
      <c r="J356" s="120">
        <f t="shared" si="70"/>
        <v>0</v>
      </c>
      <c r="K356" s="121"/>
      <c r="L356" s="25"/>
      <c r="M356" s="122" t="s">
        <v>1</v>
      </c>
      <c r="N356" s="123" t="s">
        <v>32</v>
      </c>
      <c r="O356" s="124">
        <v>0</v>
      </c>
      <c r="P356" s="124">
        <f t="shared" si="71"/>
        <v>0</v>
      </c>
      <c r="Q356" s="124">
        <v>0</v>
      </c>
      <c r="R356" s="124">
        <f t="shared" si="72"/>
        <v>0</v>
      </c>
      <c r="S356" s="124">
        <v>0</v>
      </c>
      <c r="T356" s="125">
        <f t="shared" si="73"/>
        <v>0</v>
      </c>
      <c r="AR356" s="126" t="s">
        <v>132</v>
      </c>
      <c r="AT356" s="126" t="s">
        <v>128</v>
      </c>
      <c r="AU356" s="126" t="s">
        <v>74</v>
      </c>
      <c r="AY356" s="13" t="s">
        <v>127</v>
      </c>
      <c r="BE356" s="127">
        <f t="shared" si="74"/>
        <v>0</v>
      </c>
      <c r="BF356" s="127">
        <f t="shared" si="75"/>
        <v>0</v>
      </c>
      <c r="BG356" s="127">
        <f t="shared" si="76"/>
        <v>0</v>
      </c>
      <c r="BH356" s="127">
        <f t="shared" si="77"/>
        <v>0</v>
      </c>
      <c r="BI356" s="127">
        <f t="shared" si="78"/>
        <v>0</v>
      </c>
      <c r="BJ356" s="13" t="s">
        <v>74</v>
      </c>
      <c r="BK356" s="127">
        <f t="shared" si="79"/>
        <v>0</v>
      </c>
      <c r="BL356" s="13" t="s">
        <v>132</v>
      </c>
      <c r="BM356" s="126" t="s">
        <v>700</v>
      </c>
    </row>
    <row r="357" spans="2:65" s="1" customFormat="1" ht="24.3" customHeight="1" x14ac:dyDescent="0.2">
      <c r="B357" s="25"/>
      <c r="C357" s="135" t="s">
        <v>198</v>
      </c>
      <c r="D357" s="135" t="s">
        <v>163</v>
      </c>
      <c r="E357" s="136" t="s">
        <v>701</v>
      </c>
      <c r="F357" s="137" t="s">
        <v>702</v>
      </c>
      <c r="G357" s="138" t="s">
        <v>131</v>
      </c>
      <c r="H357" s="139">
        <v>1</v>
      </c>
      <c r="I357" s="150"/>
      <c r="J357" s="140">
        <f t="shared" si="70"/>
        <v>0</v>
      </c>
      <c r="K357" s="141"/>
      <c r="L357" s="142"/>
      <c r="M357" s="143" t="s">
        <v>1</v>
      </c>
      <c r="N357" s="144" t="s">
        <v>32</v>
      </c>
      <c r="O357" s="124">
        <v>0</v>
      </c>
      <c r="P357" s="124">
        <f t="shared" si="71"/>
        <v>0</v>
      </c>
      <c r="Q357" s="124">
        <v>5.3E-3</v>
      </c>
      <c r="R357" s="124">
        <f t="shared" si="72"/>
        <v>5.3E-3</v>
      </c>
      <c r="S357" s="124">
        <v>0</v>
      </c>
      <c r="T357" s="125">
        <f t="shared" si="73"/>
        <v>0</v>
      </c>
      <c r="AR357" s="126" t="s">
        <v>166</v>
      </c>
      <c r="AT357" s="126" t="s">
        <v>163</v>
      </c>
      <c r="AU357" s="126" t="s">
        <v>74</v>
      </c>
      <c r="AY357" s="13" t="s">
        <v>127</v>
      </c>
      <c r="BE357" s="127">
        <f t="shared" si="74"/>
        <v>0</v>
      </c>
      <c r="BF357" s="127">
        <f t="shared" si="75"/>
        <v>0</v>
      </c>
      <c r="BG357" s="127">
        <f t="shared" si="76"/>
        <v>0</v>
      </c>
      <c r="BH357" s="127">
        <f t="shared" si="77"/>
        <v>0</v>
      </c>
      <c r="BI357" s="127">
        <f t="shared" si="78"/>
        <v>0</v>
      </c>
      <c r="BJ357" s="13" t="s">
        <v>74</v>
      </c>
      <c r="BK357" s="127">
        <f t="shared" si="79"/>
        <v>0</v>
      </c>
      <c r="BL357" s="13" t="s">
        <v>167</v>
      </c>
      <c r="BM357" s="126" t="s">
        <v>703</v>
      </c>
    </row>
    <row r="358" spans="2:65" s="10" customFormat="1" ht="25.95" customHeight="1" x14ac:dyDescent="0.25">
      <c r="B358" s="106"/>
      <c r="D358" s="107" t="s">
        <v>66</v>
      </c>
      <c r="E358" s="108" t="s">
        <v>704</v>
      </c>
      <c r="F358" s="108" t="s">
        <v>705</v>
      </c>
      <c r="J358" s="109">
        <f>BK358</f>
        <v>0</v>
      </c>
      <c r="L358" s="106"/>
      <c r="M358" s="110"/>
      <c r="P358" s="111">
        <f>SUM(P359:P365)</f>
        <v>0</v>
      </c>
      <c r="R358" s="111">
        <f>SUM(R359:R365)</f>
        <v>1.6142155299999998</v>
      </c>
      <c r="T358" s="112">
        <f>SUM(T359:T365)</f>
        <v>0</v>
      </c>
      <c r="AR358" s="107" t="s">
        <v>76</v>
      </c>
      <c r="AT358" s="113" t="s">
        <v>66</v>
      </c>
      <c r="AU358" s="113" t="s">
        <v>6</v>
      </c>
      <c r="AY358" s="107" t="s">
        <v>127</v>
      </c>
      <c r="BK358" s="114">
        <f>SUM(BK359:BK365)</f>
        <v>0</v>
      </c>
    </row>
    <row r="359" spans="2:65" s="1" customFormat="1" ht="16.5" customHeight="1" x14ac:dyDescent="0.2">
      <c r="B359" s="25"/>
      <c r="C359" s="115" t="s">
        <v>137</v>
      </c>
      <c r="D359" s="115" t="s">
        <v>128</v>
      </c>
      <c r="E359" s="116" t="s">
        <v>706</v>
      </c>
      <c r="F359" s="117" t="s">
        <v>707</v>
      </c>
      <c r="G359" s="118" t="s">
        <v>140</v>
      </c>
      <c r="H359" s="119">
        <v>65.69</v>
      </c>
      <c r="I359" s="149"/>
      <c r="J359" s="120">
        <f t="shared" ref="J359:J365" si="80">ROUND(I359*H359,2)</f>
        <v>0</v>
      </c>
      <c r="K359" s="121"/>
      <c r="L359" s="25"/>
      <c r="M359" s="122" t="s">
        <v>1</v>
      </c>
      <c r="N359" s="123" t="s">
        <v>32</v>
      </c>
      <c r="O359" s="124">
        <v>0</v>
      </c>
      <c r="P359" s="124">
        <f t="shared" ref="P359:P365" si="81">O359*H359</f>
        <v>0</v>
      </c>
      <c r="Q359" s="124">
        <v>0</v>
      </c>
      <c r="R359" s="124">
        <f t="shared" ref="R359:R365" si="82">Q359*H359</f>
        <v>0</v>
      </c>
      <c r="S359" s="124">
        <v>0</v>
      </c>
      <c r="T359" s="125">
        <f t="shared" ref="T359:T365" si="83">S359*H359</f>
        <v>0</v>
      </c>
      <c r="AR359" s="126" t="s">
        <v>132</v>
      </c>
      <c r="AT359" s="126" t="s">
        <v>128</v>
      </c>
      <c r="AU359" s="126" t="s">
        <v>74</v>
      </c>
      <c r="AY359" s="13" t="s">
        <v>127</v>
      </c>
      <c r="BE359" s="127">
        <f t="shared" ref="BE359:BE365" si="84">IF(N359="základní",J359,0)</f>
        <v>0</v>
      </c>
      <c r="BF359" s="127">
        <f t="shared" ref="BF359:BF365" si="85">IF(N359="snížená",J359,0)</f>
        <v>0</v>
      </c>
      <c r="BG359" s="127">
        <f t="shared" ref="BG359:BG365" si="86">IF(N359="zákl. přenesená",J359,0)</f>
        <v>0</v>
      </c>
      <c r="BH359" s="127">
        <f t="shared" ref="BH359:BH365" si="87">IF(N359="sníž. přenesená",J359,0)</f>
        <v>0</v>
      </c>
      <c r="BI359" s="127">
        <f t="shared" ref="BI359:BI365" si="88">IF(N359="nulová",J359,0)</f>
        <v>0</v>
      </c>
      <c r="BJ359" s="13" t="s">
        <v>74</v>
      </c>
      <c r="BK359" s="127">
        <f t="shared" ref="BK359:BK365" si="89">ROUND(I359*H359,2)</f>
        <v>0</v>
      </c>
      <c r="BL359" s="13" t="s">
        <v>132</v>
      </c>
      <c r="BM359" s="126" t="s">
        <v>708</v>
      </c>
    </row>
    <row r="360" spans="2:65" s="1" customFormat="1" ht="24.3" customHeight="1" x14ac:dyDescent="0.2">
      <c r="B360" s="25"/>
      <c r="C360" s="135" t="s">
        <v>126</v>
      </c>
      <c r="D360" s="135" t="s">
        <v>163</v>
      </c>
      <c r="E360" s="136" t="s">
        <v>709</v>
      </c>
      <c r="F360" s="137" t="s">
        <v>710</v>
      </c>
      <c r="G360" s="138" t="s">
        <v>140</v>
      </c>
      <c r="H360" s="139">
        <v>73.802999999999997</v>
      </c>
      <c r="I360" s="150"/>
      <c r="J360" s="140">
        <f t="shared" si="80"/>
        <v>0</v>
      </c>
      <c r="K360" s="141"/>
      <c r="L360" s="142"/>
      <c r="M360" s="143" t="s">
        <v>1</v>
      </c>
      <c r="N360" s="144" t="s">
        <v>32</v>
      </c>
      <c r="O360" s="124">
        <v>0</v>
      </c>
      <c r="P360" s="124">
        <f t="shared" si="81"/>
        <v>0</v>
      </c>
      <c r="Q360" s="124">
        <v>1.1E-4</v>
      </c>
      <c r="R360" s="124">
        <f t="shared" si="82"/>
        <v>8.11833E-3</v>
      </c>
      <c r="S360" s="124">
        <v>0</v>
      </c>
      <c r="T360" s="125">
        <f t="shared" si="83"/>
        <v>0</v>
      </c>
      <c r="AR360" s="126" t="s">
        <v>166</v>
      </c>
      <c r="AT360" s="126" t="s">
        <v>163</v>
      </c>
      <c r="AU360" s="126" t="s">
        <v>74</v>
      </c>
      <c r="AY360" s="13" t="s">
        <v>127</v>
      </c>
      <c r="BE360" s="127">
        <f t="shared" si="84"/>
        <v>0</v>
      </c>
      <c r="BF360" s="127">
        <f t="shared" si="85"/>
        <v>0</v>
      </c>
      <c r="BG360" s="127">
        <f t="shared" si="86"/>
        <v>0</v>
      </c>
      <c r="BH360" s="127">
        <f t="shared" si="87"/>
        <v>0</v>
      </c>
      <c r="BI360" s="127">
        <f t="shared" si="88"/>
        <v>0</v>
      </c>
      <c r="BJ360" s="13" t="s">
        <v>74</v>
      </c>
      <c r="BK360" s="127">
        <f t="shared" si="89"/>
        <v>0</v>
      </c>
      <c r="BL360" s="13" t="s">
        <v>167</v>
      </c>
      <c r="BM360" s="126" t="s">
        <v>711</v>
      </c>
    </row>
    <row r="361" spans="2:65" s="1" customFormat="1" ht="33" customHeight="1" x14ac:dyDescent="0.2">
      <c r="B361" s="25"/>
      <c r="C361" s="115" t="s">
        <v>169</v>
      </c>
      <c r="D361" s="115" t="s">
        <v>128</v>
      </c>
      <c r="E361" s="116" t="s">
        <v>712</v>
      </c>
      <c r="F361" s="117" t="s">
        <v>713</v>
      </c>
      <c r="G361" s="118" t="s">
        <v>304</v>
      </c>
      <c r="H361" s="119">
        <v>2.14</v>
      </c>
      <c r="I361" s="149"/>
      <c r="J361" s="120">
        <f t="shared" si="80"/>
        <v>0</v>
      </c>
      <c r="K361" s="121"/>
      <c r="L361" s="25"/>
      <c r="M361" s="122" t="s">
        <v>1</v>
      </c>
      <c r="N361" s="123" t="s">
        <v>32</v>
      </c>
      <c r="O361" s="124">
        <v>0</v>
      </c>
      <c r="P361" s="124">
        <f t="shared" si="81"/>
        <v>0</v>
      </c>
      <c r="Q361" s="124">
        <v>0</v>
      </c>
      <c r="R361" s="124">
        <f t="shared" si="82"/>
        <v>0</v>
      </c>
      <c r="S361" s="124">
        <v>0</v>
      </c>
      <c r="T361" s="125">
        <f t="shared" si="83"/>
        <v>0</v>
      </c>
      <c r="AR361" s="126" t="s">
        <v>132</v>
      </c>
      <c r="AT361" s="126" t="s">
        <v>128</v>
      </c>
      <c r="AU361" s="126" t="s">
        <v>74</v>
      </c>
      <c r="AY361" s="13" t="s">
        <v>127</v>
      </c>
      <c r="BE361" s="127">
        <f t="shared" si="84"/>
        <v>0</v>
      </c>
      <c r="BF361" s="127">
        <f t="shared" si="85"/>
        <v>0</v>
      </c>
      <c r="BG361" s="127">
        <f t="shared" si="86"/>
        <v>0</v>
      </c>
      <c r="BH361" s="127">
        <f t="shared" si="87"/>
        <v>0</v>
      </c>
      <c r="BI361" s="127">
        <f t="shared" si="88"/>
        <v>0</v>
      </c>
      <c r="BJ361" s="13" t="s">
        <v>74</v>
      </c>
      <c r="BK361" s="127">
        <f t="shared" si="89"/>
        <v>0</v>
      </c>
      <c r="BL361" s="13" t="s">
        <v>132</v>
      </c>
      <c r="BM361" s="126" t="s">
        <v>714</v>
      </c>
    </row>
    <row r="362" spans="2:65" s="1" customFormat="1" ht="16.5" customHeight="1" x14ac:dyDescent="0.2">
      <c r="B362" s="25"/>
      <c r="C362" s="115" t="s">
        <v>76</v>
      </c>
      <c r="D362" s="115" t="s">
        <v>128</v>
      </c>
      <c r="E362" s="116" t="s">
        <v>715</v>
      </c>
      <c r="F362" s="117" t="s">
        <v>716</v>
      </c>
      <c r="G362" s="118" t="s">
        <v>140</v>
      </c>
      <c r="H362" s="119">
        <v>65.692999999999998</v>
      </c>
      <c r="I362" s="149"/>
      <c r="J362" s="120">
        <f t="shared" si="80"/>
        <v>0</v>
      </c>
      <c r="K362" s="121"/>
      <c r="L362" s="25"/>
      <c r="M362" s="122" t="s">
        <v>1</v>
      </c>
      <c r="N362" s="123" t="s">
        <v>32</v>
      </c>
      <c r="O362" s="124">
        <v>0</v>
      </c>
      <c r="P362" s="124">
        <f t="shared" si="81"/>
        <v>0</v>
      </c>
      <c r="Q362" s="124">
        <v>1E-4</v>
      </c>
      <c r="R362" s="124">
        <f t="shared" si="82"/>
        <v>6.5693000000000001E-3</v>
      </c>
      <c r="S362" s="124">
        <v>0</v>
      </c>
      <c r="T362" s="125">
        <f t="shared" si="83"/>
        <v>0</v>
      </c>
      <c r="AR362" s="126" t="s">
        <v>132</v>
      </c>
      <c r="AT362" s="126" t="s">
        <v>128</v>
      </c>
      <c r="AU362" s="126" t="s">
        <v>74</v>
      </c>
      <c r="AY362" s="13" t="s">
        <v>127</v>
      </c>
      <c r="BE362" s="127">
        <f t="shared" si="84"/>
        <v>0</v>
      </c>
      <c r="BF362" s="127">
        <f t="shared" si="85"/>
        <v>0</v>
      </c>
      <c r="BG362" s="127">
        <f t="shared" si="86"/>
        <v>0</v>
      </c>
      <c r="BH362" s="127">
        <f t="shared" si="87"/>
        <v>0</v>
      </c>
      <c r="BI362" s="127">
        <f t="shared" si="88"/>
        <v>0</v>
      </c>
      <c r="BJ362" s="13" t="s">
        <v>74</v>
      </c>
      <c r="BK362" s="127">
        <f t="shared" si="89"/>
        <v>0</v>
      </c>
      <c r="BL362" s="13" t="s">
        <v>132</v>
      </c>
      <c r="BM362" s="126" t="s">
        <v>717</v>
      </c>
    </row>
    <row r="363" spans="2:65" s="1" customFormat="1" ht="24.3" customHeight="1" x14ac:dyDescent="0.2">
      <c r="B363" s="25"/>
      <c r="C363" s="115" t="s">
        <v>74</v>
      </c>
      <c r="D363" s="115" t="s">
        <v>128</v>
      </c>
      <c r="E363" s="116" t="s">
        <v>718</v>
      </c>
      <c r="F363" s="117" t="s">
        <v>719</v>
      </c>
      <c r="G363" s="118" t="s">
        <v>140</v>
      </c>
      <c r="H363" s="119">
        <v>65.692999999999998</v>
      </c>
      <c r="I363" s="149"/>
      <c r="J363" s="120">
        <f t="shared" si="80"/>
        <v>0</v>
      </c>
      <c r="K363" s="121"/>
      <c r="L363" s="25"/>
      <c r="M363" s="122" t="s">
        <v>1</v>
      </c>
      <c r="N363" s="123" t="s">
        <v>32</v>
      </c>
      <c r="O363" s="124">
        <v>0</v>
      </c>
      <c r="P363" s="124">
        <f t="shared" si="81"/>
        <v>0</v>
      </c>
      <c r="Q363" s="124">
        <v>1.6299999999999999E-2</v>
      </c>
      <c r="R363" s="124">
        <f t="shared" si="82"/>
        <v>1.0707958999999998</v>
      </c>
      <c r="S363" s="124">
        <v>0</v>
      </c>
      <c r="T363" s="125">
        <f t="shared" si="83"/>
        <v>0</v>
      </c>
      <c r="AR363" s="126" t="s">
        <v>132</v>
      </c>
      <c r="AT363" s="126" t="s">
        <v>128</v>
      </c>
      <c r="AU363" s="126" t="s">
        <v>74</v>
      </c>
      <c r="AY363" s="13" t="s">
        <v>127</v>
      </c>
      <c r="BE363" s="127">
        <f t="shared" si="84"/>
        <v>0</v>
      </c>
      <c r="BF363" s="127">
        <f t="shared" si="85"/>
        <v>0</v>
      </c>
      <c r="BG363" s="127">
        <f t="shared" si="86"/>
        <v>0</v>
      </c>
      <c r="BH363" s="127">
        <f t="shared" si="87"/>
        <v>0</v>
      </c>
      <c r="BI363" s="127">
        <f t="shared" si="88"/>
        <v>0</v>
      </c>
      <c r="BJ363" s="13" t="s">
        <v>74</v>
      </c>
      <c r="BK363" s="127">
        <f t="shared" si="89"/>
        <v>0</v>
      </c>
      <c r="BL363" s="13" t="s">
        <v>132</v>
      </c>
      <c r="BM363" s="126" t="s">
        <v>720</v>
      </c>
    </row>
    <row r="364" spans="2:65" s="1" customFormat="1" ht="24.3" customHeight="1" x14ac:dyDescent="0.2">
      <c r="B364" s="25"/>
      <c r="C364" s="115" t="s">
        <v>162</v>
      </c>
      <c r="D364" s="115" t="s">
        <v>128</v>
      </c>
      <c r="E364" s="116" t="s">
        <v>721</v>
      </c>
      <c r="F364" s="117" t="s">
        <v>722</v>
      </c>
      <c r="G364" s="118" t="s">
        <v>131</v>
      </c>
      <c r="H364" s="119">
        <v>9</v>
      </c>
      <c r="I364" s="149"/>
      <c r="J364" s="120">
        <f t="shared" si="80"/>
        <v>0</v>
      </c>
      <c r="K364" s="121"/>
      <c r="L364" s="25"/>
      <c r="M364" s="122" t="s">
        <v>1</v>
      </c>
      <c r="N364" s="123" t="s">
        <v>32</v>
      </c>
      <c r="O364" s="124">
        <v>0</v>
      </c>
      <c r="P364" s="124">
        <f t="shared" si="81"/>
        <v>0</v>
      </c>
      <c r="Q364" s="124">
        <v>3.058E-2</v>
      </c>
      <c r="R364" s="124">
        <f t="shared" si="82"/>
        <v>0.27522000000000002</v>
      </c>
      <c r="S364" s="124">
        <v>0</v>
      </c>
      <c r="T364" s="125">
        <f t="shared" si="83"/>
        <v>0</v>
      </c>
      <c r="AR364" s="126" t="s">
        <v>132</v>
      </c>
      <c r="AT364" s="126" t="s">
        <v>128</v>
      </c>
      <c r="AU364" s="126" t="s">
        <v>74</v>
      </c>
      <c r="AY364" s="13" t="s">
        <v>127</v>
      </c>
      <c r="BE364" s="127">
        <f t="shared" si="84"/>
        <v>0</v>
      </c>
      <c r="BF364" s="127">
        <f t="shared" si="85"/>
        <v>0</v>
      </c>
      <c r="BG364" s="127">
        <f t="shared" si="86"/>
        <v>0</v>
      </c>
      <c r="BH364" s="127">
        <f t="shared" si="87"/>
        <v>0</v>
      </c>
      <c r="BI364" s="127">
        <f t="shared" si="88"/>
        <v>0</v>
      </c>
      <c r="BJ364" s="13" t="s">
        <v>74</v>
      </c>
      <c r="BK364" s="127">
        <f t="shared" si="89"/>
        <v>0</v>
      </c>
      <c r="BL364" s="13" t="s">
        <v>132</v>
      </c>
      <c r="BM364" s="126" t="s">
        <v>723</v>
      </c>
    </row>
    <row r="365" spans="2:65" s="1" customFormat="1" ht="24.3" customHeight="1" x14ac:dyDescent="0.2">
      <c r="B365" s="25"/>
      <c r="C365" s="115" t="s">
        <v>173</v>
      </c>
      <c r="D365" s="115" t="s">
        <v>128</v>
      </c>
      <c r="E365" s="116" t="s">
        <v>724</v>
      </c>
      <c r="F365" s="117" t="s">
        <v>725</v>
      </c>
      <c r="G365" s="118" t="s">
        <v>140</v>
      </c>
      <c r="H365" s="119">
        <v>12.6</v>
      </c>
      <c r="I365" s="149"/>
      <c r="J365" s="120">
        <f t="shared" si="80"/>
        <v>0</v>
      </c>
      <c r="K365" s="121"/>
      <c r="L365" s="25"/>
      <c r="M365" s="122" t="s">
        <v>1</v>
      </c>
      <c r="N365" s="123" t="s">
        <v>32</v>
      </c>
      <c r="O365" s="124">
        <v>0</v>
      </c>
      <c r="P365" s="124">
        <f t="shared" si="81"/>
        <v>0</v>
      </c>
      <c r="Q365" s="124">
        <v>2.0119999999999999E-2</v>
      </c>
      <c r="R365" s="124">
        <f t="shared" si="82"/>
        <v>0.25351199999999996</v>
      </c>
      <c r="S365" s="124">
        <v>0</v>
      </c>
      <c r="T365" s="125">
        <f t="shared" si="83"/>
        <v>0</v>
      </c>
      <c r="AR365" s="126" t="s">
        <v>132</v>
      </c>
      <c r="AT365" s="126" t="s">
        <v>128</v>
      </c>
      <c r="AU365" s="126" t="s">
        <v>74</v>
      </c>
      <c r="AY365" s="13" t="s">
        <v>127</v>
      </c>
      <c r="BE365" s="127">
        <f t="shared" si="84"/>
        <v>0</v>
      </c>
      <c r="BF365" s="127">
        <f t="shared" si="85"/>
        <v>0</v>
      </c>
      <c r="BG365" s="127">
        <f t="shared" si="86"/>
        <v>0</v>
      </c>
      <c r="BH365" s="127">
        <f t="shared" si="87"/>
        <v>0</v>
      </c>
      <c r="BI365" s="127">
        <f t="shared" si="88"/>
        <v>0</v>
      </c>
      <c r="BJ365" s="13" t="s">
        <v>74</v>
      </c>
      <c r="BK365" s="127">
        <f t="shared" si="89"/>
        <v>0</v>
      </c>
      <c r="BL365" s="13" t="s">
        <v>132</v>
      </c>
      <c r="BM365" s="126" t="s">
        <v>726</v>
      </c>
    </row>
    <row r="366" spans="2:65" s="10" customFormat="1" ht="25.95" customHeight="1" x14ac:dyDescent="0.25">
      <c r="B366" s="106"/>
      <c r="D366" s="107" t="s">
        <v>66</v>
      </c>
      <c r="E366" s="108" t="s">
        <v>727</v>
      </c>
      <c r="F366" s="108" t="s">
        <v>728</v>
      </c>
      <c r="J366" s="109">
        <f>BK366</f>
        <v>0</v>
      </c>
      <c r="L366" s="106"/>
      <c r="M366" s="110"/>
      <c r="P366" s="111">
        <f>SUM(P367:P375)</f>
        <v>0</v>
      </c>
      <c r="R366" s="111">
        <f>SUM(R367:R375)</f>
        <v>0.14400000000000002</v>
      </c>
      <c r="T366" s="112">
        <f>SUM(T367:T375)</f>
        <v>0</v>
      </c>
      <c r="AR366" s="107" t="s">
        <v>76</v>
      </c>
      <c r="AT366" s="113" t="s">
        <v>66</v>
      </c>
      <c r="AU366" s="113" t="s">
        <v>6</v>
      </c>
      <c r="AY366" s="107" t="s">
        <v>127</v>
      </c>
      <c r="BK366" s="114">
        <f>SUM(BK367:BK375)</f>
        <v>0</v>
      </c>
    </row>
    <row r="367" spans="2:65" s="1" customFormat="1" ht="24.3" customHeight="1" x14ac:dyDescent="0.2">
      <c r="B367" s="25"/>
      <c r="C367" s="115" t="s">
        <v>74</v>
      </c>
      <c r="D367" s="115" t="s">
        <v>128</v>
      </c>
      <c r="E367" s="116" t="s">
        <v>729</v>
      </c>
      <c r="F367" s="117" t="s">
        <v>730</v>
      </c>
      <c r="G367" s="118" t="s">
        <v>131</v>
      </c>
      <c r="H367" s="119">
        <v>11</v>
      </c>
      <c r="I367" s="149"/>
      <c r="J367" s="120">
        <f>ROUND(I367*H367,2)</f>
        <v>0</v>
      </c>
      <c r="K367" s="121"/>
      <c r="L367" s="25"/>
      <c r="M367" s="122" t="s">
        <v>1</v>
      </c>
      <c r="N367" s="123" t="s">
        <v>32</v>
      </c>
      <c r="O367" s="124">
        <v>0</v>
      </c>
      <c r="P367" s="124">
        <f>O367*H367</f>
        <v>0</v>
      </c>
      <c r="Q367" s="124">
        <v>0</v>
      </c>
      <c r="R367" s="124">
        <f>Q367*H367</f>
        <v>0</v>
      </c>
      <c r="S367" s="124">
        <v>0</v>
      </c>
      <c r="T367" s="125">
        <f>S367*H367</f>
        <v>0</v>
      </c>
      <c r="AR367" s="126" t="s">
        <v>132</v>
      </c>
      <c r="AT367" s="126" t="s">
        <v>128</v>
      </c>
      <c r="AU367" s="126" t="s">
        <v>74</v>
      </c>
      <c r="AY367" s="13" t="s">
        <v>127</v>
      </c>
      <c r="BE367" s="127">
        <f>IF(N367="základní",J367,0)</f>
        <v>0</v>
      </c>
      <c r="BF367" s="127">
        <f>IF(N367="snížená",J367,0)</f>
        <v>0</v>
      </c>
      <c r="BG367" s="127">
        <f>IF(N367="zákl. přenesená",J367,0)</f>
        <v>0</v>
      </c>
      <c r="BH367" s="127">
        <f>IF(N367="sníž. přenesená",J367,0)</f>
        <v>0</v>
      </c>
      <c r="BI367" s="127">
        <f>IF(N367="nulová",J367,0)</f>
        <v>0</v>
      </c>
      <c r="BJ367" s="13" t="s">
        <v>74</v>
      </c>
      <c r="BK367" s="127">
        <f>ROUND(I367*H367,2)</f>
        <v>0</v>
      </c>
      <c r="BL367" s="13" t="s">
        <v>132</v>
      </c>
      <c r="BM367" s="126" t="s">
        <v>731</v>
      </c>
    </row>
    <row r="368" spans="2:65" s="11" customFormat="1" x14ac:dyDescent="0.2">
      <c r="B368" s="128"/>
      <c r="D368" s="129" t="s">
        <v>160</v>
      </c>
      <c r="E368" s="130" t="s">
        <v>1</v>
      </c>
      <c r="F368" s="131" t="s">
        <v>177</v>
      </c>
      <c r="H368" s="132">
        <v>11</v>
      </c>
      <c r="L368" s="128"/>
      <c r="M368" s="133"/>
      <c r="T368" s="134"/>
      <c r="AT368" s="130" t="s">
        <v>160</v>
      </c>
      <c r="AU368" s="130" t="s">
        <v>74</v>
      </c>
      <c r="AV368" s="11" t="s">
        <v>76</v>
      </c>
      <c r="AW368" s="11" t="s">
        <v>24</v>
      </c>
      <c r="AX368" s="11" t="s">
        <v>74</v>
      </c>
      <c r="AY368" s="130" t="s">
        <v>127</v>
      </c>
    </row>
    <row r="369" spans="2:65" s="1" customFormat="1" ht="16.5" customHeight="1" x14ac:dyDescent="0.2">
      <c r="B369" s="25"/>
      <c r="C369" s="115" t="s">
        <v>169</v>
      </c>
      <c r="D369" s="115" t="s">
        <v>128</v>
      </c>
      <c r="E369" s="116" t="s">
        <v>732</v>
      </c>
      <c r="F369" s="117" t="s">
        <v>733</v>
      </c>
      <c r="G369" s="118" t="s">
        <v>131</v>
      </c>
      <c r="H369" s="119">
        <v>11</v>
      </c>
      <c r="I369" s="149"/>
      <c r="J369" s="120">
        <f t="shared" ref="J369:J375" si="90">ROUND(I369*H369,2)</f>
        <v>0</v>
      </c>
      <c r="K369" s="121"/>
      <c r="L369" s="25"/>
      <c r="M369" s="122" t="s">
        <v>1</v>
      </c>
      <c r="N369" s="123" t="s">
        <v>32</v>
      </c>
      <c r="O369" s="124">
        <v>0</v>
      </c>
      <c r="P369" s="124">
        <f t="shared" ref="P369:P375" si="91">O369*H369</f>
        <v>0</v>
      </c>
      <c r="Q369" s="124">
        <v>0</v>
      </c>
      <c r="R369" s="124">
        <f t="shared" ref="R369:R375" si="92">Q369*H369</f>
        <v>0</v>
      </c>
      <c r="S369" s="124">
        <v>0</v>
      </c>
      <c r="T369" s="125">
        <f t="shared" ref="T369:T375" si="93">S369*H369</f>
        <v>0</v>
      </c>
      <c r="AR369" s="126" t="s">
        <v>132</v>
      </c>
      <c r="AT369" s="126" t="s">
        <v>128</v>
      </c>
      <c r="AU369" s="126" t="s">
        <v>74</v>
      </c>
      <c r="AY369" s="13" t="s">
        <v>127</v>
      </c>
      <c r="BE369" s="127">
        <f t="shared" ref="BE369:BE375" si="94">IF(N369="základní",J369,0)</f>
        <v>0</v>
      </c>
      <c r="BF369" s="127">
        <f t="shared" ref="BF369:BF375" si="95">IF(N369="snížená",J369,0)</f>
        <v>0</v>
      </c>
      <c r="BG369" s="127">
        <f t="shared" ref="BG369:BG375" si="96">IF(N369="zákl. přenesená",J369,0)</f>
        <v>0</v>
      </c>
      <c r="BH369" s="127">
        <f t="shared" ref="BH369:BH375" si="97">IF(N369="sníž. přenesená",J369,0)</f>
        <v>0</v>
      </c>
      <c r="BI369" s="127">
        <f t="shared" ref="BI369:BI375" si="98">IF(N369="nulová",J369,0)</f>
        <v>0</v>
      </c>
      <c r="BJ369" s="13" t="s">
        <v>74</v>
      </c>
      <c r="BK369" s="127">
        <f t="shared" ref="BK369:BK375" si="99">ROUND(I369*H369,2)</f>
        <v>0</v>
      </c>
      <c r="BL369" s="13" t="s">
        <v>132</v>
      </c>
      <c r="BM369" s="126" t="s">
        <v>734</v>
      </c>
    </row>
    <row r="370" spans="2:65" s="1" customFormat="1" ht="24.3" customHeight="1" x14ac:dyDescent="0.2">
      <c r="B370" s="25"/>
      <c r="C370" s="115" t="s">
        <v>235</v>
      </c>
      <c r="D370" s="115" t="s">
        <v>128</v>
      </c>
      <c r="E370" s="116" t="s">
        <v>735</v>
      </c>
      <c r="F370" s="117" t="s">
        <v>736</v>
      </c>
      <c r="G370" s="118" t="s">
        <v>243</v>
      </c>
      <c r="H370" s="119">
        <v>0.14399999999999999</v>
      </c>
      <c r="I370" s="149"/>
      <c r="J370" s="120">
        <f t="shared" si="90"/>
        <v>0</v>
      </c>
      <c r="K370" s="121"/>
      <c r="L370" s="25"/>
      <c r="M370" s="122" t="s">
        <v>1</v>
      </c>
      <c r="N370" s="123" t="s">
        <v>32</v>
      </c>
      <c r="O370" s="124">
        <v>0</v>
      </c>
      <c r="P370" s="124">
        <f t="shared" si="91"/>
        <v>0</v>
      </c>
      <c r="Q370" s="124">
        <v>0</v>
      </c>
      <c r="R370" s="124">
        <f t="shared" si="92"/>
        <v>0</v>
      </c>
      <c r="S370" s="124">
        <v>0</v>
      </c>
      <c r="T370" s="125">
        <f t="shared" si="93"/>
        <v>0</v>
      </c>
      <c r="AR370" s="126" t="s">
        <v>132</v>
      </c>
      <c r="AT370" s="126" t="s">
        <v>128</v>
      </c>
      <c r="AU370" s="126" t="s">
        <v>74</v>
      </c>
      <c r="AY370" s="13" t="s">
        <v>127</v>
      </c>
      <c r="BE370" s="127">
        <f t="shared" si="94"/>
        <v>0</v>
      </c>
      <c r="BF370" s="127">
        <f t="shared" si="95"/>
        <v>0</v>
      </c>
      <c r="BG370" s="127">
        <f t="shared" si="96"/>
        <v>0</v>
      </c>
      <c r="BH370" s="127">
        <f t="shared" si="97"/>
        <v>0</v>
      </c>
      <c r="BI370" s="127">
        <f t="shared" si="98"/>
        <v>0</v>
      </c>
      <c r="BJ370" s="13" t="s">
        <v>74</v>
      </c>
      <c r="BK370" s="127">
        <f t="shared" si="99"/>
        <v>0</v>
      </c>
      <c r="BL370" s="13" t="s">
        <v>132</v>
      </c>
      <c r="BM370" s="126" t="s">
        <v>737</v>
      </c>
    </row>
    <row r="371" spans="2:65" s="1" customFormat="1" ht="24.3" customHeight="1" x14ac:dyDescent="0.2">
      <c r="B371" s="25"/>
      <c r="C371" s="115" t="s">
        <v>76</v>
      </c>
      <c r="D371" s="115" t="s">
        <v>128</v>
      </c>
      <c r="E371" s="116" t="s">
        <v>738</v>
      </c>
      <c r="F371" s="117" t="s">
        <v>739</v>
      </c>
      <c r="G371" s="118" t="s">
        <v>131</v>
      </c>
      <c r="H371" s="119">
        <v>2</v>
      </c>
      <c r="I371" s="149"/>
      <c r="J371" s="120">
        <f t="shared" si="90"/>
        <v>0</v>
      </c>
      <c r="K371" s="121"/>
      <c r="L371" s="25"/>
      <c r="M371" s="122" t="s">
        <v>1</v>
      </c>
      <c r="N371" s="123" t="s">
        <v>32</v>
      </c>
      <c r="O371" s="124">
        <v>0</v>
      </c>
      <c r="P371" s="124">
        <f t="shared" si="91"/>
        <v>0</v>
      </c>
      <c r="Q371" s="124">
        <v>0</v>
      </c>
      <c r="R371" s="124">
        <f t="shared" si="92"/>
        <v>0</v>
      </c>
      <c r="S371" s="124">
        <v>0</v>
      </c>
      <c r="T371" s="125">
        <f t="shared" si="93"/>
        <v>0</v>
      </c>
      <c r="AR371" s="126" t="s">
        <v>132</v>
      </c>
      <c r="AT371" s="126" t="s">
        <v>128</v>
      </c>
      <c r="AU371" s="126" t="s">
        <v>74</v>
      </c>
      <c r="AY371" s="13" t="s">
        <v>127</v>
      </c>
      <c r="BE371" s="127">
        <f t="shared" si="94"/>
        <v>0</v>
      </c>
      <c r="BF371" s="127">
        <f t="shared" si="95"/>
        <v>0</v>
      </c>
      <c r="BG371" s="127">
        <f t="shared" si="96"/>
        <v>0</v>
      </c>
      <c r="BH371" s="127">
        <f t="shared" si="97"/>
        <v>0</v>
      </c>
      <c r="BI371" s="127">
        <f t="shared" si="98"/>
        <v>0</v>
      </c>
      <c r="BJ371" s="13" t="s">
        <v>74</v>
      </c>
      <c r="BK371" s="127">
        <f t="shared" si="99"/>
        <v>0</v>
      </c>
      <c r="BL371" s="13" t="s">
        <v>132</v>
      </c>
      <c r="BM371" s="126" t="s">
        <v>740</v>
      </c>
    </row>
    <row r="372" spans="2:65" s="1" customFormat="1" ht="16.5" customHeight="1" x14ac:dyDescent="0.2">
      <c r="B372" s="25"/>
      <c r="C372" s="115" t="s">
        <v>126</v>
      </c>
      <c r="D372" s="115" t="s">
        <v>128</v>
      </c>
      <c r="E372" s="116" t="s">
        <v>741</v>
      </c>
      <c r="F372" s="117" t="s">
        <v>742</v>
      </c>
      <c r="G372" s="118" t="s">
        <v>131</v>
      </c>
      <c r="H372" s="119">
        <v>11</v>
      </c>
      <c r="I372" s="149"/>
      <c r="J372" s="120">
        <f t="shared" si="90"/>
        <v>0</v>
      </c>
      <c r="K372" s="121"/>
      <c r="L372" s="25"/>
      <c r="M372" s="122" t="s">
        <v>1</v>
      </c>
      <c r="N372" s="123" t="s">
        <v>32</v>
      </c>
      <c r="O372" s="124">
        <v>0</v>
      </c>
      <c r="P372" s="124">
        <f t="shared" si="91"/>
        <v>0</v>
      </c>
      <c r="Q372" s="124">
        <v>0</v>
      </c>
      <c r="R372" s="124">
        <f t="shared" si="92"/>
        <v>0</v>
      </c>
      <c r="S372" s="124">
        <v>0</v>
      </c>
      <c r="T372" s="125">
        <f t="shared" si="93"/>
        <v>0</v>
      </c>
      <c r="AR372" s="126" t="s">
        <v>132</v>
      </c>
      <c r="AT372" s="126" t="s">
        <v>128</v>
      </c>
      <c r="AU372" s="126" t="s">
        <v>74</v>
      </c>
      <c r="AY372" s="13" t="s">
        <v>127</v>
      </c>
      <c r="BE372" s="127">
        <f t="shared" si="94"/>
        <v>0</v>
      </c>
      <c r="BF372" s="127">
        <f t="shared" si="95"/>
        <v>0</v>
      </c>
      <c r="BG372" s="127">
        <f t="shared" si="96"/>
        <v>0</v>
      </c>
      <c r="BH372" s="127">
        <f t="shared" si="97"/>
        <v>0</v>
      </c>
      <c r="BI372" s="127">
        <f t="shared" si="98"/>
        <v>0</v>
      </c>
      <c r="BJ372" s="13" t="s">
        <v>74</v>
      </c>
      <c r="BK372" s="127">
        <f t="shared" si="99"/>
        <v>0</v>
      </c>
      <c r="BL372" s="13" t="s">
        <v>132</v>
      </c>
      <c r="BM372" s="126" t="s">
        <v>743</v>
      </c>
    </row>
    <row r="373" spans="2:65" s="1" customFormat="1" ht="24.3" customHeight="1" x14ac:dyDescent="0.2">
      <c r="B373" s="25"/>
      <c r="C373" s="115" t="s">
        <v>173</v>
      </c>
      <c r="D373" s="115" t="s">
        <v>128</v>
      </c>
      <c r="E373" s="116" t="s">
        <v>744</v>
      </c>
      <c r="F373" s="117" t="s">
        <v>745</v>
      </c>
      <c r="G373" s="118" t="s">
        <v>131</v>
      </c>
      <c r="H373" s="119">
        <v>11</v>
      </c>
      <c r="I373" s="149"/>
      <c r="J373" s="120">
        <f t="shared" si="90"/>
        <v>0</v>
      </c>
      <c r="K373" s="121"/>
      <c r="L373" s="25"/>
      <c r="M373" s="122" t="s">
        <v>1</v>
      </c>
      <c r="N373" s="123" t="s">
        <v>32</v>
      </c>
      <c r="O373" s="124">
        <v>0</v>
      </c>
      <c r="P373" s="124">
        <f t="shared" si="91"/>
        <v>0</v>
      </c>
      <c r="Q373" s="124">
        <v>0</v>
      </c>
      <c r="R373" s="124">
        <f t="shared" si="92"/>
        <v>0</v>
      </c>
      <c r="S373" s="124">
        <v>0</v>
      </c>
      <c r="T373" s="125">
        <f t="shared" si="93"/>
        <v>0</v>
      </c>
      <c r="AR373" s="126" t="s">
        <v>132</v>
      </c>
      <c r="AT373" s="126" t="s">
        <v>128</v>
      </c>
      <c r="AU373" s="126" t="s">
        <v>74</v>
      </c>
      <c r="AY373" s="13" t="s">
        <v>127</v>
      </c>
      <c r="BE373" s="127">
        <f t="shared" si="94"/>
        <v>0</v>
      </c>
      <c r="BF373" s="127">
        <f t="shared" si="95"/>
        <v>0</v>
      </c>
      <c r="BG373" s="127">
        <f t="shared" si="96"/>
        <v>0</v>
      </c>
      <c r="BH373" s="127">
        <f t="shared" si="97"/>
        <v>0</v>
      </c>
      <c r="BI373" s="127">
        <f t="shared" si="98"/>
        <v>0</v>
      </c>
      <c r="BJ373" s="13" t="s">
        <v>74</v>
      </c>
      <c r="BK373" s="127">
        <f t="shared" si="99"/>
        <v>0</v>
      </c>
      <c r="BL373" s="13" t="s">
        <v>132</v>
      </c>
      <c r="BM373" s="126" t="s">
        <v>746</v>
      </c>
    </row>
    <row r="374" spans="2:65" s="1" customFormat="1" ht="21.75" customHeight="1" x14ac:dyDescent="0.2">
      <c r="B374" s="25"/>
      <c r="C374" s="115" t="s">
        <v>162</v>
      </c>
      <c r="D374" s="115" t="s">
        <v>128</v>
      </c>
      <c r="E374" s="116" t="s">
        <v>747</v>
      </c>
      <c r="F374" s="117" t="s">
        <v>748</v>
      </c>
      <c r="G374" s="118" t="s">
        <v>131</v>
      </c>
      <c r="H374" s="119">
        <v>11</v>
      </c>
      <c r="I374" s="149"/>
      <c r="J374" s="120">
        <f t="shared" si="90"/>
        <v>0</v>
      </c>
      <c r="K374" s="121"/>
      <c r="L374" s="25"/>
      <c r="M374" s="122" t="s">
        <v>1</v>
      </c>
      <c r="N374" s="123" t="s">
        <v>32</v>
      </c>
      <c r="O374" s="124">
        <v>0</v>
      </c>
      <c r="P374" s="124">
        <f t="shared" si="91"/>
        <v>0</v>
      </c>
      <c r="Q374" s="124">
        <v>0</v>
      </c>
      <c r="R374" s="124">
        <f t="shared" si="92"/>
        <v>0</v>
      </c>
      <c r="S374" s="124">
        <v>0</v>
      </c>
      <c r="T374" s="125">
        <f t="shared" si="93"/>
        <v>0</v>
      </c>
      <c r="AR374" s="126" t="s">
        <v>132</v>
      </c>
      <c r="AT374" s="126" t="s">
        <v>128</v>
      </c>
      <c r="AU374" s="126" t="s">
        <v>74</v>
      </c>
      <c r="AY374" s="13" t="s">
        <v>127</v>
      </c>
      <c r="BE374" s="127">
        <f t="shared" si="94"/>
        <v>0</v>
      </c>
      <c r="BF374" s="127">
        <f t="shared" si="95"/>
        <v>0</v>
      </c>
      <c r="BG374" s="127">
        <f t="shared" si="96"/>
        <v>0</v>
      </c>
      <c r="BH374" s="127">
        <f t="shared" si="97"/>
        <v>0</v>
      </c>
      <c r="BI374" s="127">
        <f t="shared" si="98"/>
        <v>0</v>
      </c>
      <c r="BJ374" s="13" t="s">
        <v>74</v>
      </c>
      <c r="BK374" s="127">
        <f t="shared" si="99"/>
        <v>0</v>
      </c>
      <c r="BL374" s="13" t="s">
        <v>132</v>
      </c>
      <c r="BM374" s="126" t="s">
        <v>749</v>
      </c>
    </row>
    <row r="375" spans="2:65" s="1" customFormat="1" ht="24.3" customHeight="1" x14ac:dyDescent="0.2">
      <c r="B375" s="25"/>
      <c r="C375" s="135" t="s">
        <v>137</v>
      </c>
      <c r="D375" s="135" t="s">
        <v>163</v>
      </c>
      <c r="E375" s="136" t="s">
        <v>750</v>
      </c>
      <c r="F375" s="137" t="s">
        <v>751</v>
      </c>
      <c r="G375" s="138" t="s">
        <v>131</v>
      </c>
      <c r="H375" s="139">
        <v>9</v>
      </c>
      <c r="I375" s="150"/>
      <c r="J375" s="140">
        <f t="shared" si="90"/>
        <v>0</v>
      </c>
      <c r="K375" s="141"/>
      <c r="L375" s="142"/>
      <c r="M375" s="143" t="s">
        <v>1</v>
      </c>
      <c r="N375" s="144" t="s">
        <v>32</v>
      </c>
      <c r="O375" s="124">
        <v>0</v>
      </c>
      <c r="P375" s="124">
        <f t="shared" si="91"/>
        <v>0</v>
      </c>
      <c r="Q375" s="124">
        <v>1.6E-2</v>
      </c>
      <c r="R375" s="124">
        <f t="shared" si="92"/>
        <v>0.14400000000000002</v>
      </c>
      <c r="S375" s="124">
        <v>0</v>
      </c>
      <c r="T375" s="125">
        <f t="shared" si="93"/>
        <v>0</v>
      </c>
      <c r="AR375" s="126" t="s">
        <v>166</v>
      </c>
      <c r="AT375" s="126" t="s">
        <v>163</v>
      </c>
      <c r="AU375" s="126" t="s">
        <v>74</v>
      </c>
      <c r="AY375" s="13" t="s">
        <v>127</v>
      </c>
      <c r="BE375" s="127">
        <f t="shared" si="94"/>
        <v>0</v>
      </c>
      <c r="BF375" s="127">
        <f t="shared" si="95"/>
        <v>0</v>
      </c>
      <c r="BG375" s="127">
        <f t="shared" si="96"/>
        <v>0</v>
      </c>
      <c r="BH375" s="127">
        <f t="shared" si="97"/>
        <v>0</v>
      </c>
      <c r="BI375" s="127">
        <f t="shared" si="98"/>
        <v>0</v>
      </c>
      <c r="BJ375" s="13" t="s">
        <v>74</v>
      </c>
      <c r="BK375" s="127">
        <f t="shared" si="99"/>
        <v>0</v>
      </c>
      <c r="BL375" s="13" t="s">
        <v>167</v>
      </c>
      <c r="BM375" s="126" t="s">
        <v>752</v>
      </c>
    </row>
    <row r="376" spans="2:65" s="10" customFormat="1" ht="25.95" customHeight="1" x14ac:dyDescent="0.25">
      <c r="B376" s="106"/>
      <c r="D376" s="107" t="s">
        <v>66</v>
      </c>
      <c r="E376" s="108" t="s">
        <v>753</v>
      </c>
      <c r="F376" s="108" t="s">
        <v>754</v>
      </c>
      <c r="J376" s="109">
        <f>BK376</f>
        <v>0</v>
      </c>
      <c r="L376" s="106"/>
      <c r="M376" s="110"/>
      <c r="P376" s="111">
        <f>SUM(P377:P378)</f>
        <v>0</v>
      </c>
      <c r="R376" s="111">
        <f>SUM(R377:R378)</f>
        <v>1.9826799999999999E-2</v>
      </c>
      <c r="T376" s="112">
        <f>SUM(T377:T378)</f>
        <v>0</v>
      </c>
      <c r="AR376" s="107" t="s">
        <v>76</v>
      </c>
      <c r="AT376" s="113" t="s">
        <v>66</v>
      </c>
      <c r="AU376" s="113" t="s">
        <v>6</v>
      </c>
      <c r="AY376" s="107" t="s">
        <v>127</v>
      </c>
      <c r="BK376" s="114">
        <f>SUM(BK377:BK378)</f>
        <v>0</v>
      </c>
    </row>
    <row r="377" spans="2:65" s="1" customFormat="1" ht="24.3" customHeight="1" x14ac:dyDescent="0.2">
      <c r="B377" s="25"/>
      <c r="C377" s="115" t="s">
        <v>74</v>
      </c>
      <c r="D377" s="115" t="s">
        <v>128</v>
      </c>
      <c r="E377" s="116" t="s">
        <v>755</v>
      </c>
      <c r="F377" s="117" t="s">
        <v>756</v>
      </c>
      <c r="G377" s="118" t="s">
        <v>140</v>
      </c>
      <c r="H377" s="119">
        <v>1.26</v>
      </c>
      <c r="I377" s="149"/>
      <c r="J377" s="120">
        <f>ROUND(I377*H377,2)</f>
        <v>0</v>
      </c>
      <c r="K377" s="121"/>
      <c r="L377" s="25"/>
      <c r="M377" s="122" t="s">
        <v>1</v>
      </c>
      <c r="N377" s="123" t="s">
        <v>32</v>
      </c>
      <c r="O377" s="124">
        <v>0</v>
      </c>
      <c r="P377" s="124">
        <f>O377*H377</f>
        <v>0</v>
      </c>
      <c r="Q377" s="124">
        <v>1.8000000000000001E-4</v>
      </c>
      <c r="R377" s="124">
        <f>Q377*H377</f>
        <v>2.2680000000000001E-4</v>
      </c>
      <c r="S377" s="124">
        <v>0</v>
      </c>
      <c r="T377" s="125">
        <f>S377*H377</f>
        <v>0</v>
      </c>
      <c r="AR377" s="126" t="s">
        <v>132</v>
      </c>
      <c r="AT377" s="126" t="s">
        <v>128</v>
      </c>
      <c r="AU377" s="126" t="s">
        <v>74</v>
      </c>
      <c r="AY377" s="13" t="s">
        <v>127</v>
      </c>
      <c r="BE377" s="127">
        <f>IF(N377="základní",J377,0)</f>
        <v>0</v>
      </c>
      <c r="BF377" s="127">
        <f>IF(N377="snížená",J377,0)</f>
        <v>0</v>
      </c>
      <c r="BG377" s="127">
        <f>IF(N377="zákl. přenesená",J377,0)</f>
        <v>0</v>
      </c>
      <c r="BH377" s="127">
        <f>IF(N377="sníž. přenesená",J377,0)</f>
        <v>0</v>
      </c>
      <c r="BI377" s="127">
        <f>IF(N377="nulová",J377,0)</f>
        <v>0</v>
      </c>
      <c r="BJ377" s="13" t="s">
        <v>74</v>
      </c>
      <c r="BK377" s="127">
        <f>ROUND(I377*H377,2)</f>
        <v>0</v>
      </c>
      <c r="BL377" s="13" t="s">
        <v>132</v>
      </c>
      <c r="BM377" s="126" t="s">
        <v>757</v>
      </c>
    </row>
    <row r="378" spans="2:65" s="1" customFormat="1" ht="24.3" customHeight="1" x14ac:dyDescent="0.2">
      <c r="B378" s="25"/>
      <c r="C378" s="135" t="s">
        <v>76</v>
      </c>
      <c r="D378" s="135" t="s">
        <v>163</v>
      </c>
      <c r="E378" s="136" t="s">
        <v>758</v>
      </c>
      <c r="F378" s="137" t="s">
        <v>759</v>
      </c>
      <c r="G378" s="138" t="s">
        <v>131</v>
      </c>
      <c r="H378" s="139">
        <v>14</v>
      </c>
      <c r="I378" s="150"/>
      <c r="J378" s="140">
        <f>ROUND(I378*H378,2)</f>
        <v>0</v>
      </c>
      <c r="K378" s="141"/>
      <c r="L378" s="142"/>
      <c r="M378" s="143" t="s">
        <v>1</v>
      </c>
      <c r="N378" s="144" t="s">
        <v>32</v>
      </c>
      <c r="O378" s="124">
        <v>0</v>
      </c>
      <c r="P378" s="124">
        <f>O378*H378</f>
        <v>0</v>
      </c>
      <c r="Q378" s="124">
        <v>1.4E-3</v>
      </c>
      <c r="R378" s="124">
        <f>Q378*H378</f>
        <v>1.9599999999999999E-2</v>
      </c>
      <c r="S378" s="124">
        <v>0</v>
      </c>
      <c r="T378" s="125">
        <f>S378*H378</f>
        <v>0</v>
      </c>
      <c r="AR378" s="126" t="s">
        <v>166</v>
      </c>
      <c r="AT378" s="126" t="s">
        <v>163</v>
      </c>
      <c r="AU378" s="126" t="s">
        <v>74</v>
      </c>
      <c r="AY378" s="13" t="s">
        <v>127</v>
      </c>
      <c r="BE378" s="127">
        <f>IF(N378="základní",J378,0)</f>
        <v>0</v>
      </c>
      <c r="BF378" s="127">
        <f>IF(N378="snížená",J378,0)</f>
        <v>0</v>
      </c>
      <c r="BG378" s="127">
        <f>IF(N378="zákl. přenesená",J378,0)</f>
        <v>0</v>
      </c>
      <c r="BH378" s="127">
        <f>IF(N378="sníž. přenesená",J378,0)</f>
        <v>0</v>
      </c>
      <c r="BI378" s="127">
        <f>IF(N378="nulová",J378,0)</f>
        <v>0</v>
      </c>
      <c r="BJ378" s="13" t="s">
        <v>74</v>
      </c>
      <c r="BK378" s="127">
        <f>ROUND(I378*H378,2)</f>
        <v>0</v>
      </c>
      <c r="BL378" s="13" t="s">
        <v>167</v>
      </c>
      <c r="BM378" s="126" t="s">
        <v>760</v>
      </c>
    </row>
    <row r="379" spans="2:65" s="10" customFormat="1" ht="25.95" customHeight="1" x14ac:dyDescent="0.25">
      <c r="B379" s="106"/>
      <c r="D379" s="107" t="s">
        <v>66</v>
      </c>
      <c r="E379" s="108" t="s">
        <v>761</v>
      </c>
      <c r="F379" s="108" t="s">
        <v>762</v>
      </c>
      <c r="J379" s="109">
        <f>BK379</f>
        <v>0</v>
      </c>
      <c r="L379" s="106"/>
      <c r="M379" s="110"/>
      <c r="P379" s="111">
        <f>SUM(P380:P392)</f>
        <v>0</v>
      </c>
      <c r="R379" s="111">
        <f>SUM(R380:R392)</f>
        <v>2.5277760299999996</v>
      </c>
      <c r="T379" s="112">
        <f>SUM(T380:T392)</f>
        <v>2.2267239999999999</v>
      </c>
      <c r="AR379" s="107" t="s">
        <v>76</v>
      </c>
      <c r="AT379" s="113" t="s">
        <v>66</v>
      </c>
      <c r="AU379" s="113" t="s">
        <v>6</v>
      </c>
      <c r="AY379" s="107" t="s">
        <v>127</v>
      </c>
      <c r="BK379" s="114">
        <f>SUM(BK380:BK392)</f>
        <v>0</v>
      </c>
    </row>
    <row r="380" spans="2:65" s="1" customFormat="1" ht="33" customHeight="1" x14ac:dyDescent="0.2">
      <c r="B380" s="25"/>
      <c r="C380" s="115" t="s">
        <v>203</v>
      </c>
      <c r="D380" s="115" t="s">
        <v>128</v>
      </c>
      <c r="E380" s="116" t="s">
        <v>763</v>
      </c>
      <c r="F380" s="117" t="s">
        <v>764</v>
      </c>
      <c r="G380" s="118" t="s">
        <v>140</v>
      </c>
      <c r="H380" s="119">
        <v>67.078000000000003</v>
      </c>
      <c r="I380" s="149"/>
      <c r="J380" s="120">
        <f t="shared" ref="J380:J392" si="100">ROUND(I380*H380,2)</f>
        <v>0</v>
      </c>
      <c r="K380" s="121"/>
      <c r="L380" s="25"/>
      <c r="M380" s="122" t="s">
        <v>1</v>
      </c>
      <c r="N380" s="123" t="s">
        <v>32</v>
      </c>
      <c r="O380" s="124">
        <v>0</v>
      </c>
      <c r="P380" s="124">
        <f t="shared" ref="P380:P392" si="101">O380*H380</f>
        <v>0</v>
      </c>
      <c r="Q380" s="124">
        <v>0</v>
      </c>
      <c r="R380" s="124">
        <f t="shared" ref="R380:R392" si="102">Q380*H380</f>
        <v>0</v>
      </c>
      <c r="S380" s="124">
        <v>0</v>
      </c>
      <c r="T380" s="125">
        <f t="shared" ref="T380:T392" si="103">S380*H380</f>
        <v>0</v>
      </c>
      <c r="AR380" s="126" t="s">
        <v>132</v>
      </c>
      <c r="AT380" s="126" t="s">
        <v>128</v>
      </c>
      <c r="AU380" s="126" t="s">
        <v>74</v>
      </c>
      <c r="AY380" s="13" t="s">
        <v>127</v>
      </c>
      <c r="BE380" s="127">
        <f t="shared" ref="BE380:BE392" si="104">IF(N380="základní",J380,0)</f>
        <v>0</v>
      </c>
      <c r="BF380" s="127">
        <f t="shared" ref="BF380:BF392" si="105">IF(N380="snížená",J380,0)</f>
        <v>0</v>
      </c>
      <c r="BG380" s="127">
        <f t="shared" ref="BG380:BG392" si="106">IF(N380="zákl. přenesená",J380,0)</f>
        <v>0</v>
      </c>
      <c r="BH380" s="127">
        <f t="shared" ref="BH380:BH392" si="107">IF(N380="sníž. přenesená",J380,0)</f>
        <v>0</v>
      </c>
      <c r="BI380" s="127">
        <f t="shared" ref="BI380:BI392" si="108">IF(N380="nulová",J380,0)</f>
        <v>0</v>
      </c>
      <c r="BJ380" s="13" t="s">
        <v>74</v>
      </c>
      <c r="BK380" s="127">
        <f t="shared" ref="BK380:BK392" si="109">ROUND(I380*H380,2)</f>
        <v>0</v>
      </c>
      <c r="BL380" s="13" t="s">
        <v>132</v>
      </c>
      <c r="BM380" s="126" t="s">
        <v>765</v>
      </c>
    </row>
    <row r="381" spans="2:65" s="1" customFormat="1" ht="37.799999999999997" customHeight="1" x14ac:dyDescent="0.2">
      <c r="B381" s="25"/>
      <c r="C381" s="115" t="s">
        <v>235</v>
      </c>
      <c r="D381" s="115" t="s">
        <v>128</v>
      </c>
      <c r="E381" s="116" t="s">
        <v>766</v>
      </c>
      <c r="F381" s="117" t="s">
        <v>767</v>
      </c>
      <c r="G381" s="118" t="s">
        <v>206</v>
      </c>
      <c r="H381" s="119">
        <v>17.315000000000001</v>
      </c>
      <c r="I381" s="149"/>
      <c r="J381" s="120">
        <f t="shared" si="100"/>
        <v>0</v>
      </c>
      <c r="K381" s="121"/>
      <c r="L381" s="25"/>
      <c r="M381" s="122" t="s">
        <v>1</v>
      </c>
      <c r="N381" s="123" t="s">
        <v>32</v>
      </c>
      <c r="O381" s="124">
        <v>0</v>
      </c>
      <c r="P381" s="124">
        <f t="shared" si="101"/>
        <v>0</v>
      </c>
      <c r="Q381" s="124">
        <v>4.2999999999999999E-4</v>
      </c>
      <c r="R381" s="124">
        <f t="shared" si="102"/>
        <v>7.4454500000000002E-3</v>
      </c>
      <c r="S381" s="124">
        <v>0</v>
      </c>
      <c r="T381" s="125">
        <f t="shared" si="103"/>
        <v>0</v>
      </c>
      <c r="AR381" s="126" t="s">
        <v>132</v>
      </c>
      <c r="AT381" s="126" t="s">
        <v>128</v>
      </c>
      <c r="AU381" s="126" t="s">
        <v>74</v>
      </c>
      <c r="AY381" s="13" t="s">
        <v>127</v>
      </c>
      <c r="BE381" s="127">
        <f t="shared" si="104"/>
        <v>0</v>
      </c>
      <c r="BF381" s="127">
        <f t="shared" si="105"/>
        <v>0</v>
      </c>
      <c r="BG381" s="127">
        <f t="shared" si="106"/>
        <v>0</v>
      </c>
      <c r="BH381" s="127">
        <f t="shared" si="107"/>
        <v>0</v>
      </c>
      <c r="BI381" s="127">
        <f t="shared" si="108"/>
        <v>0</v>
      </c>
      <c r="BJ381" s="13" t="s">
        <v>74</v>
      </c>
      <c r="BK381" s="127">
        <f t="shared" si="109"/>
        <v>0</v>
      </c>
      <c r="BL381" s="13" t="s">
        <v>132</v>
      </c>
      <c r="BM381" s="126" t="s">
        <v>768</v>
      </c>
    </row>
    <row r="382" spans="2:65" s="1" customFormat="1" ht="24.3" customHeight="1" x14ac:dyDescent="0.2">
      <c r="B382" s="25"/>
      <c r="C382" s="115" t="s">
        <v>218</v>
      </c>
      <c r="D382" s="115" t="s">
        <v>128</v>
      </c>
      <c r="E382" s="116" t="s">
        <v>769</v>
      </c>
      <c r="F382" s="117" t="s">
        <v>770</v>
      </c>
      <c r="G382" s="118" t="s">
        <v>243</v>
      </c>
      <c r="H382" s="119">
        <v>2.528</v>
      </c>
      <c r="I382" s="149"/>
      <c r="J382" s="120">
        <f t="shared" si="100"/>
        <v>0</v>
      </c>
      <c r="K382" s="121"/>
      <c r="L382" s="25"/>
      <c r="M382" s="122" t="s">
        <v>1</v>
      </c>
      <c r="N382" s="123" t="s">
        <v>32</v>
      </c>
      <c r="O382" s="124">
        <v>0</v>
      </c>
      <c r="P382" s="124">
        <f t="shared" si="101"/>
        <v>0</v>
      </c>
      <c r="Q382" s="124">
        <v>0</v>
      </c>
      <c r="R382" s="124">
        <f t="shared" si="102"/>
        <v>0</v>
      </c>
      <c r="S382" s="124">
        <v>0</v>
      </c>
      <c r="T382" s="125">
        <f t="shared" si="103"/>
        <v>0</v>
      </c>
      <c r="AR382" s="126" t="s">
        <v>132</v>
      </c>
      <c r="AT382" s="126" t="s">
        <v>128</v>
      </c>
      <c r="AU382" s="126" t="s">
        <v>74</v>
      </c>
      <c r="AY382" s="13" t="s">
        <v>127</v>
      </c>
      <c r="BE382" s="127">
        <f t="shared" si="104"/>
        <v>0</v>
      </c>
      <c r="BF382" s="127">
        <f t="shared" si="105"/>
        <v>0</v>
      </c>
      <c r="BG382" s="127">
        <f t="shared" si="106"/>
        <v>0</v>
      </c>
      <c r="BH382" s="127">
        <f t="shared" si="107"/>
        <v>0</v>
      </c>
      <c r="BI382" s="127">
        <f t="shared" si="108"/>
        <v>0</v>
      </c>
      <c r="BJ382" s="13" t="s">
        <v>74</v>
      </c>
      <c r="BK382" s="127">
        <f t="shared" si="109"/>
        <v>0</v>
      </c>
      <c r="BL382" s="13" t="s">
        <v>132</v>
      </c>
      <c r="BM382" s="126" t="s">
        <v>771</v>
      </c>
    </row>
    <row r="383" spans="2:65" s="1" customFormat="1" ht="16.5" customHeight="1" x14ac:dyDescent="0.2">
      <c r="B383" s="25"/>
      <c r="C383" s="115" t="s">
        <v>214</v>
      </c>
      <c r="D383" s="115" t="s">
        <v>128</v>
      </c>
      <c r="E383" s="116" t="s">
        <v>772</v>
      </c>
      <c r="F383" s="117" t="s">
        <v>773</v>
      </c>
      <c r="G383" s="118" t="s">
        <v>206</v>
      </c>
      <c r="H383" s="119">
        <v>142.51900000000001</v>
      </c>
      <c r="I383" s="149"/>
      <c r="J383" s="120">
        <f t="shared" si="100"/>
        <v>0</v>
      </c>
      <c r="K383" s="121"/>
      <c r="L383" s="25"/>
      <c r="M383" s="122" t="s">
        <v>1</v>
      </c>
      <c r="N383" s="123" t="s">
        <v>32</v>
      </c>
      <c r="O383" s="124">
        <v>0</v>
      </c>
      <c r="P383" s="124">
        <f t="shared" si="101"/>
        <v>0</v>
      </c>
      <c r="Q383" s="124">
        <v>0</v>
      </c>
      <c r="R383" s="124">
        <f t="shared" si="102"/>
        <v>0</v>
      </c>
      <c r="S383" s="124">
        <v>0</v>
      </c>
      <c r="T383" s="125">
        <f t="shared" si="103"/>
        <v>0</v>
      </c>
      <c r="AR383" s="126" t="s">
        <v>132</v>
      </c>
      <c r="AT383" s="126" t="s">
        <v>128</v>
      </c>
      <c r="AU383" s="126" t="s">
        <v>74</v>
      </c>
      <c r="AY383" s="13" t="s">
        <v>127</v>
      </c>
      <c r="BE383" s="127">
        <f t="shared" si="104"/>
        <v>0</v>
      </c>
      <c r="BF383" s="127">
        <f t="shared" si="105"/>
        <v>0</v>
      </c>
      <c r="BG383" s="127">
        <f t="shared" si="106"/>
        <v>0</v>
      </c>
      <c r="BH383" s="127">
        <f t="shared" si="107"/>
        <v>0</v>
      </c>
      <c r="BI383" s="127">
        <f t="shared" si="108"/>
        <v>0</v>
      </c>
      <c r="BJ383" s="13" t="s">
        <v>74</v>
      </c>
      <c r="BK383" s="127">
        <f t="shared" si="109"/>
        <v>0</v>
      </c>
      <c r="BL383" s="13" t="s">
        <v>132</v>
      </c>
      <c r="BM383" s="126" t="s">
        <v>774</v>
      </c>
    </row>
    <row r="384" spans="2:65" s="1" customFormat="1" ht="37.799999999999997" customHeight="1" x14ac:dyDescent="0.2">
      <c r="B384" s="25"/>
      <c r="C384" s="115" t="s">
        <v>209</v>
      </c>
      <c r="D384" s="115" t="s">
        <v>128</v>
      </c>
      <c r="E384" s="116" t="s">
        <v>775</v>
      </c>
      <c r="F384" s="117" t="s">
        <v>776</v>
      </c>
      <c r="G384" s="118" t="s">
        <v>140</v>
      </c>
      <c r="H384" s="119">
        <v>67.078000000000003</v>
      </c>
      <c r="I384" s="149"/>
      <c r="J384" s="120">
        <f t="shared" si="100"/>
        <v>0</v>
      </c>
      <c r="K384" s="121"/>
      <c r="L384" s="25"/>
      <c r="M384" s="122" t="s">
        <v>1</v>
      </c>
      <c r="N384" s="123" t="s">
        <v>32</v>
      </c>
      <c r="O384" s="124">
        <v>0</v>
      </c>
      <c r="P384" s="124">
        <f t="shared" si="101"/>
        <v>0</v>
      </c>
      <c r="Q384" s="124">
        <v>0</v>
      </c>
      <c r="R384" s="124">
        <f t="shared" si="102"/>
        <v>0</v>
      </c>
      <c r="S384" s="124">
        <v>0</v>
      </c>
      <c r="T384" s="125">
        <f t="shared" si="103"/>
        <v>0</v>
      </c>
      <c r="AR384" s="126" t="s">
        <v>132</v>
      </c>
      <c r="AT384" s="126" t="s">
        <v>128</v>
      </c>
      <c r="AU384" s="126" t="s">
        <v>74</v>
      </c>
      <c r="AY384" s="13" t="s">
        <v>127</v>
      </c>
      <c r="BE384" s="127">
        <f t="shared" si="104"/>
        <v>0</v>
      </c>
      <c r="BF384" s="127">
        <f t="shared" si="105"/>
        <v>0</v>
      </c>
      <c r="BG384" s="127">
        <f t="shared" si="106"/>
        <v>0</v>
      </c>
      <c r="BH384" s="127">
        <f t="shared" si="107"/>
        <v>0</v>
      </c>
      <c r="BI384" s="127">
        <f t="shared" si="108"/>
        <v>0</v>
      </c>
      <c r="BJ384" s="13" t="s">
        <v>74</v>
      </c>
      <c r="BK384" s="127">
        <f t="shared" si="109"/>
        <v>0</v>
      </c>
      <c r="BL384" s="13" t="s">
        <v>132</v>
      </c>
      <c r="BM384" s="126" t="s">
        <v>777</v>
      </c>
    </row>
    <row r="385" spans="2:65" s="1" customFormat="1" ht="33" customHeight="1" x14ac:dyDescent="0.2">
      <c r="B385" s="25"/>
      <c r="C385" s="135" t="s">
        <v>169</v>
      </c>
      <c r="D385" s="135" t="s">
        <v>163</v>
      </c>
      <c r="E385" s="136" t="s">
        <v>778</v>
      </c>
      <c r="F385" s="137" t="s">
        <v>779</v>
      </c>
      <c r="G385" s="138" t="s">
        <v>140</v>
      </c>
      <c r="H385" s="139">
        <v>72.262</v>
      </c>
      <c r="I385" s="150"/>
      <c r="J385" s="140">
        <f t="shared" si="100"/>
        <v>0</v>
      </c>
      <c r="K385" s="141"/>
      <c r="L385" s="142"/>
      <c r="M385" s="143" t="s">
        <v>1</v>
      </c>
      <c r="N385" s="144" t="s">
        <v>32</v>
      </c>
      <c r="O385" s="124">
        <v>0</v>
      </c>
      <c r="P385" s="124">
        <f t="shared" si="101"/>
        <v>0</v>
      </c>
      <c r="Q385" s="124">
        <v>2.1999999999999999E-2</v>
      </c>
      <c r="R385" s="124">
        <f t="shared" si="102"/>
        <v>1.589764</v>
      </c>
      <c r="S385" s="124">
        <v>0</v>
      </c>
      <c r="T385" s="125">
        <f t="shared" si="103"/>
        <v>0</v>
      </c>
      <c r="AR385" s="126" t="s">
        <v>166</v>
      </c>
      <c r="AT385" s="126" t="s">
        <v>163</v>
      </c>
      <c r="AU385" s="126" t="s">
        <v>74</v>
      </c>
      <c r="AY385" s="13" t="s">
        <v>127</v>
      </c>
      <c r="BE385" s="127">
        <f t="shared" si="104"/>
        <v>0</v>
      </c>
      <c r="BF385" s="127">
        <f t="shared" si="105"/>
        <v>0</v>
      </c>
      <c r="BG385" s="127">
        <f t="shared" si="106"/>
        <v>0</v>
      </c>
      <c r="BH385" s="127">
        <f t="shared" si="107"/>
        <v>0</v>
      </c>
      <c r="BI385" s="127">
        <f t="shared" si="108"/>
        <v>0</v>
      </c>
      <c r="BJ385" s="13" t="s">
        <v>74</v>
      </c>
      <c r="BK385" s="127">
        <f t="shared" si="109"/>
        <v>0</v>
      </c>
      <c r="BL385" s="13" t="s">
        <v>167</v>
      </c>
      <c r="BM385" s="126" t="s">
        <v>780</v>
      </c>
    </row>
    <row r="386" spans="2:65" s="1" customFormat="1" ht="24.3" customHeight="1" x14ac:dyDescent="0.2">
      <c r="B386" s="25"/>
      <c r="C386" s="115" t="s">
        <v>173</v>
      </c>
      <c r="D386" s="115" t="s">
        <v>128</v>
      </c>
      <c r="E386" s="116" t="s">
        <v>781</v>
      </c>
      <c r="F386" s="117" t="s">
        <v>782</v>
      </c>
      <c r="G386" s="118" t="s">
        <v>140</v>
      </c>
      <c r="H386" s="119">
        <v>4</v>
      </c>
      <c r="I386" s="149"/>
      <c r="J386" s="120">
        <f t="shared" si="100"/>
        <v>0</v>
      </c>
      <c r="K386" s="121"/>
      <c r="L386" s="25"/>
      <c r="M386" s="122" t="s">
        <v>1</v>
      </c>
      <c r="N386" s="123" t="s">
        <v>32</v>
      </c>
      <c r="O386" s="124">
        <v>0</v>
      </c>
      <c r="P386" s="124">
        <f t="shared" si="101"/>
        <v>0</v>
      </c>
      <c r="Q386" s="124">
        <v>1.5E-3</v>
      </c>
      <c r="R386" s="124">
        <f t="shared" si="102"/>
        <v>6.0000000000000001E-3</v>
      </c>
      <c r="S386" s="124">
        <v>0</v>
      </c>
      <c r="T386" s="125">
        <f t="shared" si="103"/>
        <v>0</v>
      </c>
      <c r="AR386" s="126" t="s">
        <v>132</v>
      </c>
      <c r="AT386" s="126" t="s">
        <v>128</v>
      </c>
      <c r="AU386" s="126" t="s">
        <v>74</v>
      </c>
      <c r="AY386" s="13" t="s">
        <v>127</v>
      </c>
      <c r="BE386" s="127">
        <f t="shared" si="104"/>
        <v>0</v>
      </c>
      <c r="BF386" s="127">
        <f t="shared" si="105"/>
        <v>0</v>
      </c>
      <c r="BG386" s="127">
        <f t="shared" si="106"/>
        <v>0</v>
      </c>
      <c r="BH386" s="127">
        <f t="shared" si="107"/>
        <v>0</v>
      </c>
      <c r="BI386" s="127">
        <f t="shared" si="108"/>
        <v>0</v>
      </c>
      <c r="BJ386" s="13" t="s">
        <v>74</v>
      </c>
      <c r="BK386" s="127">
        <f t="shared" si="109"/>
        <v>0</v>
      </c>
      <c r="BL386" s="13" t="s">
        <v>132</v>
      </c>
      <c r="BM386" s="126" t="s">
        <v>783</v>
      </c>
    </row>
    <row r="387" spans="2:65" s="1" customFormat="1" ht="16.5" customHeight="1" x14ac:dyDescent="0.2">
      <c r="B387" s="25"/>
      <c r="C387" s="115" t="s">
        <v>126</v>
      </c>
      <c r="D387" s="115" t="s">
        <v>128</v>
      </c>
      <c r="E387" s="116" t="s">
        <v>784</v>
      </c>
      <c r="F387" s="117" t="s">
        <v>785</v>
      </c>
      <c r="G387" s="118" t="s">
        <v>140</v>
      </c>
      <c r="H387" s="119">
        <v>65.692999999999998</v>
      </c>
      <c r="I387" s="149"/>
      <c r="J387" s="120">
        <f t="shared" si="100"/>
        <v>0</v>
      </c>
      <c r="K387" s="121"/>
      <c r="L387" s="25"/>
      <c r="M387" s="122" t="s">
        <v>1</v>
      </c>
      <c r="N387" s="123" t="s">
        <v>32</v>
      </c>
      <c r="O387" s="124">
        <v>0</v>
      </c>
      <c r="P387" s="124">
        <f t="shared" si="101"/>
        <v>0</v>
      </c>
      <c r="Q387" s="124">
        <v>0</v>
      </c>
      <c r="R387" s="124">
        <f t="shared" si="102"/>
        <v>0</v>
      </c>
      <c r="S387" s="124">
        <v>0</v>
      </c>
      <c r="T387" s="125">
        <f t="shared" si="103"/>
        <v>0</v>
      </c>
      <c r="AR387" s="126" t="s">
        <v>132</v>
      </c>
      <c r="AT387" s="126" t="s">
        <v>128</v>
      </c>
      <c r="AU387" s="126" t="s">
        <v>74</v>
      </c>
      <c r="AY387" s="13" t="s">
        <v>127</v>
      </c>
      <c r="BE387" s="127">
        <f t="shared" si="104"/>
        <v>0</v>
      </c>
      <c r="BF387" s="127">
        <f t="shared" si="105"/>
        <v>0</v>
      </c>
      <c r="BG387" s="127">
        <f t="shared" si="106"/>
        <v>0</v>
      </c>
      <c r="BH387" s="127">
        <f t="shared" si="107"/>
        <v>0</v>
      </c>
      <c r="BI387" s="127">
        <f t="shared" si="108"/>
        <v>0</v>
      </c>
      <c r="BJ387" s="13" t="s">
        <v>74</v>
      </c>
      <c r="BK387" s="127">
        <f t="shared" si="109"/>
        <v>0</v>
      </c>
      <c r="BL387" s="13" t="s">
        <v>132</v>
      </c>
      <c r="BM387" s="126" t="s">
        <v>786</v>
      </c>
    </row>
    <row r="388" spans="2:65" s="1" customFormat="1" ht="16.5" customHeight="1" x14ac:dyDescent="0.2">
      <c r="B388" s="25"/>
      <c r="C388" s="115" t="s">
        <v>76</v>
      </c>
      <c r="D388" s="115" t="s">
        <v>128</v>
      </c>
      <c r="E388" s="116" t="s">
        <v>787</v>
      </c>
      <c r="F388" s="117" t="s">
        <v>788</v>
      </c>
      <c r="G388" s="118" t="s">
        <v>140</v>
      </c>
      <c r="H388" s="119">
        <v>65.692999999999998</v>
      </c>
      <c r="I388" s="149"/>
      <c r="J388" s="120">
        <f t="shared" si="100"/>
        <v>0</v>
      </c>
      <c r="K388" s="121"/>
      <c r="L388" s="25"/>
      <c r="M388" s="122" t="s">
        <v>1</v>
      </c>
      <c r="N388" s="123" t="s">
        <v>32</v>
      </c>
      <c r="O388" s="124">
        <v>0</v>
      </c>
      <c r="P388" s="124">
        <f t="shared" si="101"/>
        <v>0</v>
      </c>
      <c r="Q388" s="124">
        <v>0</v>
      </c>
      <c r="R388" s="124">
        <f t="shared" si="102"/>
        <v>0</v>
      </c>
      <c r="S388" s="124">
        <v>0</v>
      </c>
      <c r="T388" s="125">
        <f t="shared" si="103"/>
        <v>0</v>
      </c>
      <c r="AR388" s="126" t="s">
        <v>132</v>
      </c>
      <c r="AT388" s="126" t="s">
        <v>128</v>
      </c>
      <c r="AU388" s="126" t="s">
        <v>74</v>
      </c>
      <c r="AY388" s="13" t="s">
        <v>127</v>
      </c>
      <c r="BE388" s="127">
        <f t="shared" si="104"/>
        <v>0</v>
      </c>
      <c r="BF388" s="127">
        <f t="shared" si="105"/>
        <v>0</v>
      </c>
      <c r="BG388" s="127">
        <f t="shared" si="106"/>
        <v>0</v>
      </c>
      <c r="BH388" s="127">
        <f t="shared" si="107"/>
        <v>0</v>
      </c>
      <c r="BI388" s="127">
        <f t="shared" si="108"/>
        <v>0</v>
      </c>
      <c r="BJ388" s="13" t="s">
        <v>74</v>
      </c>
      <c r="BK388" s="127">
        <f t="shared" si="109"/>
        <v>0</v>
      </c>
      <c r="BL388" s="13" t="s">
        <v>132</v>
      </c>
      <c r="BM388" s="126" t="s">
        <v>789</v>
      </c>
    </row>
    <row r="389" spans="2:65" s="1" customFormat="1" ht="33" customHeight="1" x14ac:dyDescent="0.2">
      <c r="B389" s="25"/>
      <c r="C389" s="115" t="s">
        <v>162</v>
      </c>
      <c r="D389" s="115" t="s">
        <v>128</v>
      </c>
      <c r="E389" s="116" t="s">
        <v>790</v>
      </c>
      <c r="F389" s="117" t="s">
        <v>791</v>
      </c>
      <c r="G389" s="118" t="s">
        <v>140</v>
      </c>
      <c r="H389" s="119">
        <v>65.692999999999998</v>
      </c>
      <c r="I389" s="149"/>
      <c r="J389" s="120">
        <f t="shared" si="100"/>
        <v>0</v>
      </c>
      <c r="K389" s="121"/>
      <c r="L389" s="25"/>
      <c r="M389" s="122" t="s">
        <v>1</v>
      </c>
      <c r="N389" s="123" t="s">
        <v>32</v>
      </c>
      <c r="O389" s="124">
        <v>0</v>
      </c>
      <c r="P389" s="124">
        <f t="shared" si="101"/>
        <v>0</v>
      </c>
      <c r="Q389" s="124">
        <v>6.0000000000000001E-3</v>
      </c>
      <c r="R389" s="124">
        <f t="shared" si="102"/>
        <v>0.39415800000000001</v>
      </c>
      <c r="S389" s="124">
        <v>0</v>
      </c>
      <c r="T389" s="125">
        <f t="shared" si="103"/>
        <v>0</v>
      </c>
      <c r="AR389" s="126" t="s">
        <v>132</v>
      </c>
      <c r="AT389" s="126" t="s">
        <v>128</v>
      </c>
      <c r="AU389" s="126" t="s">
        <v>74</v>
      </c>
      <c r="AY389" s="13" t="s">
        <v>127</v>
      </c>
      <c r="BE389" s="127">
        <f t="shared" si="104"/>
        <v>0</v>
      </c>
      <c r="BF389" s="127">
        <f t="shared" si="105"/>
        <v>0</v>
      </c>
      <c r="BG389" s="127">
        <f t="shared" si="106"/>
        <v>0</v>
      </c>
      <c r="BH389" s="127">
        <f t="shared" si="107"/>
        <v>0</v>
      </c>
      <c r="BI389" s="127">
        <f t="shared" si="108"/>
        <v>0</v>
      </c>
      <c r="BJ389" s="13" t="s">
        <v>74</v>
      </c>
      <c r="BK389" s="127">
        <f t="shared" si="109"/>
        <v>0</v>
      </c>
      <c r="BL389" s="13" t="s">
        <v>132</v>
      </c>
      <c r="BM389" s="126" t="s">
        <v>792</v>
      </c>
    </row>
    <row r="390" spans="2:65" s="1" customFormat="1" ht="16.5" customHeight="1" x14ac:dyDescent="0.2">
      <c r="B390" s="25"/>
      <c r="C390" s="115" t="s">
        <v>74</v>
      </c>
      <c r="D390" s="115" t="s">
        <v>128</v>
      </c>
      <c r="E390" s="116" t="s">
        <v>793</v>
      </c>
      <c r="F390" s="117" t="s">
        <v>794</v>
      </c>
      <c r="G390" s="118" t="s">
        <v>140</v>
      </c>
      <c r="H390" s="119">
        <v>63.08</v>
      </c>
      <c r="I390" s="149"/>
      <c r="J390" s="120">
        <f t="shared" si="100"/>
        <v>0</v>
      </c>
      <c r="K390" s="121"/>
      <c r="L390" s="25"/>
      <c r="M390" s="122" t="s">
        <v>1</v>
      </c>
      <c r="N390" s="123" t="s">
        <v>32</v>
      </c>
      <c r="O390" s="124">
        <v>0</v>
      </c>
      <c r="P390" s="124">
        <f t="shared" si="101"/>
        <v>0</v>
      </c>
      <c r="Q390" s="124">
        <v>0</v>
      </c>
      <c r="R390" s="124">
        <f t="shared" si="102"/>
        <v>0</v>
      </c>
      <c r="S390" s="124">
        <v>3.5299999999999998E-2</v>
      </c>
      <c r="T390" s="125">
        <f t="shared" si="103"/>
        <v>2.2267239999999999</v>
      </c>
      <c r="AR390" s="126" t="s">
        <v>132</v>
      </c>
      <c r="AT390" s="126" t="s">
        <v>128</v>
      </c>
      <c r="AU390" s="126" t="s">
        <v>74</v>
      </c>
      <c r="AY390" s="13" t="s">
        <v>127</v>
      </c>
      <c r="BE390" s="127">
        <f t="shared" si="104"/>
        <v>0</v>
      </c>
      <c r="BF390" s="127">
        <f t="shared" si="105"/>
        <v>0</v>
      </c>
      <c r="BG390" s="127">
        <f t="shared" si="106"/>
        <v>0</v>
      </c>
      <c r="BH390" s="127">
        <f t="shared" si="107"/>
        <v>0</v>
      </c>
      <c r="BI390" s="127">
        <f t="shared" si="108"/>
        <v>0</v>
      </c>
      <c r="BJ390" s="13" t="s">
        <v>74</v>
      </c>
      <c r="BK390" s="127">
        <f t="shared" si="109"/>
        <v>0</v>
      </c>
      <c r="BL390" s="13" t="s">
        <v>132</v>
      </c>
      <c r="BM390" s="126" t="s">
        <v>795</v>
      </c>
    </row>
    <row r="391" spans="2:65" s="1" customFormat="1" ht="24.3" customHeight="1" x14ac:dyDescent="0.2">
      <c r="B391" s="25"/>
      <c r="C391" s="115" t="s">
        <v>137</v>
      </c>
      <c r="D391" s="115" t="s">
        <v>128</v>
      </c>
      <c r="E391" s="116" t="s">
        <v>796</v>
      </c>
      <c r="F391" s="117" t="s">
        <v>797</v>
      </c>
      <c r="G391" s="118" t="s">
        <v>140</v>
      </c>
      <c r="H391" s="119">
        <v>65.692999999999998</v>
      </c>
      <c r="I391" s="149"/>
      <c r="J391" s="120">
        <f t="shared" si="100"/>
        <v>0</v>
      </c>
      <c r="K391" s="121"/>
      <c r="L391" s="25"/>
      <c r="M391" s="122" t="s">
        <v>1</v>
      </c>
      <c r="N391" s="123" t="s">
        <v>32</v>
      </c>
      <c r="O391" s="124">
        <v>0</v>
      </c>
      <c r="P391" s="124">
        <f t="shared" si="101"/>
        <v>0</v>
      </c>
      <c r="Q391" s="124">
        <v>7.4999999999999997E-3</v>
      </c>
      <c r="R391" s="124">
        <f t="shared" si="102"/>
        <v>0.49269749999999995</v>
      </c>
      <c r="S391" s="124">
        <v>0</v>
      </c>
      <c r="T391" s="125">
        <f t="shared" si="103"/>
        <v>0</v>
      </c>
      <c r="AR391" s="126" t="s">
        <v>132</v>
      </c>
      <c r="AT391" s="126" t="s">
        <v>128</v>
      </c>
      <c r="AU391" s="126" t="s">
        <v>74</v>
      </c>
      <c r="AY391" s="13" t="s">
        <v>127</v>
      </c>
      <c r="BE391" s="127">
        <f t="shared" si="104"/>
        <v>0</v>
      </c>
      <c r="BF391" s="127">
        <f t="shared" si="105"/>
        <v>0</v>
      </c>
      <c r="BG391" s="127">
        <f t="shared" si="106"/>
        <v>0</v>
      </c>
      <c r="BH391" s="127">
        <f t="shared" si="107"/>
        <v>0</v>
      </c>
      <c r="BI391" s="127">
        <f t="shared" si="108"/>
        <v>0</v>
      </c>
      <c r="BJ391" s="13" t="s">
        <v>74</v>
      </c>
      <c r="BK391" s="127">
        <f t="shared" si="109"/>
        <v>0</v>
      </c>
      <c r="BL391" s="13" t="s">
        <v>132</v>
      </c>
      <c r="BM391" s="126" t="s">
        <v>798</v>
      </c>
    </row>
    <row r="392" spans="2:65" s="1" customFormat="1" ht="33" customHeight="1" x14ac:dyDescent="0.2">
      <c r="B392" s="25"/>
      <c r="C392" s="135" t="s">
        <v>198</v>
      </c>
      <c r="D392" s="135" t="s">
        <v>163</v>
      </c>
      <c r="E392" s="136" t="s">
        <v>799</v>
      </c>
      <c r="F392" s="137" t="s">
        <v>800</v>
      </c>
      <c r="G392" s="138" t="s">
        <v>206</v>
      </c>
      <c r="H392" s="139">
        <v>19.045999999999999</v>
      </c>
      <c r="I392" s="150"/>
      <c r="J392" s="140">
        <f t="shared" si="100"/>
        <v>0</v>
      </c>
      <c r="K392" s="141"/>
      <c r="L392" s="142"/>
      <c r="M392" s="143" t="s">
        <v>1</v>
      </c>
      <c r="N392" s="144" t="s">
        <v>32</v>
      </c>
      <c r="O392" s="124">
        <v>0</v>
      </c>
      <c r="P392" s="124">
        <f t="shared" si="101"/>
        <v>0</v>
      </c>
      <c r="Q392" s="124">
        <v>1.98E-3</v>
      </c>
      <c r="R392" s="124">
        <f t="shared" si="102"/>
        <v>3.7711080000000001E-2</v>
      </c>
      <c r="S392" s="124">
        <v>0</v>
      </c>
      <c r="T392" s="125">
        <f t="shared" si="103"/>
        <v>0</v>
      </c>
      <c r="AR392" s="126" t="s">
        <v>166</v>
      </c>
      <c r="AT392" s="126" t="s">
        <v>163</v>
      </c>
      <c r="AU392" s="126" t="s">
        <v>74</v>
      </c>
      <c r="AY392" s="13" t="s">
        <v>127</v>
      </c>
      <c r="BE392" s="127">
        <f t="shared" si="104"/>
        <v>0</v>
      </c>
      <c r="BF392" s="127">
        <f t="shared" si="105"/>
        <v>0</v>
      </c>
      <c r="BG392" s="127">
        <f t="shared" si="106"/>
        <v>0</v>
      </c>
      <c r="BH392" s="127">
        <f t="shared" si="107"/>
        <v>0</v>
      </c>
      <c r="BI392" s="127">
        <f t="shared" si="108"/>
        <v>0</v>
      </c>
      <c r="BJ392" s="13" t="s">
        <v>74</v>
      </c>
      <c r="BK392" s="127">
        <f t="shared" si="109"/>
        <v>0</v>
      </c>
      <c r="BL392" s="13" t="s">
        <v>167</v>
      </c>
      <c r="BM392" s="126" t="s">
        <v>801</v>
      </c>
    </row>
    <row r="393" spans="2:65" s="10" customFormat="1" ht="25.95" customHeight="1" x14ac:dyDescent="0.25">
      <c r="B393" s="106"/>
      <c r="D393" s="107" t="s">
        <v>66</v>
      </c>
      <c r="E393" s="108" t="s">
        <v>802</v>
      </c>
      <c r="F393" s="108" t="s">
        <v>803</v>
      </c>
      <c r="J393" s="109">
        <f>BK393</f>
        <v>0</v>
      </c>
      <c r="L393" s="106"/>
      <c r="M393" s="110"/>
      <c r="P393" s="111">
        <f>SUM(P394:P404)</f>
        <v>0</v>
      </c>
      <c r="R393" s="111">
        <f>SUM(R394:R404)</f>
        <v>3.62476245</v>
      </c>
      <c r="T393" s="112">
        <f>SUM(T394:T404)</f>
        <v>12.388</v>
      </c>
      <c r="AR393" s="107" t="s">
        <v>76</v>
      </c>
      <c r="AT393" s="113" t="s">
        <v>66</v>
      </c>
      <c r="AU393" s="113" t="s">
        <v>6</v>
      </c>
      <c r="AY393" s="107" t="s">
        <v>127</v>
      </c>
      <c r="BK393" s="114">
        <f>SUM(BK394:BK404)</f>
        <v>0</v>
      </c>
    </row>
    <row r="394" spans="2:65" s="1" customFormat="1" ht="24.3" customHeight="1" x14ac:dyDescent="0.2">
      <c r="B394" s="25"/>
      <c r="C394" s="115" t="s">
        <v>198</v>
      </c>
      <c r="D394" s="115" t="s">
        <v>128</v>
      </c>
      <c r="E394" s="116" t="s">
        <v>804</v>
      </c>
      <c r="F394" s="117" t="s">
        <v>805</v>
      </c>
      <c r="G394" s="118" t="s">
        <v>206</v>
      </c>
      <c r="H394" s="119">
        <v>125.20399999999999</v>
      </c>
      <c r="I394" s="149"/>
      <c r="J394" s="120">
        <f t="shared" ref="J394:J404" si="110">ROUND(I394*H394,2)</f>
        <v>0</v>
      </c>
      <c r="K394" s="121"/>
      <c r="L394" s="25"/>
      <c r="M394" s="122" t="s">
        <v>1</v>
      </c>
      <c r="N394" s="123" t="s">
        <v>32</v>
      </c>
      <c r="O394" s="124">
        <v>0</v>
      </c>
      <c r="P394" s="124">
        <f t="shared" ref="P394:P404" si="111">O394*H394</f>
        <v>0</v>
      </c>
      <c r="Q394" s="124">
        <v>0</v>
      </c>
      <c r="R394" s="124">
        <f t="shared" ref="R394:R404" si="112">Q394*H394</f>
        <v>0</v>
      </c>
      <c r="S394" s="124">
        <v>0</v>
      </c>
      <c r="T394" s="125">
        <f t="shared" ref="T394:T404" si="113">S394*H394</f>
        <v>0</v>
      </c>
      <c r="AR394" s="126" t="s">
        <v>132</v>
      </c>
      <c r="AT394" s="126" t="s">
        <v>128</v>
      </c>
      <c r="AU394" s="126" t="s">
        <v>74</v>
      </c>
      <c r="AY394" s="13" t="s">
        <v>127</v>
      </c>
      <c r="BE394" s="127">
        <f t="shared" ref="BE394:BE404" si="114">IF(N394="základní",J394,0)</f>
        <v>0</v>
      </c>
      <c r="BF394" s="127">
        <f t="shared" ref="BF394:BF404" si="115">IF(N394="snížená",J394,0)</f>
        <v>0</v>
      </c>
      <c r="BG394" s="127">
        <f t="shared" ref="BG394:BG404" si="116">IF(N394="zákl. přenesená",J394,0)</f>
        <v>0</v>
      </c>
      <c r="BH394" s="127">
        <f t="shared" ref="BH394:BH404" si="117">IF(N394="sníž. přenesená",J394,0)</f>
        <v>0</v>
      </c>
      <c r="BI394" s="127">
        <f t="shared" ref="BI394:BI404" si="118">IF(N394="nulová",J394,0)</f>
        <v>0</v>
      </c>
      <c r="BJ394" s="13" t="s">
        <v>74</v>
      </c>
      <c r="BK394" s="127">
        <f t="shared" ref="BK394:BK404" si="119">ROUND(I394*H394,2)</f>
        <v>0</v>
      </c>
      <c r="BL394" s="13" t="s">
        <v>132</v>
      </c>
      <c r="BM394" s="126" t="s">
        <v>806</v>
      </c>
    </row>
    <row r="395" spans="2:65" s="1" customFormat="1" ht="16.5" customHeight="1" x14ac:dyDescent="0.2">
      <c r="B395" s="25"/>
      <c r="C395" s="135" t="s">
        <v>203</v>
      </c>
      <c r="D395" s="135" t="s">
        <v>163</v>
      </c>
      <c r="E395" s="136" t="s">
        <v>807</v>
      </c>
      <c r="F395" s="137" t="s">
        <v>808</v>
      </c>
      <c r="G395" s="138" t="s">
        <v>206</v>
      </c>
      <c r="H395" s="139">
        <v>150.245</v>
      </c>
      <c r="I395" s="150"/>
      <c r="J395" s="140">
        <f t="shared" si="110"/>
        <v>0</v>
      </c>
      <c r="K395" s="141"/>
      <c r="L395" s="142"/>
      <c r="M395" s="143" t="s">
        <v>1</v>
      </c>
      <c r="N395" s="144" t="s">
        <v>32</v>
      </c>
      <c r="O395" s="124">
        <v>0</v>
      </c>
      <c r="P395" s="124">
        <f t="shared" si="111"/>
        <v>0</v>
      </c>
      <c r="Q395" s="124">
        <v>1.2E-4</v>
      </c>
      <c r="R395" s="124">
        <f t="shared" si="112"/>
        <v>1.8029400000000001E-2</v>
      </c>
      <c r="S395" s="124">
        <v>0</v>
      </c>
      <c r="T395" s="125">
        <f t="shared" si="113"/>
        <v>0</v>
      </c>
      <c r="AR395" s="126" t="s">
        <v>166</v>
      </c>
      <c r="AT395" s="126" t="s">
        <v>163</v>
      </c>
      <c r="AU395" s="126" t="s">
        <v>74</v>
      </c>
      <c r="AY395" s="13" t="s">
        <v>127</v>
      </c>
      <c r="BE395" s="127">
        <f t="shared" si="114"/>
        <v>0</v>
      </c>
      <c r="BF395" s="127">
        <f t="shared" si="115"/>
        <v>0</v>
      </c>
      <c r="BG395" s="127">
        <f t="shared" si="116"/>
        <v>0</v>
      </c>
      <c r="BH395" s="127">
        <f t="shared" si="117"/>
        <v>0</v>
      </c>
      <c r="BI395" s="127">
        <f t="shared" si="118"/>
        <v>0</v>
      </c>
      <c r="BJ395" s="13" t="s">
        <v>74</v>
      </c>
      <c r="BK395" s="127">
        <f t="shared" si="119"/>
        <v>0</v>
      </c>
      <c r="BL395" s="13" t="s">
        <v>167</v>
      </c>
      <c r="BM395" s="126" t="s">
        <v>809</v>
      </c>
    </row>
    <row r="396" spans="2:65" s="1" customFormat="1" ht="24.3" customHeight="1" x14ac:dyDescent="0.2">
      <c r="B396" s="25"/>
      <c r="C396" s="115" t="s">
        <v>209</v>
      </c>
      <c r="D396" s="115" t="s">
        <v>128</v>
      </c>
      <c r="E396" s="116" t="s">
        <v>810</v>
      </c>
      <c r="F396" s="117" t="s">
        <v>811</v>
      </c>
      <c r="G396" s="118" t="s">
        <v>243</v>
      </c>
      <c r="H396" s="119">
        <v>3.625</v>
      </c>
      <c r="I396" s="149"/>
      <c r="J396" s="120">
        <f t="shared" si="110"/>
        <v>0</v>
      </c>
      <c r="K396" s="121"/>
      <c r="L396" s="25"/>
      <c r="M396" s="122" t="s">
        <v>1</v>
      </c>
      <c r="N396" s="123" t="s">
        <v>32</v>
      </c>
      <c r="O396" s="124">
        <v>0</v>
      </c>
      <c r="P396" s="124">
        <f t="shared" si="111"/>
        <v>0</v>
      </c>
      <c r="Q396" s="124">
        <v>0</v>
      </c>
      <c r="R396" s="124">
        <f t="shared" si="112"/>
        <v>0</v>
      </c>
      <c r="S396" s="124">
        <v>0</v>
      </c>
      <c r="T396" s="125">
        <f t="shared" si="113"/>
        <v>0</v>
      </c>
      <c r="AR396" s="126" t="s">
        <v>132</v>
      </c>
      <c r="AT396" s="126" t="s">
        <v>128</v>
      </c>
      <c r="AU396" s="126" t="s">
        <v>74</v>
      </c>
      <c r="AY396" s="13" t="s">
        <v>127</v>
      </c>
      <c r="BE396" s="127">
        <f t="shared" si="114"/>
        <v>0</v>
      </c>
      <c r="BF396" s="127">
        <f t="shared" si="115"/>
        <v>0</v>
      </c>
      <c r="BG396" s="127">
        <f t="shared" si="116"/>
        <v>0</v>
      </c>
      <c r="BH396" s="127">
        <f t="shared" si="117"/>
        <v>0</v>
      </c>
      <c r="BI396" s="127">
        <f t="shared" si="118"/>
        <v>0</v>
      </c>
      <c r="BJ396" s="13" t="s">
        <v>74</v>
      </c>
      <c r="BK396" s="127">
        <f t="shared" si="119"/>
        <v>0</v>
      </c>
      <c r="BL396" s="13" t="s">
        <v>132</v>
      </c>
      <c r="BM396" s="126" t="s">
        <v>812</v>
      </c>
    </row>
    <row r="397" spans="2:65" s="1" customFormat="1" ht="24.3" customHeight="1" x14ac:dyDescent="0.2">
      <c r="B397" s="25"/>
      <c r="C397" s="115" t="s">
        <v>235</v>
      </c>
      <c r="D397" s="115" t="s">
        <v>128</v>
      </c>
      <c r="E397" s="116" t="s">
        <v>813</v>
      </c>
      <c r="F397" s="117" t="s">
        <v>814</v>
      </c>
      <c r="G397" s="118" t="s">
        <v>140</v>
      </c>
      <c r="H397" s="119">
        <v>190.173</v>
      </c>
      <c r="I397" s="149"/>
      <c r="J397" s="120">
        <f t="shared" si="110"/>
        <v>0</v>
      </c>
      <c r="K397" s="121"/>
      <c r="L397" s="25"/>
      <c r="M397" s="122" t="s">
        <v>1</v>
      </c>
      <c r="N397" s="123" t="s">
        <v>32</v>
      </c>
      <c r="O397" s="124">
        <v>0</v>
      </c>
      <c r="P397" s="124">
        <f t="shared" si="111"/>
        <v>0</v>
      </c>
      <c r="Q397" s="124">
        <v>0</v>
      </c>
      <c r="R397" s="124">
        <f t="shared" si="112"/>
        <v>0</v>
      </c>
      <c r="S397" s="124">
        <v>0</v>
      </c>
      <c r="T397" s="125">
        <f t="shared" si="113"/>
        <v>0</v>
      </c>
      <c r="AR397" s="126" t="s">
        <v>132</v>
      </c>
      <c r="AT397" s="126" t="s">
        <v>128</v>
      </c>
      <c r="AU397" s="126" t="s">
        <v>74</v>
      </c>
      <c r="AY397" s="13" t="s">
        <v>127</v>
      </c>
      <c r="BE397" s="127">
        <f t="shared" si="114"/>
        <v>0</v>
      </c>
      <c r="BF397" s="127">
        <f t="shared" si="115"/>
        <v>0</v>
      </c>
      <c r="BG397" s="127">
        <f t="shared" si="116"/>
        <v>0</v>
      </c>
      <c r="BH397" s="127">
        <f t="shared" si="117"/>
        <v>0</v>
      </c>
      <c r="BI397" s="127">
        <f t="shared" si="118"/>
        <v>0</v>
      </c>
      <c r="BJ397" s="13" t="s">
        <v>74</v>
      </c>
      <c r="BK397" s="127">
        <f t="shared" si="119"/>
        <v>0</v>
      </c>
      <c r="BL397" s="13" t="s">
        <v>132</v>
      </c>
      <c r="BM397" s="126" t="s">
        <v>815</v>
      </c>
    </row>
    <row r="398" spans="2:65" s="1" customFormat="1" ht="16.5" customHeight="1" x14ac:dyDescent="0.2">
      <c r="B398" s="25"/>
      <c r="C398" s="115" t="s">
        <v>76</v>
      </c>
      <c r="D398" s="115" t="s">
        <v>128</v>
      </c>
      <c r="E398" s="116" t="s">
        <v>816</v>
      </c>
      <c r="F398" s="117" t="s">
        <v>817</v>
      </c>
      <c r="G398" s="118" t="s">
        <v>140</v>
      </c>
      <c r="H398" s="119">
        <v>190.173</v>
      </c>
      <c r="I398" s="149"/>
      <c r="J398" s="120">
        <f t="shared" si="110"/>
        <v>0</v>
      </c>
      <c r="K398" s="121"/>
      <c r="L398" s="25"/>
      <c r="M398" s="122" t="s">
        <v>1</v>
      </c>
      <c r="N398" s="123" t="s">
        <v>32</v>
      </c>
      <c r="O398" s="124">
        <v>0</v>
      </c>
      <c r="P398" s="124">
        <f t="shared" si="111"/>
        <v>0</v>
      </c>
      <c r="Q398" s="124">
        <v>0</v>
      </c>
      <c r="R398" s="124">
        <f t="shared" si="112"/>
        <v>0</v>
      </c>
      <c r="S398" s="124">
        <v>0</v>
      </c>
      <c r="T398" s="125">
        <f t="shared" si="113"/>
        <v>0</v>
      </c>
      <c r="AR398" s="126" t="s">
        <v>132</v>
      </c>
      <c r="AT398" s="126" t="s">
        <v>128</v>
      </c>
      <c r="AU398" s="126" t="s">
        <v>74</v>
      </c>
      <c r="AY398" s="13" t="s">
        <v>127</v>
      </c>
      <c r="BE398" s="127">
        <f t="shared" si="114"/>
        <v>0</v>
      </c>
      <c r="BF398" s="127">
        <f t="shared" si="115"/>
        <v>0</v>
      </c>
      <c r="BG398" s="127">
        <f t="shared" si="116"/>
        <v>0</v>
      </c>
      <c r="BH398" s="127">
        <f t="shared" si="117"/>
        <v>0</v>
      </c>
      <c r="BI398" s="127">
        <f t="shared" si="118"/>
        <v>0</v>
      </c>
      <c r="BJ398" s="13" t="s">
        <v>74</v>
      </c>
      <c r="BK398" s="127">
        <f t="shared" si="119"/>
        <v>0</v>
      </c>
      <c r="BL398" s="13" t="s">
        <v>132</v>
      </c>
      <c r="BM398" s="126" t="s">
        <v>818</v>
      </c>
    </row>
    <row r="399" spans="2:65" s="1" customFormat="1" ht="24.3" customHeight="1" x14ac:dyDescent="0.2">
      <c r="B399" s="25"/>
      <c r="C399" s="115" t="s">
        <v>137</v>
      </c>
      <c r="D399" s="115" t="s">
        <v>128</v>
      </c>
      <c r="E399" s="116" t="s">
        <v>819</v>
      </c>
      <c r="F399" s="117" t="s">
        <v>820</v>
      </c>
      <c r="G399" s="118" t="s">
        <v>140</v>
      </c>
      <c r="H399" s="119">
        <v>12.67</v>
      </c>
      <c r="I399" s="149"/>
      <c r="J399" s="120">
        <f t="shared" si="110"/>
        <v>0</v>
      </c>
      <c r="K399" s="121"/>
      <c r="L399" s="25"/>
      <c r="M399" s="122" t="s">
        <v>1</v>
      </c>
      <c r="N399" s="123" t="s">
        <v>32</v>
      </c>
      <c r="O399" s="124">
        <v>0</v>
      </c>
      <c r="P399" s="124">
        <f t="shared" si="111"/>
        <v>0</v>
      </c>
      <c r="Q399" s="124">
        <v>1.5E-3</v>
      </c>
      <c r="R399" s="124">
        <f t="shared" si="112"/>
        <v>1.9005000000000001E-2</v>
      </c>
      <c r="S399" s="124">
        <v>0</v>
      </c>
      <c r="T399" s="125">
        <f t="shared" si="113"/>
        <v>0</v>
      </c>
      <c r="AR399" s="126" t="s">
        <v>132</v>
      </c>
      <c r="AT399" s="126" t="s">
        <v>128</v>
      </c>
      <c r="AU399" s="126" t="s">
        <v>74</v>
      </c>
      <c r="AY399" s="13" t="s">
        <v>127</v>
      </c>
      <c r="BE399" s="127">
        <f t="shared" si="114"/>
        <v>0</v>
      </c>
      <c r="BF399" s="127">
        <f t="shared" si="115"/>
        <v>0</v>
      </c>
      <c r="BG399" s="127">
        <f t="shared" si="116"/>
        <v>0</v>
      </c>
      <c r="BH399" s="127">
        <f t="shared" si="117"/>
        <v>0</v>
      </c>
      <c r="BI399" s="127">
        <f t="shared" si="118"/>
        <v>0</v>
      </c>
      <c r="BJ399" s="13" t="s">
        <v>74</v>
      </c>
      <c r="BK399" s="127">
        <f t="shared" si="119"/>
        <v>0</v>
      </c>
      <c r="BL399" s="13" t="s">
        <v>132</v>
      </c>
      <c r="BM399" s="126" t="s">
        <v>821</v>
      </c>
    </row>
    <row r="400" spans="2:65" s="1" customFormat="1" ht="33" customHeight="1" x14ac:dyDescent="0.2">
      <c r="B400" s="25"/>
      <c r="C400" s="115" t="s">
        <v>173</v>
      </c>
      <c r="D400" s="115" t="s">
        <v>128</v>
      </c>
      <c r="E400" s="116" t="s">
        <v>822</v>
      </c>
      <c r="F400" s="117" t="s">
        <v>823</v>
      </c>
      <c r="G400" s="118" t="s">
        <v>140</v>
      </c>
      <c r="H400" s="119">
        <v>190.173</v>
      </c>
      <c r="I400" s="149"/>
      <c r="J400" s="120">
        <f t="shared" si="110"/>
        <v>0</v>
      </c>
      <c r="K400" s="121"/>
      <c r="L400" s="25"/>
      <c r="M400" s="122" t="s">
        <v>1</v>
      </c>
      <c r="N400" s="123" t="s">
        <v>32</v>
      </c>
      <c r="O400" s="124">
        <v>0</v>
      </c>
      <c r="P400" s="124">
        <f t="shared" si="111"/>
        <v>0</v>
      </c>
      <c r="Q400" s="124">
        <v>5.3E-3</v>
      </c>
      <c r="R400" s="124">
        <f t="shared" si="112"/>
        <v>1.0079169000000001</v>
      </c>
      <c r="S400" s="124">
        <v>0</v>
      </c>
      <c r="T400" s="125">
        <f t="shared" si="113"/>
        <v>0</v>
      </c>
      <c r="AR400" s="126" t="s">
        <v>132</v>
      </c>
      <c r="AT400" s="126" t="s">
        <v>128</v>
      </c>
      <c r="AU400" s="126" t="s">
        <v>74</v>
      </c>
      <c r="AY400" s="13" t="s">
        <v>127</v>
      </c>
      <c r="BE400" s="127">
        <f t="shared" si="114"/>
        <v>0</v>
      </c>
      <c r="BF400" s="127">
        <f t="shared" si="115"/>
        <v>0</v>
      </c>
      <c r="BG400" s="127">
        <f t="shared" si="116"/>
        <v>0</v>
      </c>
      <c r="BH400" s="127">
        <f t="shared" si="117"/>
        <v>0</v>
      </c>
      <c r="BI400" s="127">
        <f t="shared" si="118"/>
        <v>0</v>
      </c>
      <c r="BJ400" s="13" t="s">
        <v>74</v>
      </c>
      <c r="BK400" s="127">
        <f t="shared" si="119"/>
        <v>0</v>
      </c>
      <c r="BL400" s="13" t="s">
        <v>132</v>
      </c>
      <c r="BM400" s="126" t="s">
        <v>824</v>
      </c>
    </row>
    <row r="401" spans="2:65" s="1" customFormat="1" ht="24.3" customHeight="1" x14ac:dyDescent="0.2">
      <c r="B401" s="25"/>
      <c r="C401" s="135" t="s">
        <v>162</v>
      </c>
      <c r="D401" s="135" t="s">
        <v>163</v>
      </c>
      <c r="E401" s="136" t="s">
        <v>825</v>
      </c>
      <c r="F401" s="137" t="s">
        <v>826</v>
      </c>
      <c r="G401" s="138" t="s">
        <v>140</v>
      </c>
      <c r="H401" s="139">
        <v>209.19</v>
      </c>
      <c r="I401" s="150"/>
      <c r="J401" s="140">
        <f t="shared" si="110"/>
        <v>0</v>
      </c>
      <c r="K401" s="141"/>
      <c r="L401" s="142"/>
      <c r="M401" s="143" t="s">
        <v>1</v>
      </c>
      <c r="N401" s="144" t="s">
        <v>32</v>
      </c>
      <c r="O401" s="124">
        <v>0</v>
      </c>
      <c r="P401" s="124">
        <f t="shared" si="111"/>
        <v>0</v>
      </c>
      <c r="Q401" s="124">
        <v>1.2319999999999999E-2</v>
      </c>
      <c r="R401" s="124">
        <f t="shared" si="112"/>
        <v>2.5772207999999996</v>
      </c>
      <c r="S401" s="124">
        <v>0</v>
      </c>
      <c r="T401" s="125">
        <f t="shared" si="113"/>
        <v>0</v>
      </c>
      <c r="AR401" s="126" t="s">
        <v>166</v>
      </c>
      <c r="AT401" s="126" t="s">
        <v>163</v>
      </c>
      <c r="AU401" s="126" t="s">
        <v>74</v>
      </c>
      <c r="AY401" s="13" t="s">
        <v>127</v>
      </c>
      <c r="BE401" s="127">
        <f t="shared" si="114"/>
        <v>0</v>
      </c>
      <c r="BF401" s="127">
        <f t="shared" si="115"/>
        <v>0</v>
      </c>
      <c r="BG401" s="127">
        <f t="shared" si="116"/>
        <v>0</v>
      </c>
      <c r="BH401" s="127">
        <f t="shared" si="117"/>
        <v>0</v>
      </c>
      <c r="BI401" s="127">
        <f t="shared" si="118"/>
        <v>0</v>
      </c>
      <c r="BJ401" s="13" t="s">
        <v>74</v>
      </c>
      <c r="BK401" s="127">
        <f t="shared" si="119"/>
        <v>0</v>
      </c>
      <c r="BL401" s="13" t="s">
        <v>167</v>
      </c>
      <c r="BM401" s="126" t="s">
        <v>827</v>
      </c>
    </row>
    <row r="402" spans="2:65" s="1" customFormat="1" ht="16.5" customHeight="1" x14ac:dyDescent="0.2">
      <c r="B402" s="25"/>
      <c r="C402" s="115" t="s">
        <v>126</v>
      </c>
      <c r="D402" s="115" t="s">
        <v>128</v>
      </c>
      <c r="E402" s="116" t="s">
        <v>828</v>
      </c>
      <c r="F402" s="117" t="s">
        <v>829</v>
      </c>
      <c r="G402" s="118" t="s">
        <v>131</v>
      </c>
      <c r="H402" s="119">
        <v>12.335000000000001</v>
      </c>
      <c r="I402" s="149"/>
      <c r="J402" s="120">
        <f t="shared" si="110"/>
        <v>0</v>
      </c>
      <c r="K402" s="121"/>
      <c r="L402" s="25"/>
      <c r="M402" s="122" t="s">
        <v>1</v>
      </c>
      <c r="N402" s="123" t="s">
        <v>32</v>
      </c>
      <c r="O402" s="124">
        <v>0</v>
      </c>
      <c r="P402" s="124">
        <f t="shared" si="111"/>
        <v>0</v>
      </c>
      <c r="Q402" s="124">
        <v>2.1000000000000001E-4</v>
      </c>
      <c r="R402" s="124">
        <f t="shared" si="112"/>
        <v>2.5903500000000004E-3</v>
      </c>
      <c r="S402" s="124">
        <v>0</v>
      </c>
      <c r="T402" s="125">
        <f t="shared" si="113"/>
        <v>0</v>
      </c>
      <c r="AR402" s="126" t="s">
        <v>132</v>
      </c>
      <c r="AT402" s="126" t="s">
        <v>128</v>
      </c>
      <c r="AU402" s="126" t="s">
        <v>74</v>
      </c>
      <c r="AY402" s="13" t="s">
        <v>127</v>
      </c>
      <c r="BE402" s="127">
        <f t="shared" si="114"/>
        <v>0</v>
      </c>
      <c r="BF402" s="127">
        <f t="shared" si="115"/>
        <v>0</v>
      </c>
      <c r="BG402" s="127">
        <f t="shared" si="116"/>
        <v>0</v>
      </c>
      <c r="BH402" s="127">
        <f t="shared" si="117"/>
        <v>0</v>
      </c>
      <c r="BI402" s="127">
        <f t="shared" si="118"/>
        <v>0</v>
      </c>
      <c r="BJ402" s="13" t="s">
        <v>74</v>
      </c>
      <c r="BK402" s="127">
        <f t="shared" si="119"/>
        <v>0</v>
      </c>
      <c r="BL402" s="13" t="s">
        <v>132</v>
      </c>
      <c r="BM402" s="126" t="s">
        <v>830</v>
      </c>
    </row>
    <row r="403" spans="2:65" s="1" customFormat="1" ht="33" customHeight="1" x14ac:dyDescent="0.2">
      <c r="B403" s="25"/>
      <c r="C403" s="115" t="s">
        <v>169</v>
      </c>
      <c r="D403" s="115" t="s">
        <v>128</v>
      </c>
      <c r="E403" s="116" t="s">
        <v>831</v>
      </c>
      <c r="F403" s="117" t="s">
        <v>832</v>
      </c>
      <c r="G403" s="118" t="s">
        <v>140</v>
      </c>
      <c r="H403" s="119">
        <v>190.173</v>
      </c>
      <c r="I403" s="149"/>
      <c r="J403" s="120">
        <f t="shared" si="110"/>
        <v>0</v>
      </c>
      <c r="K403" s="121"/>
      <c r="L403" s="25"/>
      <c r="M403" s="122" t="s">
        <v>1</v>
      </c>
      <c r="N403" s="123" t="s">
        <v>32</v>
      </c>
      <c r="O403" s="124">
        <v>0</v>
      </c>
      <c r="P403" s="124">
        <f t="shared" si="111"/>
        <v>0</v>
      </c>
      <c r="Q403" s="124">
        <v>0</v>
      </c>
      <c r="R403" s="124">
        <f t="shared" si="112"/>
        <v>0</v>
      </c>
      <c r="S403" s="124">
        <v>0</v>
      </c>
      <c r="T403" s="125">
        <f t="shared" si="113"/>
        <v>0</v>
      </c>
      <c r="AR403" s="126" t="s">
        <v>132</v>
      </c>
      <c r="AT403" s="126" t="s">
        <v>128</v>
      </c>
      <c r="AU403" s="126" t="s">
        <v>74</v>
      </c>
      <c r="AY403" s="13" t="s">
        <v>127</v>
      </c>
      <c r="BE403" s="127">
        <f t="shared" si="114"/>
        <v>0</v>
      </c>
      <c r="BF403" s="127">
        <f t="shared" si="115"/>
        <v>0</v>
      </c>
      <c r="BG403" s="127">
        <f t="shared" si="116"/>
        <v>0</v>
      </c>
      <c r="BH403" s="127">
        <f t="shared" si="117"/>
        <v>0</v>
      </c>
      <c r="BI403" s="127">
        <f t="shared" si="118"/>
        <v>0</v>
      </c>
      <c r="BJ403" s="13" t="s">
        <v>74</v>
      </c>
      <c r="BK403" s="127">
        <f t="shared" si="119"/>
        <v>0</v>
      </c>
      <c r="BL403" s="13" t="s">
        <v>132</v>
      </c>
      <c r="BM403" s="126" t="s">
        <v>833</v>
      </c>
    </row>
    <row r="404" spans="2:65" s="1" customFormat="1" ht="24.3" customHeight="1" x14ac:dyDescent="0.2">
      <c r="B404" s="25"/>
      <c r="C404" s="115" t="s">
        <v>74</v>
      </c>
      <c r="D404" s="115" t="s">
        <v>128</v>
      </c>
      <c r="E404" s="116" t="s">
        <v>834</v>
      </c>
      <c r="F404" s="117" t="s">
        <v>835</v>
      </c>
      <c r="G404" s="118" t="s">
        <v>140</v>
      </c>
      <c r="H404" s="119">
        <v>152</v>
      </c>
      <c r="I404" s="149"/>
      <c r="J404" s="120">
        <f t="shared" si="110"/>
        <v>0</v>
      </c>
      <c r="K404" s="121"/>
      <c r="L404" s="25"/>
      <c r="M404" s="122" t="s">
        <v>1</v>
      </c>
      <c r="N404" s="123" t="s">
        <v>32</v>
      </c>
      <c r="O404" s="124">
        <v>0</v>
      </c>
      <c r="P404" s="124">
        <f t="shared" si="111"/>
        <v>0</v>
      </c>
      <c r="Q404" s="124">
        <v>0</v>
      </c>
      <c r="R404" s="124">
        <f t="shared" si="112"/>
        <v>0</v>
      </c>
      <c r="S404" s="124">
        <v>8.1500000000000003E-2</v>
      </c>
      <c r="T404" s="125">
        <f t="shared" si="113"/>
        <v>12.388</v>
      </c>
      <c r="AR404" s="126" t="s">
        <v>132</v>
      </c>
      <c r="AT404" s="126" t="s">
        <v>128</v>
      </c>
      <c r="AU404" s="126" t="s">
        <v>74</v>
      </c>
      <c r="AY404" s="13" t="s">
        <v>127</v>
      </c>
      <c r="BE404" s="127">
        <f t="shared" si="114"/>
        <v>0</v>
      </c>
      <c r="BF404" s="127">
        <f t="shared" si="115"/>
        <v>0</v>
      </c>
      <c r="BG404" s="127">
        <f t="shared" si="116"/>
        <v>0</v>
      </c>
      <c r="BH404" s="127">
        <f t="shared" si="117"/>
        <v>0</v>
      </c>
      <c r="BI404" s="127">
        <f t="shared" si="118"/>
        <v>0</v>
      </c>
      <c r="BJ404" s="13" t="s">
        <v>74</v>
      </c>
      <c r="BK404" s="127">
        <f t="shared" si="119"/>
        <v>0</v>
      </c>
      <c r="BL404" s="13" t="s">
        <v>132</v>
      </c>
      <c r="BM404" s="126" t="s">
        <v>836</v>
      </c>
    </row>
    <row r="405" spans="2:65" s="10" customFormat="1" ht="25.95" customHeight="1" x14ac:dyDescent="0.25">
      <c r="B405" s="106"/>
      <c r="D405" s="107" t="s">
        <v>66</v>
      </c>
      <c r="E405" s="108" t="s">
        <v>837</v>
      </c>
      <c r="F405" s="108" t="s">
        <v>838</v>
      </c>
      <c r="J405" s="109">
        <f>BK405</f>
        <v>0</v>
      </c>
      <c r="L405" s="106"/>
      <c r="M405" s="110"/>
      <c r="P405" s="111">
        <f>P406</f>
        <v>0</v>
      </c>
      <c r="R405" s="111">
        <f>R406</f>
        <v>0</v>
      </c>
      <c r="T405" s="112">
        <f>T406</f>
        <v>0</v>
      </c>
      <c r="AR405" s="107" t="s">
        <v>76</v>
      </c>
      <c r="AT405" s="113" t="s">
        <v>66</v>
      </c>
      <c r="AU405" s="113" t="s">
        <v>6</v>
      </c>
      <c r="AY405" s="107" t="s">
        <v>127</v>
      </c>
      <c r="BK405" s="114">
        <f>BK406</f>
        <v>0</v>
      </c>
    </row>
    <row r="406" spans="2:65" s="1" customFormat="1" ht="16.5" customHeight="1" x14ac:dyDescent="0.2">
      <c r="B406" s="25"/>
      <c r="C406" s="115" t="s">
        <v>74</v>
      </c>
      <c r="D406" s="115" t="s">
        <v>128</v>
      </c>
      <c r="E406" s="116" t="s">
        <v>839</v>
      </c>
      <c r="F406" s="117" t="s">
        <v>840</v>
      </c>
      <c r="G406" s="118" t="s">
        <v>131</v>
      </c>
      <c r="H406" s="119">
        <v>11</v>
      </c>
      <c r="I406" s="149"/>
      <c r="J406" s="120">
        <f>ROUND(I406*H406,2)</f>
        <v>0</v>
      </c>
      <c r="K406" s="121"/>
      <c r="L406" s="25"/>
      <c r="M406" s="122" t="s">
        <v>1</v>
      </c>
      <c r="N406" s="123" t="s">
        <v>32</v>
      </c>
      <c r="O406" s="124">
        <v>0</v>
      </c>
      <c r="P406" s="124">
        <f>O406*H406</f>
        <v>0</v>
      </c>
      <c r="Q406" s="124">
        <v>0</v>
      </c>
      <c r="R406" s="124">
        <f>Q406*H406</f>
        <v>0</v>
      </c>
      <c r="S406" s="124">
        <v>0</v>
      </c>
      <c r="T406" s="125">
        <f>S406*H406</f>
        <v>0</v>
      </c>
      <c r="AR406" s="126" t="s">
        <v>132</v>
      </c>
      <c r="AT406" s="126" t="s">
        <v>128</v>
      </c>
      <c r="AU406" s="126" t="s">
        <v>74</v>
      </c>
      <c r="AY406" s="13" t="s">
        <v>127</v>
      </c>
      <c r="BE406" s="127">
        <f>IF(N406="základní",J406,0)</f>
        <v>0</v>
      </c>
      <c r="BF406" s="127">
        <f>IF(N406="snížená",J406,0)</f>
        <v>0</v>
      </c>
      <c r="BG406" s="127">
        <f>IF(N406="zákl. přenesená",J406,0)</f>
        <v>0</v>
      </c>
      <c r="BH406" s="127">
        <f>IF(N406="sníž. přenesená",J406,0)</f>
        <v>0</v>
      </c>
      <c r="BI406" s="127">
        <f>IF(N406="nulová",J406,0)</f>
        <v>0</v>
      </c>
      <c r="BJ406" s="13" t="s">
        <v>74</v>
      </c>
      <c r="BK406" s="127">
        <f>ROUND(I406*H406,2)</f>
        <v>0</v>
      </c>
      <c r="BL406" s="13" t="s">
        <v>132</v>
      </c>
      <c r="BM406" s="126" t="s">
        <v>841</v>
      </c>
    </row>
    <row r="407" spans="2:65" s="10" customFormat="1" ht="25.95" customHeight="1" x14ac:dyDescent="0.25">
      <c r="B407" s="106"/>
      <c r="D407" s="107" t="s">
        <v>66</v>
      </c>
      <c r="E407" s="108" t="s">
        <v>842</v>
      </c>
      <c r="F407" s="108" t="s">
        <v>843</v>
      </c>
      <c r="J407" s="109">
        <f>BK407</f>
        <v>0</v>
      </c>
      <c r="L407" s="106"/>
      <c r="M407" s="110"/>
      <c r="P407" s="111">
        <f>SUM(P408:P416)</f>
        <v>0</v>
      </c>
      <c r="R407" s="111">
        <f>SUM(R408:R416)</f>
        <v>0.19945510999999999</v>
      </c>
      <c r="T407" s="112">
        <f>SUM(T408:T416)</f>
        <v>6.9623909999999997E-2</v>
      </c>
      <c r="AR407" s="107" t="s">
        <v>76</v>
      </c>
      <c r="AT407" s="113" t="s">
        <v>66</v>
      </c>
      <c r="AU407" s="113" t="s">
        <v>6</v>
      </c>
      <c r="AY407" s="107" t="s">
        <v>127</v>
      </c>
      <c r="BK407" s="114">
        <f>SUM(BK408:BK416)</f>
        <v>0</v>
      </c>
    </row>
    <row r="408" spans="2:65" s="1" customFormat="1" ht="16.5" customHeight="1" x14ac:dyDescent="0.2">
      <c r="B408" s="25"/>
      <c r="C408" s="115" t="s">
        <v>74</v>
      </c>
      <c r="D408" s="115" t="s">
        <v>128</v>
      </c>
      <c r="E408" s="116" t="s">
        <v>844</v>
      </c>
      <c r="F408" s="117" t="s">
        <v>845</v>
      </c>
      <c r="G408" s="118" t="s">
        <v>140</v>
      </c>
      <c r="H408" s="119">
        <v>196.065</v>
      </c>
      <c r="I408" s="149"/>
      <c r="J408" s="120">
        <f t="shared" ref="J408:J416" si="120">ROUND(I408*H408,2)</f>
        <v>0</v>
      </c>
      <c r="K408" s="121"/>
      <c r="L408" s="25"/>
      <c r="M408" s="122" t="s">
        <v>1</v>
      </c>
      <c r="N408" s="123" t="s">
        <v>32</v>
      </c>
      <c r="O408" s="124">
        <v>0</v>
      </c>
      <c r="P408" s="124">
        <f t="shared" ref="P408:P416" si="121">O408*H408</f>
        <v>0</v>
      </c>
      <c r="Q408" s="124">
        <v>1E-3</v>
      </c>
      <c r="R408" s="124">
        <f t="shared" ref="R408:R416" si="122">Q408*H408</f>
        <v>0.19606499999999999</v>
      </c>
      <c r="S408" s="124">
        <v>3.1E-4</v>
      </c>
      <c r="T408" s="125">
        <f t="shared" ref="T408:T416" si="123">S408*H408</f>
        <v>6.0780149999999998E-2</v>
      </c>
      <c r="AR408" s="126" t="s">
        <v>132</v>
      </c>
      <c r="AT408" s="126" t="s">
        <v>128</v>
      </c>
      <c r="AU408" s="126" t="s">
        <v>74</v>
      </c>
      <c r="AY408" s="13" t="s">
        <v>127</v>
      </c>
      <c r="BE408" s="127">
        <f t="shared" ref="BE408:BE416" si="124">IF(N408="základní",J408,0)</f>
        <v>0</v>
      </c>
      <c r="BF408" s="127">
        <f t="shared" ref="BF408:BF416" si="125">IF(N408="snížená",J408,0)</f>
        <v>0</v>
      </c>
      <c r="BG408" s="127">
        <f t="shared" ref="BG408:BG416" si="126">IF(N408="zákl. přenesená",J408,0)</f>
        <v>0</v>
      </c>
      <c r="BH408" s="127">
        <f t="shared" ref="BH408:BH416" si="127">IF(N408="sníž. přenesená",J408,0)</f>
        <v>0</v>
      </c>
      <c r="BI408" s="127">
        <f t="shared" ref="BI408:BI416" si="128">IF(N408="nulová",J408,0)</f>
        <v>0</v>
      </c>
      <c r="BJ408" s="13" t="s">
        <v>74</v>
      </c>
      <c r="BK408" s="127">
        <f t="shared" ref="BK408:BK416" si="129">ROUND(I408*H408,2)</f>
        <v>0</v>
      </c>
      <c r="BL408" s="13" t="s">
        <v>132</v>
      </c>
      <c r="BM408" s="126" t="s">
        <v>846</v>
      </c>
    </row>
    <row r="409" spans="2:65" s="1" customFormat="1" ht="24.3" customHeight="1" x14ac:dyDescent="0.2">
      <c r="B409" s="25"/>
      <c r="C409" s="115" t="s">
        <v>76</v>
      </c>
      <c r="D409" s="115" t="s">
        <v>128</v>
      </c>
      <c r="E409" s="116" t="s">
        <v>847</v>
      </c>
      <c r="F409" s="117" t="s">
        <v>848</v>
      </c>
      <c r="G409" s="118" t="s">
        <v>140</v>
      </c>
      <c r="H409" s="119">
        <v>196.065</v>
      </c>
      <c r="I409" s="149"/>
      <c r="J409" s="120">
        <f t="shared" si="120"/>
        <v>0</v>
      </c>
      <c r="K409" s="121"/>
      <c r="L409" s="25"/>
      <c r="M409" s="122" t="s">
        <v>1</v>
      </c>
      <c r="N409" s="123" t="s">
        <v>32</v>
      </c>
      <c r="O409" s="124">
        <v>0</v>
      </c>
      <c r="P409" s="124">
        <f t="shared" si="121"/>
        <v>0</v>
      </c>
      <c r="Q409" s="124">
        <v>0</v>
      </c>
      <c r="R409" s="124">
        <f t="shared" si="122"/>
        <v>0</v>
      </c>
      <c r="S409" s="124">
        <v>0</v>
      </c>
      <c r="T409" s="125">
        <f t="shared" si="123"/>
        <v>0</v>
      </c>
      <c r="AR409" s="126" t="s">
        <v>132</v>
      </c>
      <c r="AT409" s="126" t="s">
        <v>128</v>
      </c>
      <c r="AU409" s="126" t="s">
        <v>74</v>
      </c>
      <c r="AY409" s="13" t="s">
        <v>127</v>
      </c>
      <c r="BE409" s="127">
        <f t="shared" si="124"/>
        <v>0</v>
      </c>
      <c r="BF409" s="127">
        <f t="shared" si="125"/>
        <v>0</v>
      </c>
      <c r="BG409" s="127">
        <f t="shared" si="126"/>
        <v>0</v>
      </c>
      <c r="BH409" s="127">
        <f t="shared" si="127"/>
        <v>0</v>
      </c>
      <c r="BI409" s="127">
        <f t="shared" si="128"/>
        <v>0</v>
      </c>
      <c r="BJ409" s="13" t="s">
        <v>74</v>
      </c>
      <c r="BK409" s="127">
        <f t="shared" si="129"/>
        <v>0</v>
      </c>
      <c r="BL409" s="13" t="s">
        <v>132</v>
      </c>
      <c r="BM409" s="126" t="s">
        <v>849</v>
      </c>
    </row>
    <row r="410" spans="2:65" s="1" customFormat="1" ht="24.3" customHeight="1" x14ac:dyDescent="0.2">
      <c r="B410" s="25"/>
      <c r="C410" s="115" t="s">
        <v>137</v>
      </c>
      <c r="D410" s="115" t="s">
        <v>128</v>
      </c>
      <c r="E410" s="116" t="s">
        <v>850</v>
      </c>
      <c r="F410" s="117" t="s">
        <v>851</v>
      </c>
      <c r="G410" s="118" t="s">
        <v>140</v>
      </c>
      <c r="H410" s="119">
        <v>196.065</v>
      </c>
      <c r="I410" s="149"/>
      <c r="J410" s="120">
        <f t="shared" si="120"/>
        <v>0</v>
      </c>
      <c r="K410" s="121"/>
      <c r="L410" s="25"/>
      <c r="M410" s="122" t="s">
        <v>1</v>
      </c>
      <c r="N410" s="123" t="s">
        <v>32</v>
      </c>
      <c r="O410" s="124">
        <v>0</v>
      </c>
      <c r="P410" s="124">
        <f t="shared" si="121"/>
        <v>0</v>
      </c>
      <c r="Q410" s="124">
        <v>0</v>
      </c>
      <c r="R410" s="124">
        <f t="shared" si="122"/>
        <v>0</v>
      </c>
      <c r="S410" s="124">
        <v>0</v>
      </c>
      <c r="T410" s="125">
        <f t="shared" si="123"/>
        <v>0</v>
      </c>
      <c r="AR410" s="126" t="s">
        <v>132</v>
      </c>
      <c r="AT410" s="126" t="s">
        <v>128</v>
      </c>
      <c r="AU410" s="126" t="s">
        <v>74</v>
      </c>
      <c r="AY410" s="13" t="s">
        <v>127</v>
      </c>
      <c r="BE410" s="127">
        <f t="shared" si="124"/>
        <v>0</v>
      </c>
      <c r="BF410" s="127">
        <f t="shared" si="125"/>
        <v>0</v>
      </c>
      <c r="BG410" s="127">
        <f t="shared" si="126"/>
        <v>0</v>
      </c>
      <c r="BH410" s="127">
        <f t="shared" si="127"/>
        <v>0</v>
      </c>
      <c r="BI410" s="127">
        <f t="shared" si="128"/>
        <v>0</v>
      </c>
      <c r="BJ410" s="13" t="s">
        <v>74</v>
      </c>
      <c r="BK410" s="127">
        <f t="shared" si="129"/>
        <v>0</v>
      </c>
      <c r="BL410" s="13" t="s">
        <v>132</v>
      </c>
      <c r="BM410" s="126" t="s">
        <v>852</v>
      </c>
    </row>
    <row r="411" spans="2:65" s="1" customFormat="1" ht="16.5" customHeight="1" x14ac:dyDescent="0.2">
      <c r="B411" s="25"/>
      <c r="C411" s="115" t="s">
        <v>126</v>
      </c>
      <c r="D411" s="115" t="s">
        <v>128</v>
      </c>
      <c r="E411" s="116" t="s">
        <v>853</v>
      </c>
      <c r="F411" s="117" t="s">
        <v>854</v>
      </c>
      <c r="G411" s="118" t="s">
        <v>140</v>
      </c>
      <c r="H411" s="119">
        <v>65.728999999999999</v>
      </c>
      <c r="I411" s="149"/>
      <c r="J411" s="120">
        <f t="shared" si="120"/>
        <v>0</v>
      </c>
      <c r="K411" s="121"/>
      <c r="L411" s="25"/>
      <c r="M411" s="122" t="s">
        <v>1</v>
      </c>
      <c r="N411" s="123" t="s">
        <v>32</v>
      </c>
      <c r="O411" s="124">
        <v>0</v>
      </c>
      <c r="P411" s="124">
        <f t="shared" si="121"/>
        <v>0</v>
      </c>
      <c r="Q411" s="124">
        <v>0</v>
      </c>
      <c r="R411" s="124">
        <f t="shared" si="122"/>
        <v>0</v>
      </c>
      <c r="S411" s="124">
        <v>3.0000000000000001E-5</v>
      </c>
      <c r="T411" s="125">
        <f t="shared" si="123"/>
        <v>1.9718700000000001E-3</v>
      </c>
      <c r="AR411" s="126" t="s">
        <v>132</v>
      </c>
      <c r="AT411" s="126" t="s">
        <v>128</v>
      </c>
      <c r="AU411" s="126" t="s">
        <v>74</v>
      </c>
      <c r="AY411" s="13" t="s">
        <v>127</v>
      </c>
      <c r="BE411" s="127">
        <f t="shared" si="124"/>
        <v>0</v>
      </c>
      <c r="BF411" s="127">
        <f t="shared" si="125"/>
        <v>0</v>
      </c>
      <c r="BG411" s="127">
        <f t="shared" si="126"/>
        <v>0</v>
      </c>
      <c r="BH411" s="127">
        <f t="shared" si="127"/>
        <v>0</v>
      </c>
      <c r="BI411" s="127">
        <f t="shared" si="128"/>
        <v>0</v>
      </c>
      <c r="BJ411" s="13" t="s">
        <v>74</v>
      </c>
      <c r="BK411" s="127">
        <f t="shared" si="129"/>
        <v>0</v>
      </c>
      <c r="BL411" s="13" t="s">
        <v>132</v>
      </c>
      <c r="BM411" s="126" t="s">
        <v>855</v>
      </c>
    </row>
    <row r="412" spans="2:65" s="1" customFormat="1" ht="21.75" customHeight="1" x14ac:dyDescent="0.2">
      <c r="B412" s="25"/>
      <c r="C412" s="115" t="s">
        <v>173</v>
      </c>
      <c r="D412" s="115" t="s">
        <v>128</v>
      </c>
      <c r="E412" s="116" t="s">
        <v>856</v>
      </c>
      <c r="F412" s="117" t="s">
        <v>857</v>
      </c>
      <c r="G412" s="118" t="s">
        <v>140</v>
      </c>
      <c r="H412" s="119">
        <v>229.06299999999999</v>
      </c>
      <c r="I412" s="149"/>
      <c r="J412" s="120">
        <f t="shared" si="120"/>
        <v>0</v>
      </c>
      <c r="K412" s="121"/>
      <c r="L412" s="25"/>
      <c r="M412" s="122" t="s">
        <v>1</v>
      </c>
      <c r="N412" s="123" t="s">
        <v>32</v>
      </c>
      <c r="O412" s="124">
        <v>0</v>
      </c>
      <c r="P412" s="124">
        <f t="shared" si="121"/>
        <v>0</v>
      </c>
      <c r="Q412" s="124">
        <v>0</v>
      </c>
      <c r="R412" s="124">
        <f t="shared" si="122"/>
        <v>0</v>
      </c>
      <c r="S412" s="124">
        <v>3.0000000000000001E-5</v>
      </c>
      <c r="T412" s="125">
        <f t="shared" si="123"/>
        <v>6.8718899999999994E-3</v>
      </c>
      <c r="AR412" s="126" t="s">
        <v>132</v>
      </c>
      <c r="AT412" s="126" t="s">
        <v>128</v>
      </c>
      <c r="AU412" s="126" t="s">
        <v>74</v>
      </c>
      <c r="AY412" s="13" t="s">
        <v>127</v>
      </c>
      <c r="BE412" s="127">
        <f t="shared" si="124"/>
        <v>0</v>
      </c>
      <c r="BF412" s="127">
        <f t="shared" si="125"/>
        <v>0</v>
      </c>
      <c r="BG412" s="127">
        <f t="shared" si="126"/>
        <v>0</v>
      </c>
      <c r="BH412" s="127">
        <f t="shared" si="127"/>
        <v>0</v>
      </c>
      <c r="BI412" s="127">
        <f t="shared" si="128"/>
        <v>0</v>
      </c>
      <c r="BJ412" s="13" t="s">
        <v>74</v>
      </c>
      <c r="BK412" s="127">
        <f t="shared" si="129"/>
        <v>0</v>
      </c>
      <c r="BL412" s="13" t="s">
        <v>132</v>
      </c>
      <c r="BM412" s="126" t="s">
        <v>858</v>
      </c>
    </row>
    <row r="413" spans="2:65" s="1" customFormat="1" ht="16.5" customHeight="1" x14ac:dyDescent="0.2">
      <c r="B413" s="25"/>
      <c r="C413" s="135" t="s">
        <v>162</v>
      </c>
      <c r="D413" s="135" t="s">
        <v>163</v>
      </c>
      <c r="E413" s="136" t="s">
        <v>859</v>
      </c>
      <c r="F413" s="137" t="s">
        <v>860</v>
      </c>
      <c r="G413" s="138" t="s">
        <v>140</v>
      </c>
      <c r="H413" s="139">
        <v>339.01100000000002</v>
      </c>
      <c r="I413" s="150"/>
      <c r="J413" s="140">
        <f t="shared" si="120"/>
        <v>0</v>
      </c>
      <c r="K413" s="141"/>
      <c r="L413" s="142"/>
      <c r="M413" s="143" t="s">
        <v>1</v>
      </c>
      <c r="N413" s="144" t="s">
        <v>32</v>
      </c>
      <c r="O413" s="124">
        <v>0</v>
      </c>
      <c r="P413" s="124">
        <f t="shared" si="121"/>
        <v>0</v>
      </c>
      <c r="Q413" s="124">
        <v>1.0000000000000001E-5</v>
      </c>
      <c r="R413" s="124">
        <f t="shared" si="122"/>
        <v>3.3901100000000004E-3</v>
      </c>
      <c r="S413" s="124">
        <v>0</v>
      </c>
      <c r="T413" s="125">
        <f t="shared" si="123"/>
        <v>0</v>
      </c>
      <c r="AR413" s="126" t="s">
        <v>166</v>
      </c>
      <c r="AT413" s="126" t="s">
        <v>163</v>
      </c>
      <c r="AU413" s="126" t="s">
        <v>74</v>
      </c>
      <c r="AY413" s="13" t="s">
        <v>127</v>
      </c>
      <c r="BE413" s="127">
        <f t="shared" si="124"/>
        <v>0</v>
      </c>
      <c r="BF413" s="127">
        <f t="shared" si="125"/>
        <v>0</v>
      </c>
      <c r="BG413" s="127">
        <f t="shared" si="126"/>
        <v>0</v>
      </c>
      <c r="BH413" s="127">
        <f t="shared" si="127"/>
        <v>0</v>
      </c>
      <c r="BI413" s="127">
        <f t="shared" si="128"/>
        <v>0</v>
      </c>
      <c r="BJ413" s="13" t="s">
        <v>74</v>
      </c>
      <c r="BK413" s="127">
        <f t="shared" si="129"/>
        <v>0</v>
      </c>
      <c r="BL413" s="13" t="s">
        <v>167</v>
      </c>
      <c r="BM413" s="126" t="s">
        <v>861</v>
      </c>
    </row>
    <row r="414" spans="2:65" s="1" customFormat="1" ht="24.3" customHeight="1" x14ac:dyDescent="0.2">
      <c r="B414" s="25"/>
      <c r="C414" s="115" t="s">
        <v>169</v>
      </c>
      <c r="D414" s="115" t="s">
        <v>128</v>
      </c>
      <c r="E414" s="116" t="s">
        <v>862</v>
      </c>
      <c r="F414" s="117" t="s">
        <v>863</v>
      </c>
      <c r="G414" s="118" t="s">
        <v>140</v>
      </c>
      <c r="H414" s="119">
        <v>261.79300000000001</v>
      </c>
      <c r="I414" s="149"/>
      <c r="J414" s="120">
        <f t="shared" si="120"/>
        <v>0</v>
      </c>
      <c r="K414" s="121"/>
      <c r="L414" s="25"/>
      <c r="M414" s="122" t="s">
        <v>1</v>
      </c>
      <c r="N414" s="123" t="s">
        <v>32</v>
      </c>
      <c r="O414" s="124">
        <v>0</v>
      </c>
      <c r="P414" s="124">
        <f t="shared" si="121"/>
        <v>0</v>
      </c>
      <c r="Q414" s="124">
        <v>0</v>
      </c>
      <c r="R414" s="124">
        <f t="shared" si="122"/>
        <v>0</v>
      </c>
      <c r="S414" s="124">
        <v>0</v>
      </c>
      <c r="T414" s="125">
        <f t="shared" si="123"/>
        <v>0</v>
      </c>
      <c r="AR414" s="126" t="s">
        <v>132</v>
      </c>
      <c r="AT414" s="126" t="s">
        <v>128</v>
      </c>
      <c r="AU414" s="126" t="s">
        <v>74</v>
      </c>
      <c r="AY414" s="13" t="s">
        <v>127</v>
      </c>
      <c r="BE414" s="127">
        <f t="shared" si="124"/>
        <v>0</v>
      </c>
      <c r="BF414" s="127">
        <f t="shared" si="125"/>
        <v>0</v>
      </c>
      <c r="BG414" s="127">
        <f t="shared" si="126"/>
        <v>0</v>
      </c>
      <c r="BH414" s="127">
        <f t="shared" si="127"/>
        <v>0</v>
      </c>
      <c r="BI414" s="127">
        <f t="shared" si="128"/>
        <v>0</v>
      </c>
      <c r="BJ414" s="13" t="s">
        <v>74</v>
      </c>
      <c r="BK414" s="127">
        <f t="shared" si="129"/>
        <v>0</v>
      </c>
      <c r="BL414" s="13" t="s">
        <v>132</v>
      </c>
      <c r="BM414" s="126" t="s">
        <v>864</v>
      </c>
    </row>
    <row r="415" spans="2:65" s="1" customFormat="1" ht="33" customHeight="1" x14ac:dyDescent="0.2">
      <c r="B415" s="25"/>
      <c r="C415" s="115" t="s">
        <v>235</v>
      </c>
      <c r="D415" s="115" t="s">
        <v>128</v>
      </c>
      <c r="E415" s="116" t="s">
        <v>865</v>
      </c>
      <c r="F415" s="117" t="s">
        <v>866</v>
      </c>
      <c r="G415" s="118" t="s">
        <v>140</v>
      </c>
      <c r="H415" s="119">
        <v>261.79300000000001</v>
      </c>
      <c r="I415" s="149"/>
      <c r="J415" s="120">
        <f t="shared" si="120"/>
        <v>0</v>
      </c>
      <c r="K415" s="121"/>
      <c r="L415" s="25"/>
      <c r="M415" s="122" t="s">
        <v>1</v>
      </c>
      <c r="N415" s="123" t="s">
        <v>32</v>
      </c>
      <c r="O415" s="124">
        <v>0</v>
      </c>
      <c r="P415" s="124">
        <f t="shared" si="121"/>
        <v>0</v>
      </c>
      <c r="Q415" s="124">
        <v>0</v>
      </c>
      <c r="R415" s="124">
        <f t="shared" si="122"/>
        <v>0</v>
      </c>
      <c r="S415" s="124">
        <v>0</v>
      </c>
      <c r="T415" s="125">
        <f t="shared" si="123"/>
        <v>0</v>
      </c>
      <c r="AR415" s="126" t="s">
        <v>132</v>
      </c>
      <c r="AT415" s="126" t="s">
        <v>128</v>
      </c>
      <c r="AU415" s="126" t="s">
        <v>74</v>
      </c>
      <c r="AY415" s="13" t="s">
        <v>127</v>
      </c>
      <c r="BE415" s="127">
        <f t="shared" si="124"/>
        <v>0</v>
      </c>
      <c r="BF415" s="127">
        <f t="shared" si="125"/>
        <v>0</v>
      </c>
      <c r="BG415" s="127">
        <f t="shared" si="126"/>
        <v>0</v>
      </c>
      <c r="BH415" s="127">
        <f t="shared" si="127"/>
        <v>0</v>
      </c>
      <c r="BI415" s="127">
        <f t="shared" si="128"/>
        <v>0</v>
      </c>
      <c r="BJ415" s="13" t="s">
        <v>74</v>
      </c>
      <c r="BK415" s="127">
        <f t="shared" si="129"/>
        <v>0</v>
      </c>
      <c r="BL415" s="13" t="s">
        <v>132</v>
      </c>
      <c r="BM415" s="126" t="s">
        <v>867</v>
      </c>
    </row>
    <row r="416" spans="2:65" s="1" customFormat="1" ht="24.3" customHeight="1" x14ac:dyDescent="0.2">
      <c r="B416" s="25"/>
      <c r="C416" s="115" t="s">
        <v>198</v>
      </c>
      <c r="D416" s="115" t="s">
        <v>128</v>
      </c>
      <c r="E416" s="116" t="s">
        <v>868</v>
      </c>
      <c r="F416" s="117" t="s">
        <v>869</v>
      </c>
      <c r="G416" s="118" t="s">
        <v>140</v>
      </c>
      <c r="H416" s="119">
        <v>261.79300000000001</v>
      </c>
      <c r="I416" s="149"/>
      <c r="J416" s="120">
        <f t="shared" si="120"/>
        <v>0</v>
      </c>
      <c r="K416" s="121"/>
      <c r="L416" s="25"/>
      <c r="M416" s="122" t="s">
        <v>1</v>
      </c>
      <c r="N416" s="123" t="s">
        <v>32</v>
      </c>
      <c r="O416" s="124">
        <v>0</v>
      </c>
      <c r="P416" s="124">
        <f t="shared" si="121"/>
        <v>0</v>
      </c>
      <c r="Q416" s="124">
        <v>0</v>
      </c>
      <c r="R416" s="124">
        <f t="shared" si="122"/>
        <v>0</v>
      </c>
      <c r="S416" s="124">
        <v>0</v>
      </c>
      <c r="T416" s="125">
        <f t="shared" si="123"/>
        <v>0</v>
      </c>
      <c r="AR416" s="126" t="s">
        <v>132</v>
      </c>
      <c r="AT416" s="126" t="s">
        <v>128</v>
      </c>
      <c r="AU416" s="126" t="s">
        <v>74</v>
      </c>
      <c r="AY416" s="13" t="s">
        <v>127</v>
      </c>
      <c r="BE416" s="127">
        <f t="shared" si="124"/>
        <v>0</v>
      </c>
      <c r="BF416" s="127">
        <f t="shared" si="125"/>
        <v>0</v>
      </c>
      <c r="BG416" s="127">
        <f t="shared" si="126"/>
        <v>0</v>
      </c>
      <c r="BH416" s="127">
        <f t="shared" si="127"/>
        <v>0</v>
      </c>
      <c r="BI416" s="127">
        <f t="shared" si="128"/>
        <v>0</v>
      </c>
      <c r="BJ416" s="13" t="s">
        <v>74</v>
      </c>
      <c r="BK416" s="127">
        <f t="shared" si="129"/>
        <v>0</v>
      </c>
      <c r="BL416" s="13" t="s">
        <v>132</v>
      </c>
      <c r="BM416" s="126" t="s">
        <v>870</v>
      </c>
    </row>
    <row r="417" spans="2:65" s="10" customFormat="1" ht="25.95" customHeight="1" x14ac:dyDescent="0.25">
      <c r="B417" s="106"/>
      <c r="D417" s="107" t="s">
        <v>66</v>
      </c>
      <c r="E417" s="108" t="s">
        <v>871</v>
      </c>
      <c r="F417" s="108" t="s">
        <v>872</v>
      </c>
      <c r="J417" s="109">
        <f>BK417</f>
        <v>0</v>
      </c>
      <c r="L417" s="106"/>
      <c r="M417" s="110"/>
      <c r="P417" s="111">
        <f>SUM(P418:P419)</f>
        <v>0</v>
      </c>
      <c r="R417" s="111">
        <f>SUM(R418:R419)</f>
        <v>0</v>
      </c>
      <c r="T417" s="112">
        <f>SUM(T418:T419)</f>
        <v>0</v>
      </c>
      <c r="AR417" s="107" t="s">
        <v>126</v>
      </c>
      <c r="AT417" s="113" t="s">
        <v>66</v>
      </c>
      <c r="AU417" s="113" t="s">
        <v>6</v>
      </c>
      <c r="AY417" s="107" t="s">
        <v>127</v>
      </c>
      <c r="BK417" s="114">
        <f>SUM(BK418:BK419)</f>
        <v>0</v>
      </c>
    </row>
    <row r="418" spans="2:65" s="1" customFormat="1" ht="24.3" customHeight="1" x14ac:dyDescent="0.2">
      <c r="B418" s="25"/>
      <c r="C418" s="115" t="s">
        <v>74</v>
      </c>
      <c r="D418" s="115" t="s">
        <v>128</v>
      </c>
      <c r="E418" s="116" t="s">
        <v>873</v>
      </c>
      <c r="F418" s="117" t="s">
        <v>874</v>
      </c>
      <c r="G418" s="118" t="s">
        <v>225</v>
      </c>
      <c r="H418" s="119">
        <v>1</v>
      </c>
      <c r="I418" s="149"/>
      <c r="J418" s="120">
        <f>ROUND(I418*H418,2)</f>
        <v>0</v>
      </c>
      <c r="K418" s="121"/>
      <c r="L418" s="25"/>
      <c r="M418" s="122" t="s">
        <v>1</v>
      </c>
      <c r="N418" s="123" t="s">
        <v>32</v>
      </c>
      <c r="O418" s="124">
        <v>0</v>
      </c>
      <c r="P418" s="124">
        <f>O418*H418</f>
        <v>0</v>
      </c>
      <c r="Q418" s="124">
        <v>0</v>
      </c>
      <c r="R418" s="124">
        <f>Q418*H418</f>
        <v>0</v>
      </c>
      <c r="S418" s="124">
        <v>0</v>
      </c>
      <c r="T418" s="125">
        <f>S418*H418</f>
        <v>0</v>
      </c>
      <c r="AR418" s="126" t="s">
        <v>132</v>
      </c>
      <c r="AT418" s="126" t="s">
        <v>128</v>
      </c>
      <c r="AU418" s="126" t="s">
        <v>74</v>
      </c>
      <c r="AY418" s="13" t="s">
        <v>127</v>
      </c>
      <c r="BE418" s="127">
        <f>IF(N418="základní",J418,0)</f>
        <v>0</v>
      </c>
      <c r="BF418" s="127">
        <f>IF(N418="snížená",J418,0)</f>
        <v>0</v>
      </c>
      <c r="BG418" s="127">
        <f>IF(N418="zákl. přenesená",J418,0)</f>
        <v>0</v>
      </c>
      <c r="BH418" s="127">
        <f>IF(N418="sníž. přenesená",J418,0)</f>
        <v>0</v>
      </c>
      <c r="BI418" s="127">
        <f>IF(N418="nulová",J418,0)</f>
        <v>0</v>
      </c>
      <c r="BJ418" s="13" t="s">
        <v>74</v>
      </c>
      <c r="BK418" s="127">
        <f>ROUND(I418*H418,2)</f>
        <v>0</v>
      </c>
      <c r="BL418" s="13" t="s">
        <v>132</v>
      </c>
      <c r="BM418" s="126" t="s">
        <v>875</v>
      </c>
    </row>
    <row r="419" spans="2:65" s="1" customFormat="1" ht="16.5" customHeight="1" x14ac:dyDescent="0.2">
      <c r="B419" s="25"/>
      <c r="C419" s="115" t="s">
        <v>76</v>
      </c>
      <c r="D419" s="115" t="s">
        <v>128</v>
      </c>
      <c r="E419" s="116" t="s">
        <v>876</v>
      </c>
      <c r="F419" s="117" t="s">
        <v>877</v>
      </c>
      <c r="G419" s="118" t="s">
        <v>225</v>
      </c>
      <c r="H419" s="119">
        <v>1</v>
      </c>
      <c r="I419" s="149"/>
      <c r="J419" s="120">
        <f>ROUND(I419*H419,2)</f>
        <v>0</v>
      </c>
      <c r="K419" s="121"/>
      <c r="L419" s="25"/>
      <c r="M419" s="122" t="s">
        <v>1</v>
      </c>
      <c r="N419" s="123" t="s">
        <v>32</v>
      </c>
      <c r="O419" s="124">
        <v>0</v>
      </c>
      <c r="P419" s="124">
        <f>O419*H419</f>
        <v>0</v>
      </c>
      <c r="Q419" s="124">
        <v>0</v>
      </c>
      <c r="R419" s="124">
        <f>Q419*H419</f>
        <v>0</v>
      </c>
      <c r="S419" s="124">
        <v>0</v>
      </c>
      <c r="T419" s="125">
        <f>S419*H419</f>
        <v>0</v>
      </c>
      <c r="AR419" s="126" t="s">
        <v>132</v>
      </c>
      <c r="AT419" s="126" t="s">
        <v>128</v>
      </c>
      <c r="AU419" s="126" t="s">
        <v>74</v>
      </c>
      <c r="AY419" s="13" t="s">
        <v>127</v>
      </c>
      <c r="BE419" s="127">
        <f>IF(N419="základní",J419,0)</f>
        <v>0</v>
      </c>
      <c r="BF419" s="127">
        <f>IF(N419="snížená",J419,0)</f>
        <v>0</v>
      </c>
      <c r="BG419" s="127">
        <f>IF(N419="zákl. přenesená",J419,0)</f>
        <v>0</v>
      </c>
      <c r="BH419" s="127">
        <f>IF(N419="sníž. přenesená",J419,0)</f>
        <v>0</v>
      </c>
      <c r="BI419" s="127">
        <f>IF(N419="nulová",J419,0)</f>
        <v>0</v>
      </c>
      <c r="BJ419" s="13" t="s">
        <v>74</v>
      </c>
      <c r="BK419" s="127">
        <f>ROUND(I419*H419,2)</f>
        <v>0</v>
      </c>
      <c r="BL419" s="13" t="s">
        <v>132</v>
      </c>
      <c r="BM419" s="126" t="s">
        <v>878</v>
      </c>
    </row>
    <row r="420" spans="2:65" s="10" customFormat="1" ht="25.95" customHeight="1" x14ac:dyDescent="0.25">
      <c r="B420" s="106"/>
      <c r="D420" s="107" t="s">
        <v>66</v>
      </c>
      <c r="E420" s="108" t="s">
        <v>879</v>
      </c>
      <c r="F420" s="108" t="s">
        <v>880</v>
      </c>
      <c r="J420" s="109">
        <f>BK420</f>
        <v>0</v>
      </c>
      <c r="L420" s="106"/>
      <c r="M420" s="110"/>
      <c r="P420" s="111">
        <f>P421</f>
        <v>0</v>
      </c>
      <c r="R420" s="111">
        <f>R421</f>
        <v>0</v>
      </c>
      <c r="T420" s="112">
        <f>T421</f>
        <v>0</v>
      </c>
      <c r="AR420" s="107" t="s">
        <v>126</v>
      </c>
      <c r="AT420" s="113" t="s">
        <v>66</v>
      </c>
      <c r="AU420" s="113" t="s">
        <v>6</v>
      </c>
      <c r="AY420" s="107" t="s">
        <v>127</v>
      </c>
      <c r="BK420" s="114">
        <f>BK421</f>
        <v>0</v>
      </c>
    </row>
    <row r="421" spans="2:65" s="1" customFormat="1" ht="16.5" customHeight="1" x14ac:dyDescent="0.2">
      <c r="B421" s="25"/>
      <c r="C421" s="115" t="s">
        <v>74</v>
      </c>
      <c r="D421" s="115" t="s">
        <v>128</v>
      </c>
      <c r="E421" s="116" t="s">
        <v>881</v>
      </c>
      <c r="F421" s="117" t="s">
        <v>880</v>
      </c>
      <c r="G421" s="118" t="s">
        <v>225</v>
      </c>
      <c r="H421" s="119">
        <v>1</v>
      </c>
      <c r="I421" s="149"/>
      <c r="J421" s="120">
        <f>ROUND(I421*H421,2)</f>
        <v>0</v>
      </c>
      <c r="K421" s="121"/>
      <c r="L421" s="25"/>
      <c r="M421" s="122" t="s">
        <v>1</v>
      </c>
      <c r="N421" s="123" t="s">
        <v>32</v>
      </c>
      <c r="O421" s="124">
        <v>0</v>
      </c>
      <c r="P421" s="124">
        <f>O421*H421</f>
        <v>0</v>
      </c>
      <c r="Q421" s="124">
        <v>0</v>
      </c>
      <c r="R421" s="124">
        <f>Q421*H421</f>
        <v>0</v>
      </c>
      <c r="S421" s="124">
        <v>0</v>
      </c>
      <c r="T421" s="125">
        <f>S421*H421</f>
        <v>0</v>
      </c>
      <c r="AR421" s="126" t="s">
        <v>132</v>
      </c>
      <c r="AT421" s="126" t="s">
        <v>128</v>
      </c>
      <c r="AU421" s="126" t="s">
        <v>74</v>
      </c>
      <c r="AY421" s="13" t="s">
        <v>127</v>
      </c>
      <c r="BE421" s="127">
        <f>IF(N421="základní",J421,0)</f>
        <v>0</v>
      </c>
      <c r="BF421" s="127">
        <f>IF(N421="snížená",J421,0)</f>
        <v>0</v>
      </c>
      <c r="BG421" s="127">
        <f>IF(N421="zákl. přenesená",J421,0)</f>
        <v>0</v>
      </c>
      <c r="BH421" s="127">
        <f>IF(N421="sníž. přenesená",J421,0)</f>
        <v>0</v>
      </c>
      <c r="BI421" s="127">
        <f>IF(N421="nulová",J421,0)</f>
        <v>0</v>
      </c>
      <c r="BJ421" s="13" t="s">
        <v>74</v>
      </c>
      <c r="BK421" s="127">
        <f>ROUND(I421*H421,2)</f>
        <v>0</v>
      </c>
      <c r="BL421" s="13" t="s">
        <v>132</v>
      </c>
      <c r="BM421" s="126" t="s">
        <v>882</v>
      </c>
    </row>
    <row r="422" spans="2:65" s="10" customFormat="1" ht="25.95" customHeight="1" x14ac:dyDescent="0.25">
      <c r="B422" s="106"/>
      <c r="D422" s="107" t="s">
        <v>66</v>
      </c>
      <c r="E422" s="108" t="s">
        <v>883</v>
      </c>
      <c r="F422" s="108" t="s">
        <v>884</v>
      </c>
      <c r="J422" s="109">
        <f>BK422</f>
        <v>0</v>
      </c>
      <c r="L422" s="106"/>
      <c r="M422" s="110"/>
      <c r="P422" s="111">
        <f>SUM(P423:P426)</f>
        <v>0</v>
      </c>
      <c r="R422" s="111">
        <f>SUM(R423:R426)</f>
        <v>0</v>
      </c>
      <c r="T422" s="112">
        <f>SUM(T423:T426)</f>
        <v>0</v>
      </c>
      <c r="AR422" s="107" t="s">
        <v>126</v>
      </c>
      <c r="AT422" s="113" t="s">
        <v>66</v>
      </c>
      <c r="AU422" s="113" t="s">
        <v>6</v>
      </c>
      <c r="AY422" s="107" t="s">
        <v>127</v>
      </c>
      <c r="BK422" s="114">
        <f>SUM(BK423:BK426)</f>
        <v>0</v>
      </c>
    </row>
    <row r="423" spans="2:65" s="1" customFormat="1" ht="16.5" customHeight="1" x14ac:dyDescent="0.2">
      <c r="B423" s="25"/>
      <c r="C423" s="115" t="s">
        <v>137</v>
      </c>
      <c r="D423" s="115" t="s">
        <v>128</v>
      </c>
      <c r="E423" s="116" t="s">
        <v>885</v>
      </c>
      <c r="F423" s="117" t="s">
        <v>886</v>
      </c>
      <c r="G423" s="118" t="s">
        <v>225</v>
      </c>
      <c r="H423" s="119">
        <v>1</v>
      </c>
      <c r="I423" s="149"/>
      <c r="J423" s="120">
        <f>ROUND(I423*H423,2)</f>
        <v>0</v>
      </c>
      <c r="K423" s="121"/>
      <c r="L423" s="25"/>
      <c r="M423" s="122" t="s">
        <v>1</v>
      </c>
      <c r="N423" s="123" t="s">
        <v>32</v>
      </c>
      <c r="O423" s="124">
        <v>0</v>
      </c>
      <c r="P423" s="124">
        <f>O423*H423</f>
        <v>0</v>
      </c>
      <c r="Q423" s="124">
        <v>0</v>
      </c>
      <c r="R423" s="124">
        <f>Q423*H423</f>
        <v>0</v>
      </c>
      <c r="S423" s="124">
        <v>0</v>
      </c>
      <c r="T423" s="125">
        <f>S423*H423</f>
        <v>0</v>
      </c>
      <c r="AR423" s="126" t="s">
        <v>132</v>
      </c>
      <c r="AT423" s="126" t="s">
        <v>128</v>
      </c>
      <c r="AU423" s="126" t="s">
        <v>74</v>
      </c>
      <c r="AY423" s="13" t="s">
        <v>127</v>
      </c>
      <c r="BE423" s="127">
        <f>IF(N423="základní",J423,0)</f>
        <v>0</v>
      </c>
      <c r="BF423" s="127">
        <f>IF(N423="snížená",J423,0)</f>
        <v>0</v>
      </c>
      <c r="BG423" s="127">
        <f>IF(N423="zákl. přenesená",J423,0)</f>
        <v>0</v>
      </c>
      <c r="BH423" s="127">
        <f>IF(N423="sníž. přenesená",J423,0)</f>
        <v>0</v>
      </c>
      <c r="BI423" s="127">
        <f>IF(N423="nulová",J423,0)</f>
        <v>0</v>
      </c>
      <c r="BJ423" s="13" t="s">
        <v>74</v>
      </c>
      <c r="BK423" s="127">
        <f>ROUND(I423*H423,2)</f>
        <v>0</v>
      </c>
      <c r="BL423" s="13" t="s">
        <v>132</v>
      </c>
      <c r="BM423" s="126" t="s">
        <v>887</v>
      </c>
    </row>
    <row r="424" spans="2:65" s="1" customFormat="1" ht="16.5" customHeight="1" x14ac:dyDescent="0.2">
      <c r="B424" s="25"/>
      <c r="C424" s="115" t="s">
        <v>126</v>
      </c>
      <c r="D424" s="115" t="s">
        <v>128</v>
      </c>
      <c r="E424" s="116" t="s">
        <v>888</v>
      </c>
      <c r="F424" s="117" t="s">
        <v>884</v>
      </c>
      <c r="G424" s="118" t="s">
        <v>225</v>
      </c>
      <c r="H424" s="119">
        <v>1</v>
      </c>
      <c r="I424" s="149"/>
      <c r="J424" s="120">
        <f>ROUND(I424*H424,2)</f>
        <v>0</v>
      </c>
      <c r="K424" s="121"/>
      <c r="L424" s="25"/>
      <c r="M424" s="122" t="s">
        <v>1</v>
      </c>
      <c r="N424" s="123" t="s">
        <v>32</v>
      </c>
      <c r="O424" s="124">
        <v>0</v>
      </c>
      <c r="P424" s="124">
        <f>O424*H424</f>
        <v>0</v>
      </c>
      <c r="Q424" s="124">
        <v>0</v>
      </c>
      <c r="R424" s="124">
        <f>Q424*H424</f>
        <v>0</v>
      </c>
      <c r="S424" s="124">
        <v>0</v>
      </c>
      <c r="T424" s="125">
        <f>S424*H424</f>
        <v>0</v>
      </c>
      <c r="AR424" s="126" t="s">
        <v>132</v>
      </c>
      <c r="AT424" s="126" t="s">
        <v>128</v>
      </c>
      <c r="AU424" s="126" t="s">
        <v>74</v>
      </c>
      <c r="AY424" s="13" t="s">
        <v>127</v>
      </c>
      <c r="BE424" s="127">
        <f>IF(N424="základní",J424,0)</f>
        <v>0</v>
      </c>
      <c r="BF424" s="127">
        <f>IF(N424="snížená",J424,0)</f>
        <v>0</v>
      </c>
      <c r="BG424" s="127">
        <f>IF(N424="zákl. přenesená",J424,0)</f>
        <v>0</v>
      </c>
      <c r="BH424" s="127">
        <f>IF(N424="sníž. přenesená",J424,0)</f>
        <v>0</v>
      </c>
      <c r="BI424" s="127">
        <f>IF(N424="nulová",J424,0)</f>
        <v>0</v>
      </c>
      <c r="BJ424" s="13" t="s">
        <v>74</v>
      </c>
      <c r="BK424" s="127">
        <f>ROUND(I424*H424,2)</f>
        <v>0</v>
      </c>
      <c r="BL424" s="13" t="s">
        <v>132</v>
      </c>
      <c r="BM424" s="126" t="s">
        <v>889</v>
      </c>
    </row>
    <row r="425" spans="2:65" s="1" customFormat="1" ht="16.5" customHeight="1" x14ac:dyDescent="0.2">
      <c r="B425" s="25"/>
      <c r="C425" s="115" t="s">
        <v>76</v>
      </c>
      <c r="D425" s="115" t="s">
        <v>128</v>
      </c>
      <c r="E425" s="116" t="s">
        <v>890</v>
      </c>
      <c r="F425" s="117" t="s">
        <v>891</v>
      </c>
      <c r="G425" s="118" t="s">
        <v>225</v>
      </c>
      <c r="H425" s="119">
        <v>1</v>
      </c>
      <c r="I425" s="149"/>
      <c r="J425" s="120">
        <f>ROUND(I425*H425,2)</f>
        <v>0</v>
      </c>
      <c r="K425" s="121"/>
      <c r="L425" s="25"/>
      <c r="M425" s="122" t="s">
        <v>1</v>
      </c>
      <c r="N425" s="123" t="s">
        <v>32</v>
      </c>
      <c r="O425" s="124">
        <v>0</v>
      </c>
      <c r="P425" s="124">
        <f>O425*H425</f>
        <v>0</v>
      </c>
      <c r="Q425" s="124">
        <v>0</v>
      </c>
      <c r="R425" s="124">
        <f>Q425*H425</f>
        <v>0</v>
      </c>
      <c r="S425" s="124">
        <v>0</v>
      </c>
      <c r="T425" s="125">
        <f>S425*H425</f>
        <v>0</v>
      </c>
      <c r="AR425" s="126" t="s">
        <v>132</v>
      </c>
      <c r="AT425" s="126" t="s">
        <v>128</v>
      </c>
      <c r="AU425" s="126" t="s">
        <v>74</v>
      </c>
      <c r="AY425" s="13" t="s">
        <v>127</v>
      </c>
      <c r="BE425" s="127">
        <f>IF(N425="základní",J425,0)</f>
        <v>0</v>
      </c>
      <c r="BF425" s="127">
        <f>IF(N425="snížená",J425,0)</f>
        <v>0</v>
      </c>
      <c r="BG425" s="127">
        <f>IF(N425="zákl. přenesená",J425,0)</f>
        <v>0</v>
      </c>
      <c r="BH425" s="127">
        <f>IF(N425="sníž. přenesená",J425,0)</f>
        <v>0</v>
      </c>
      <c r="BI425" s="127">
        <f>IF(N425="nulová",J425,0)</f>
        <v>0</v>
      </c>
      <c r="BJ425" s="13" t="s">
        <v>74</v>
      </c>
      <c r="BK425" s="127">
        <f>ROUND(I425*H425,2)</f>
        <v>0</v>
      </c>
      <c r="BL425" s="13" t="s">
        <v>132</v>
      </c>
      <c r="BM425" s="126" t="s">
        <v>892</v>
      </c>
    </row>
    <row r="426" spans="2:65" s="1" customFormat="1" ht="16.5" customHeight="1" x14ac:dyDescent="0.2">
      <c r="B426" s="25"/>
      <c r="C426" s="115" t="s">
        <v>74</v>
      </c>
      <c r="D426" s="115" t="s">
        <v>128</v>
      </c>
      <c r="E426" s="116" t="s">
        <v>893</v>
      </c>
      <c r="F426" s="117" t="s">
        <v>894</v>
      </c>
      <c r="G426" s="118" t="s">
        <v>225</v>
      </c>
      <c r="H426" s="119">
        <v>1</v>
      </c>
      <c r="I426" s="149"/>
      <c r="J426" s="120">
        <f>ROUND(I426*H426,2)</f>
        <v>0</v>
      </c>
      <c r="K426" s="121"/>
      <c r="L426" s="25"/>
      <c r="M426" s="122" t="s">
        <v>1</v>
      </c>
      <c r="N426" s="123" t="s">
        <v>32</v>
      </c>
      <c r="O426" s="124">
        <v>0</v>
      </c>
      <c r="P426" s="124">
        <f>O426*H426</f>
        <v>0</v>
      </c>
      <c r="Q426" s="124">
        <v>0</v>
      </c>
      <c r="R426" s="124">
        <f>Q426*H426</f>
        <v>0</v>
      </c>
      <c r="S426" s="124">
        <v>0</v>
      </c>
      <c r="T426" s="125">
        <f>S426*H426</f>
        <v>0</v>
      </c>
      <c r="AR426" s="126" t="s">
        <v>132</v>
      </c>
      <c r="AT426" s="126" t="s">
        <v>128</v>
      </c>
      <c r="AU426" s="126" t="s">
        <v>74</v>
      </c>
      <c r="AY426" s="13" t="s">
        <v>127</v>
      </c>
      <c r="BE426" s="127">
        <f>IF(N426="základní",J426,0)</f>
        <v>0</v>
      </c>
      <c r="BF426" s="127">
        <f>IF(N426="snížená",J426,0)</f>
        <v>0</v>
      </c>
      <c r="BG426" s="127">
        <f>IF(N426="zákl. přenesená",J426,0)</f>
        <v>0</v>
      </c>
      <c r="BH426" s="127">
        <f>IF(N426="sníž. přenesená",J426,0)</f>
        <v>0</v>
      </c>
      <c r="BI426" s="127">
        <f>IF(N426="nulová",J426,0)</f>
        <v>0</v>
      </c>
      <c r="BJ426" s="13" t="s">
        <v>74</v>
      </c>
      <c r="BK426" s="127">
        <f>ROUND(I426*H426,2)</f>
        <v>0</v>
      </c>
      <c r="BL426" s="13" t="s">
        <v>132</v>
      </c>
      <c r="BM426" s="126" t="s">
        <v>895</v>
      </c>
    </row>
    <row r="427" spans="2:65" s="10" customFormat="1" ht="25.95" customHeight="1" x14ac:dyDescent="0.25">
      <c r="B427" s="106"/>
      <c r="D427" s="107" t="s">
        <v>66</v>
      </c>
      <c r="E427" s="108" t="s">
        <v>896</v>
      </c>
      <c r="F427" s="108" t="s">
        <v>897</v>
      </c>
      <c r="J427" s="109">
        <f>BK427</f>
        <v>0</v>
      </c>
      <c r="L427" s="106"/>
      <c r="M427" s="110"/>
      <c r="P427" s="111">
        <f>P428</f>
        <v>0</v>
      </c>
      <c r="R427" s="111">
        <f>R428</f>
        <v>0</v>
      </c>
      <c r="T427" s="112">
        <f>T428</f>
        <v>0</v>
      </c>
      <c r="AR427" s="107" t="s">
        <v>126</v>
      </c>
      <c r="AT427" s="113" t="s">
        <v>66</v>
      </c>
      <c r="AU427" s="113" t="s">
        <v>6</v>
      </c>
      <c r="AY427" s="107" t="s">
        <v>127</v>
      </c>
      <c r="BK427" s="114">
        <f>BK428</f>
        <v>0</v>
      </c>
    </row>
    <row r="428" spans="2:65" s="1" customFormat="1" ht="16.5" customHeight="1" x14ac:dyDescent="0.2">
      <c r="B428" s="25"/>
      <c r="C428" s="115" t="s">
        <v>74</v>
      </c>
      <c r="D428" s="115" t="s">
        <v>128</v>
      </c>
      <c r="E428" s="116" t="s">
        <v>898</v>
      </c>
      <c r="F428" s="117" t="s">
        <v>899</v>
      </c>
      <c r="G428" s="118" t="s">
        <v>225</v>
      </c>
      <c r="H428" s="119">
        <v>1</v>
      </c>
      <c r="I428" s="149"/>
      <c r="J428" s="120">
        <f>ROUND(I428*H428,2)</f>
        <v>0</v>
      </c>
      <c r="K428" s="121"/>
      <c r="L428" s="25"/>
      <c r="M428" s="122" t="s">
        <v>1</v>
      </c>
      <c r="N428" s="123" t="s">
        <v>32</v>
      </c>
      <c r="O428" s="124">
        <v>0</v>
      </c>
      <c r="P428" s="124">
        <f>O428*H428</f>
        <v>0</v>
      </c>
      <c r="Q428" s="124">
        <v>0</v>
      </c>
      <c r="R428" s="124">
        <f>Q428*H428</f>
        <v>0</v>
      </c>
      <c r="S428" s="124">
        <v>0</v>
      </c>
      <c r="T428" s="125">
        <f>S428*H428</f>
        <v>0</v>
      </c>
      <c r="AR428" s="126" t="s">
        <v>132</v>
      </c>
      <c r="AT428" s="126" t="s">
        <v>128</v>
      </c>
      <c r="AU428" s="126" t="s">
        <v>74</v>
      </c>
      <c r="AY428" s="13" t="s">
        <v>127</v>
      </c>
      <c r="BE428" s="127">
        <f>IF(N428="základní",J428,0)</f>
        <v>0</v>
      </c>
      <c r="BF428" s="127">
        <f>IF(N428="snížená",J428,0)</f>
        <v>0</v>
      </c>
      <c r="BG428" s="127">
        <f>IF(N428="zákl. přenesená",J428,0)</f>
        <v>0</v>
      </c>
      <c r="BH428" s="127">
        <f>IF(N428="sníž. přenesená",J428,0)</f>
        <v>0</v>
      </c>
      <c r="BI428" s="127">
        <f>IF(N428="nulová",J428,0)</f>
        <v>0</v>
      </c>
      <c r="BJ428" s="13" t="s">
        <v>74</v>
      </c>
      <c r="BK428" s="127">
        <f>ROUND(I428*H428,2)</f>
        <v>0</v>
      </c>
      <c r="BL428" s="13" t="s">
        <v>132</v>
      </c>
      <c r="BM428" s="126" t="s">
        <v>900</v>
      </c>
    </row>
    <row r="429" spans="2:65" s="10" customFormat="1" ht="25.95" customHeight="1" x14ac:dyDescent="0.25">
      <c r="B429" s="106"/>
      <c r="D429" s="107" t="s">
        <v>66</v>
      </c>
      <c r="E429" s="108" t="s">
        <v>901</v>
      </c>
      <c r="F429" s="108" t="s">
        <v>902</v>
      </c>
      <c r="J429" s="109">
        <f>BK429</f>
        <v>0</v>
      </c>
      <c r="L429" s="106"/>
      <c r="M429" s="110"/>
      <c r="P429" s="111">
        <f>P430</f>
        <v>0</v>
      </c>
      <c r="R429" s="111">
        <f>R430</f>
        <v>0</v>
      </c>
      <c r="T429" s="112">
        <f>T430</f>
        <v>0</v>
      </c>
      <c r="AR429" s="107" t="s">
        <v>126</v>
      </c>
      <c r="AT429" s="113" t="s">
        <v>66</v>
      </c>
      <c r="AU429" s="113" t="s">
        <v>6</v>
      </c>
      <c r="AY429" s="107" t="s">
        <v>127</v>
      </c>
      <c r="BK429" s="114">
        <f>BK430</f>
        <v>0</v>
      </c>
    </row>
    <row r="430" spans="2:65" s="1" customFormat="1" ht="16.5" customHeight="1" x14ac:dyDescent="0.2">
      <c r="B430" s="25"/>
      <c r="C430" s="115" t="s">
        <v>74</v>
      </c>
      <c r="D430" s="115" t="s">
        <v>128</v>
      </c>
      <c r="E430" s="116" t="s">
        <v>903</v>
      </c>
      <c r="F430" s="117" t="s">
        <v>902</v>
      </c>
      <c r="G430" s="118" t="s">
        <v>225</v>
      </c>
      <c r="H430" s="119">
        <v>1</v>
      </c>
      <c r="I430" s="149"/>
      <c r="J430" s="120">
        <f>ROUND(I430*H430,2)</f>
        <v>0</v>
      </c>
      <c r="K430" s="121"/>
      <c r="L430" s="25"/>
      <c r="M430" s="145" t="s">
        <v>1</v>
      </c>
      <c r="N430" s="146" t="s">
        <v>32</v>
      </c>
      <c r="O430" s="147">
        <v>0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26" t="s">
        <v>132</v>
      </c>
      <c r="AT430" s="126" t="s">
        <v>128</v>
      </c>
      <c r="AU430" s="126" t="s">
        <v>74</v>
      </c>
      <c r="AY430" s="13" t="s">
        <v>127</v>
      </c>
      <c r="BE430" s="127">
        <f>IF(N430="základní",J430,0)</f>
        <v>0</v>
      </c>
      <c r="BF430" s="127">
        <f>IF(N430="snížená",J430,0)</f>
        <v>0</v>
      </c>
      <c r="BG430" s="127">
        <f>IF(N430="zákl. přenesená",J430,0)</f>
        <v>0</v>
      </c>
      <c r="BH430" s="127">
        <f>IF(N430="sníž. přenesená",J430,0)</f>
        <v>0</v>
      </c>
      <c r="BI430" s="127">
        <f>IF(N430="nulová",J430,0)</f>
        <v>0</v>
      </c>
      <c r="BJ430" s="13" t="s">
        <v>74</v>
      </c>
      <c r="BK430" s="127">
        <f>ROUND(I430*H430,2)</f>
        <v>0</v>
      </c>
      <c r="BL430" s="13" t="s">
        <v>132</v>
      </c>
      <c r="BM430" s="126" t="s">
        <v>904</v>
      </c>
    </row>
    <row r="431" spans="2:65" s="1" customFormat="1" ht="7.05" customHeight="1" x14ac:dyDescent="0.2">
      <c r="B431" s="37"/>
      <c r="C431" s="38"/>
      <c r="D431" s="38"/>
      <c r="E431" s="38"/>
      <c r="F431" s="38"/>
      <c r="G431" s="38"/>
      <c r="H431" s="38"/>
      <c r="I431" s="38"/>
      <c r="J431" s="38"/>
      <c r="K431" s="38"/>
      <c r="L431" s="25"/>
    </row>
  </sheetData>
  <sheetProtection algorithmName="SHA-512" hashValue="XnpoP+RGOeZOjPrxEJN5XjNFhdc8dIjn/8Y9m4cJYah6vj/HmgeYdhkNG+3H9KmxXm7xnaAv2JqqIe/gufmcGA==" saltValue="lr/V57Y0nkH7saH/HjxHXQ==" spinCount="100000" sheet="1" formatColumns="0" formatRows="0" autoFilter="0"/>
  <autoFilter ref="C141:K430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Stavební objekt 01</vt:lpstr>
      <vt:lpstr>'Rekapitulace stavby'!Názvy_tisku</vt:lpstr>
      <vt:lpstr>'SO 01 - Stavební objekt 01'!Názvy_tisku</vt:lpstr>
      <vt:lpstr>'Rekapitulace stavby'!Oblast_tisku</vt:lpstr>
      <vt:lpstr>'SO 01 - Stavební objekt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Nguyễn</dc:creator>
  <cp:lastModifiedBy>LOVECKÁ Radka</cp:lastModifiedBy>
  <dcterms:created xsi:type="dcterms:W3CDTF">2024-05-07T09:41:32Z</dcterms:created>
  <dcterms:modified xsi:type="dcterms:W3CDTF">2024-05-15T09:11:25Z</dcterms:modified>
</cp:coreProperties>
</file>