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12300" yWindow="25812" windowWidth="23256" windowHeight="13896" firstSheet="1" activeTab="6"/>
  </bookViews>
  <sheets>
    <sheet name="Rekapitulace stavby" sheetId="1" r:id="rId1"/>
    <sheet name="01 - Stavební úpravy" sheetId="2" r:id="rId2"/>
    <sheet name="02 - Zdravotně technické ..." sheetId="3" r:id="rId3"/>
    <sheet name="03 - Zařízení silnoproudé..." sheetId="4" r:id="rId4"/>
    <sheet name="04 - Zařízení pro změkčov..." sheetId="5" r:id="rId5"/>
    <sheet name="05 - Vzduchotechnika" sheetId="6" r:id="rId6"/>
    <sheet name="06 - Vybavení mycího centra" sheetId="7" r:id="rId7"/>
    <sheet name="VRN - Ostatní a vedlejší ..." sheetId="8" r:id="rId8"/>
    <sheet name="Pokyny pro vyplnění" sheetId="9" r:id="rId9"/>
  </sheets>
  <definedNames>
    <definedName name="_xlnm._FilterDatabase" localSheetId="1" hidden="1">'01 - Stavební úpravy'!$C$97:$K$516</definedName>
    <definedName name="_xlnm._FilterDatabase" localSheetId="2" hidden="1">'02 - Zdravotně technické ...'!$C$88:$K$435</definedName>
    <definedName name="_xlnm._FilterDatabase" localSheetId="3" hidden="1">'03 - Zařízení silnoproudé...'!$C$81:$K$207</definedName>
    <definedName name="_xlnm._FilterDatabase" localSheetId="4" hidden="1">'04 - Zařízení pro změkčov...'!$C$80:$K$85</definedName>
    <definedName name="_xlnm._FilterDatabase" localSheetId="5" hidden="1">'05 - Vzduchotechnika'!$C$84:$K$146</definedName>
    <definedName name="_xlnm._FilterDatabase" localSheetId="6" hidden="1">'06 - Vybavení mycího centra'!$C$80:$K$93</definedName>
    <definedName name="_xlnm._FilterDatabase" localSheetId="7" hidden="1">'VRN - Ostatní a vedlejší ...'!$C$79:$K$95</definedName>
    <definedName name="_xlnm.Print_Area" localSheetId="1">'01 - Stavební úpravy'!$C$4:$J$39,'01 - Stavební úpravy'!$C$45:$J$79,'01 - Stavební úpravy'!$C$85:$K$516</definedName>
    <definedName name="_xlnm.Print_Area" localSheetId="2">'02 - Zdravotně technické ...'!$C$4:$J$39,'02 - Zdravotně technické ...'!$C$45:$J$70,'02 - Zdravotně technické ...'!$C$76:$K$435</definedName>
    <definedName name="_xlnm.Print_Area" localSheetId="3">'03 - Zařízení silnoproudé...'!$C$4:$J$39,'03 - Zařízení silnoproudé...'!$C$45:$J$63,'03 - Zařízení silnoproudé...'!$C$69:$K$207</definedName>
    <definedName name="_xlnm.Print_Area" localSheetId="4">'04 - Zařízení pro změkčov...'!$C$4:$J$39,'04 - Zařízení pro změkčov...'!$C$45:$J$62,'04 - Zařízení pro změkčov...'!$C$68:$K$85</definedName>
    <definedName name="_xlnm.Print_Area" localSheetId="5">'05 - Vzduchotechnika'!$C$4:$J$39,'05 - Vzduchotechnika'!$C$45:$J$66,'05 - Vzduchotechnika'!$C$72:$K$146</definedName>
    <definedName name="_xlnm.Print_Area" localSheetId="6">'06 - Vybavení mycího centra'!$C$4:$J$39,'06 - Vybavení mycího centra'!$C$45:$J$62,'06 - Vybavení mycího centra'!$C$68:$K$93</definedName>
    <definedName name="_xlnm.Print_Area" localSheetId="8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stavby'!$C$42:$AQ$62</definedName>
    <definedName name="_xlnm.Print_Area" localSheetId="7">'VRN - Ostatní a vedlejší ...'!$C$4:$J$39,'VRN - Ostatní a vedlejší ...'!$C$45:$J$61,'VRN - Ostatní a vedlejší ...'!$C$67:$K$95</definedName>
    <definedName name="_xlnm.Print_Titles" localSheetId="0">'Rekapitulace stavby'!$52:$52</definedName>
    <definedName name="_xlnm.Print_Titles" localSheetId="1">'01 - Stavební úpravy'!$97:$97</definedName>
    <definedName name="_xlnm.Print_Titles" localSheetId="2">'02 - Zdravotně technické ...'!$88:$88</definedName>
    <definedName name="_xlnm.Print_Titles" localSheetId="3">'03 - Zařízení silnoproudé...'!$81:$81</definedName>
    <definedName name="_xlnm.Print_Titles" localSheetId="4">'04 - Zařízení pro změkčov...'!$80:$80</definedName>
    <definedName name="_xlnm.Print_Titles" localSheetId="5">'05 - Vzduchotechnika'!$84:$84</definedName>
    <definedName name="_xlnm.Print_Titles" localSheetId="6">'06 - Vybavení mycího centra'!$80:$80</definedName>
    <definedName name="_xlnm.Print_Titles" localSheetId="7">'VRN - Ostatní a vedlejší ...'!$79:$79</definedName>
  </definedNames>
  <calcPr calcId="191029"/>
  <extLst/>
</workbook>
</file>

<file path=xl/sharedStrings.xml><?xml version="1.0" encoding="utf-8"?>
<sst xmlns="http://schemas.openxmlformats.org/spreadsheetml/2006/main" count="9611" uniqueCount="1955">
  <si>
    <t>Export Komplet</t>
  </si>
  <si>
    <t>VZ</t>
  </si>
  <si>
    <t>2.0</t>
  </si>
  <si>
    <t>ZAMOK</t>
  </si>
  <si>
    <t>False</t>
  </si>
  <si>
    <t>{71166855-964d-4f31-a815-9397a8611725}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</si>
  <si>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</si>
  <si>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</si>
  <si>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</si>
  <si>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</si>
  <si>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</si>
  <si>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</si>
  <si>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</si>
  <si>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</si>
  <si>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240404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</si>
  <si>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</si>
  <si>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</si>
  <si>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KKN a.s.-Objekt D,stavební úpravy pro instalaci nové myčky nádobí</t>
  </si>
  <si>
    <t>KSO:</t>
  </si>
  <si>
    <t/>
  </si>
  <si>
    <t>CC-CZ:</t>
  </si>
  <si>
    <t>Místo:</t>
  </si>
  <si>
    <t>Karlovy Vary</t>
  </si>
  <si>
    <t>Datum:</t>
  </si>
  <si>
    <t>4. 4. 2024</t>
  </si>
  <si>
    <t>Zadavatel:</t>
  </si>
  <si>
    <t>IČ:</t>
  </si>
  <si>
    <t>26365804</t>
  </si>
  <si>
    <t>KKN a.s.,nem.K.Vary,Bezručova 19,360 66 Karlovy Va</t>
  </si>
  <si>
    <t>DIČ:</t>
  </si>
  <si>
    <t>Uchazeč:</t>
  </si>
  <si>
    <t>Vyplň údaj</t>
  </si>
  <si>
    <t>Projektant:</t>
  </si>
  <si>
    <t>43332803</t>
  </si>
  <si>
    <t>Jan Sobotka,Kynšperk,Palackého 108</t>
  </si>
  <si>
    <t>True</t>
  </si>
  <si>
    <t>Zpracovatel:</t>
  </si>
  <si>
    <t>15707431</t>
  </si>
  <si>
    <t>Ing.Jana Handšuhová Smutná</t>
  </si>
  <si>
    <t>CZ5857250003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</si>
  <si>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</si>
  <si>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</si>
  <si>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</si>
  <si>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</si>
  <si>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</si>
  <si>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</si>
  <si>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</si>
  <si>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</si>
  <si>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</si>
  <si>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</si>
  <si>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</si>
  <si>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</si>
  <si>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</si>
  <si>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</si>
  <si>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</si>
  <si>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</si>
  <si>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</si>
  <si>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</si>
  <si>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</si>
  <si>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</si>
  <si>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</si>
  <si>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</si>
  <si>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</si>
  <si>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</si>
  <si>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</si>
  <si>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</si>
  <si>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</si>
  <si>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</si>
  <si>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</si>
  <si>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</si>
  <si>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</si>
  <si>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</si>
  <si>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</si>
  <si>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</si>
  <si>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</si>
  <si>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</si>
  <si>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</si>
  <si>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</si>
  <si>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</si>
  <si>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</si>
  <si>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</si>
  <si>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</si>
  <si>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</si>
  <si>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</si>
  <si>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</si>
  <si>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{fab7656a-5dc4-4997-aae2-dc84e0901da5}</t>
  </si>
  <si>
    <t>2</t>
  </si>
  <si>
    <t>02</t>
  </si>
  <si>
    <t>Zdravotně technické instalace</t>
  </si>
  <si>
    <t>{9b11bb66-8c0b-4c9f-b52e-136ac58010c1}</t>
  </si>
  <si>
    <t>03</t>
  </si>
  <si>
    <t>Zařízení silnoproudé elektrotechniky</t>
  </si>
  <si>
    <t>{e72b5023-b701-4161-8115-045ce11f101e}</t>
  </si>
  <si>
    <t>04</t>
  </si>
  <si>
    <t>Zařízení pro změkčování vody</t>
  </si>
  <si>
    <t>{b96d425c-a82b-4f14-b080-f6860394d7d1}</t>
  </si>
  <si>
    <t>05</t>
  </si>
  <si>
    <t>Vzduchotechnika</t>
  </si>
  <si>
    <t>{6a6565a3-766b-4875-8ebb-f19cf6e948b5}</t>
  </si>
  <si>
    <t>06</t>
  </si>
  <si>
    <t>Vybavení mycího centra</t>
  </si>
  <si>
    <t>{8c458fb3-9a21-4b79-8c11-f5e0c3f6c9d6}</t>
  </si>
  <si>
    <t>VRN</t>
  </si>
  <si>
    <t>Ostatní a vedlejší náklady</t>
  </si>
  <si>
    <t>VON</t>
  </si>
  <si>
    <t>{0f9cafc6-8b6d-42c8-b50a-ad77bb6f467a}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</si>
  <si>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</si>
  <si>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</si>
  <si>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</si>
  <si>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</si>
  <si>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</si>
  <si>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</si>
  <si>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</si>
  <si>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</si>
  <si>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</si>
  <si>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</si>
  <si>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</si>
  <si>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</si>
  <si>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</si>
  <si>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</si>
  <si>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</si>
  <si>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722 - Zdravotechnika - vnitřní vodovod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</si>
  <si>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</si>
  <si>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</si>
  <si>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</si>
  <si>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</si>
  <si>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</si>
  <si>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</si>
  <si>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</si>
  <si>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</si>
  <si>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</si>
  <si>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</si>
  <si>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</si>
  <si>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</si>
  <si>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</si>
  <si>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</si>
  <si>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</si>
  <si>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</si>
  <si>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</si>
  <si>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</si>
  <si>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</si>
  <si>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</si>
  <si>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</si>
  <si>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</si>
  <si>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</si>
  <si>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</si>
  <si>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</si>
  <si>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</si>
  <si>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</si>
  <si>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</si>
  <si>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</si>
  <si>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</si>
  <si>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 č.12 dodatečně osazované do připravených otvorů</t>
  </si>
  <si>
    <t>t</t>
  </si>
  <si>
    <t>CS ÚRS 2024 01</t>
  </si>
  <si>
    <t>4</t>
  </si>
  <si>
    <t>-1793560170</t>
  </si>
  <si>
    <t>PP</t>
  </si>
  <si>
    <t>Válcované nosníky dodatečně osazované do připravených otvorů bez zazdění hlav do č. 12</t>
  </si>
  <si>
    <t>Online PSC</t>
  </si>
  <si>
    <t>https://podminky.urs.cz/item/CS_URS_2024_01/317944321</t>
  </si>
  <si>
    <t>VV</t>
  </si>
  <si>
    <t>0,01*1,15 'Přepočtené koeficientem množství</t>
  </si>
  <si>
    <t>6</t>
  </si>
  <si>
    <t>Úpravy povrchů, podlahy a osazování výplní</t>
  </si>
  <si>
    <t>611131121</t>
  </si>
  <si>
    <t>Penetrační disperzní nátěr vnitřních stropů nanášený ručně</t>
  </si>
  <si>
    <t>m2</t>
  </si>
  <si>
    <t>599958664</t>
  </si>
  <si>
    <t>Podkladní a spojovací vrstva vnitřních omítaných ploch penetrace disperzní nanášená ručně stropů</t>
  </si>
  <si>
    <t>https://podminky.urs.cz/item/CS_URS_2024_01/611131121</t>
  </si>
  <si>
    <t>611311131</t>
  </si>
  <si>
    <t>Vápenný štuk vnitřních rovných stropů tloušťky do 3 mm</t>
  </si>
  <si>
    <t>1861462954</t>
  </si>
  <si>
    <t>Vápenný štuk vnitřních ploch tloušťky do 3 mm vodorovných konstrukcí stropů rovných</t>
  </si>
  <si>
    <t>https://podminky.urs.cz/item/CS_URS_2024_01/611311131</t>
  </si>
  <si>
    <t>"10%"125,34*0,1</t>
  </si>
  <si>
    <t>612131121</t>
  </si>
  <si>
    <t>Penetrační disperzní nátěr vnitřních stěn nanášený ručně</t>
  </si>
  <si>
    <t>253263397</t>
  </si>
  <si>
    <t>Podkladní a spojovací vrstva vnitřních omítaných ploch penetrace disperzní nanášená ručně stěn</t>
  </si>
  <si>
    <t>https://podminky.urs.cz/item/CS_URS_2024_01/612131121</t>
  </si>
  <si>
    <t>"pozn.14"23,400</t>
  </si>
  <si>
    <t>5</t>
  </si>
  <si>
    <t>612311131</t>
  </si>
  <si>
    <t>Vápenný štuk vnitřních stěn tloušťky do 3 mm</t>
  </si>
  <si>
    <t>-593853004</t>
  </si>
  <si>
    <t>Vápenný štuk vnitřních ploch tloušťky do 3 mm svislých konstrukcí stěn</t>
  </si>
  <si>
    <t>https://podminky.urs.cz/item/CS_URS_2024_01/612311131</t>
  </si>
  <si>
    <t>"pozn.14"</t>
  </si>
  <si>
    <t>(5,65-3,25)*(6,75+1,5*2)</t>
  </si>
  <si>
    <t>631312141</t>
  </si>
  <si>
    <t>Doplnění rýh v dosavadních mazaninách betonem prostým</t>
  </si>
  <si>
    <t>m3</t>
  </si>
  <si>
    <t>-1706553830</t>
  </si>
  <si>
    <t>Doplnění dosavadních mazanin prostým betonem s dodáním hmot, bez potěru, plochy jednotlivě rýh v dosavadních mazaninách</t>
  </si>
  <si>
    <t>https://podminky.urs.cz/item/CS_URS_2024_01/631312141</t>
  </si>
  <si>
    <t>"pozn.04"0,2*0,2*2,0</t>
  </si>
  <si>
    <t>"pozn.05"0,2*0,2*0,6</t>
  </si>
  <si>
    <t>"pozn.06"0,2*0,2*6,75</t>
  </si>
  <si>
    <t>Součet</t>
  </si>
  <si>
    <t>7</t>
  </si>
  <si>
    <t>642944121</t>
  </si>
  <si>
    <t>Osazování ocelových zárubní dodatečné pl do 2,5 m2</t>
  </si>
  <si>
    <t>kus</t>
  </si>
  <si>
    <t>-1009840932</t>
  </si>
  <si>
    <t>Osazení ocelových dveřních zárubní lisovaných nebo z úhelníků dodatečně s vybetonováním prahu, plochy do 2,5 m2</t>
  </si>
  <si>
    <t>https://podminky.urs.cz/item/CS_URS_2024_01/642944121</t>
  </si>
  <si>
    <t>8</t>
  </si>
  <si>
    <t>M</t>
  </si>
  <si>
    <t>5533143R</t>
  </si>
  <si>
    <t>"Z01"zárubeň jednokřídlá ocelová pro dodatečnou montáž tl stěny 110-150mm rozměru 900/1970, 2100mm vč.povrchové úpravy PEP barvou</t>
  </si>
  <si>
    <t>R-položka</t>
  </si>
  <si>
    <t>-494876529</t>
  </si>
  <si>
    <t>9</t>
  </si>
  <si>
    <t>Ostatní konstrukce a práce, bourání</t>
  </si>
  <si>
    <t>949101112</t>
  </si>
  <si>
    <t>Lešení pomocné pro objekty pozemních staveb s lešeňovou podlahou v přes 1,9 do 3,5 m zatížení do 150 kg/m2</t>
  </si>
  <si>
    <t>287775140</t>
  </si>
  <si>
    <t>Lešení pomocné pracovní pro objekty pozemních staveb pro zatížení do 150 kg/m2, o výšce lešeňové podlahy přes 1,9 do 3,5 m</t>
  </si>
  <si>
    <t>https://podminky.urs.cz/item/CS_URS_2024_01/949101112</t>
  </si>
  <si>
    <t>10</t>
  </si>
  <si>
    <t>952901111</t>
  </si>
  <si>
    <t>Vyčištění budov bytové a občanské výstavby při výšce podlaží do 4 m</t>
  </si>
  <si>
    <t>16</t>
  </si>
  <si>
    <t>1567130805</t>
  </si>
  <si>
    <t>Vyčištění budov nebo objektů před předáním do užívání budov bytové nebo občanské výstavby, světlé výšky podlaží do 4 m</t>
  </si>
  <si>
    <t>https://podminky.urs.cz/item/CS_URS_2024_01/952901111</t>
  </si>
  <si>
    <t>"01"110,99</t>
  </si>
  <si>
    <t>"02"10,93</t>
  </si>
  <si>
    <t>"03"3,43</t>
  </si>
  <si>
    <t>11</t>
  </si>
  <si>
    <t>971033631</t>
  </si>
  <si>
    <t>Vybourání otvorů ve zdivu cihelném pl do 4 m2 na MVC nebo MV tl do 150 mm</t>
  </si>
  <si>
    <t>-352457675</t>
  </si>
  <si>
    <t>Vybourání otvorů ve zdivu základovém nebo nadzákladovém z cihel, tvárnic, příčkovek z cihel pálených na maltu vápennou nebo vápenocementovou plochy do 4 m2, tl. do 150 mm</t>
  </si>
  <si>
    <t>https://podminky.urs.cz/item/CS_URS_2024_01/971033631</t>
  </si>
  <si>
    <t>"pozn.06"1,0*2,02</t>
  </si>
  <si>
    <t>12</t>
  </si>
  <si>
    <t>976071111</t>
  </si>
  <si>
    <t>Vybourání kovových madel a zábradlí</t>
  </si>
  <si>
    <t>m</t>
  </si>
  <si>
    <t>-1446049265</t>
  </si>
  <si>
    <t>Vybourání kovových madel, zábradlí, dvířek, zděří, kotevních želez madel a zábradlí</t>
  </si>
  <si>
    <t>https://podminky.urs.cz/item/CS_URS_2024_01/976071111</t>
  </si>
  <si>
    <t>"pozn.02"30+30</t>
  </si>
  <si>
    <t>13</t>
  </si>
  <si>
    <t>977151121</t>
  </si>
  <si>
    <t>Jádrové vrty diamantovými korunkami do stavebních materiálů D přes 110 do 120 mm</t>
  </si>
  <si>
    <t>-349830869</t>
  </si>
  <si>
    <t>Jádrové vrty diamantovými korunkami do stavebních materiálů (železobetonu, betonu, cihel, obkladů, dlažeb, kamene) průměru přes 110 do 120 mm</t>
  </si>
  <si>
    <t>https://podminky.urs.cz/item/CS_URS_2024_01/977151121</t>
  </si>
  <si>
    <t>"pozn.11"0,5</t>
  </si>
  <si>
    <t>"pozn.12"0,2</t>
  </si>
  <si>
    <t>14</t>
  </si>
  <si>
    <t>97800001R</t>
  </si>
  <si>
    <t>O01"Vybavení skladu chemie pro mycí stroj-záchytná vana z PE pro skladování 2 sudů 865x1245x350 mm-montáž a dodávka</t>
  </si>
  <si>
    <t>-474071302</t>
  </si>
  <si>
    <t>997</t>
  </si>
  <si>
    <t>Přesun sutě</t>
  </si>
  <si>
    <t>997013212</t>
  </si>
  <si>
    <t>Vnitrostaveništní doprava suti a vybouraných hmot pro budovy v přes 6 do 9 m ručně</t>
  </si>
  <si>
    <t>2043306382</t>
  </si>
  <si>
    <t>Vnitrostaveništní doprava suti a vybouraných hmot vodorovně do 50 m s naložením ručně pro budovy a haly výšky přes 6 do 9 m</t>
  </si>
  <si>
    <t>https://podminky.urs.cz/item/CS_URS_2024_01/997013212</t>
  </si>
  <si>
    <t>997013501</t>
  </si>
  <si>
    <t>Odvoz suti a vybouraných hmot na skládku nebo meziskládku do 1 km se složením</t>
  </si>
  <si>
    <t>141307298</t>
  </si>
  <si>
    <t>Odvoz suti a vybouraných hmot na skládku nebo meziskládku se složením, na vzdálenost do 1 km</t>
  </si>
  <si>
    <t>https://podminky.urs.cz/item/CS_URS_2024_01/997013501</t>
  </si>
  <si>
    <t>17</t>
  </si>
  <si>
    <t>997013509</t>
  </si>
  <si>
    <t>Příplatek k odvozu suti a vybouraných hmot na skládku ZKD 1 km přes 1 km</t>
  </si>
  <si>
    <t>-1315025319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</si>
  <si>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</si>
  <si>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</si>
  <si>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20,47*19 'Přepočtené koeficientem množství</t>
  </si>
  <si>
    <t>18</t>
  </si>
  <si>
    <t>997013631</t>
  </si>
  <si>
    <t>Poplatek za uložení na skládce (skládkovné) stavebního odpadu směsného kód odpadu 17 09 04</t>
  </si>
  <si>
    <t>443962683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</si>
  <si>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</si>
  <si>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</si>
  <si>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998</t>
  </si>
  <si>
    <t>Přesun hmot</t>
  </si>
  <si>
    <t>19</t>
  </si>
  <si>
    <t>998011002</t>
  </si>
  <si>
    <t>Přesun hmot pro budovy zděné v přes 6 do 12 m</t>
  </si>
  <si>
    <t>1472151233</t>
  </si>
  <si>
    <t>Přesun hmot pro budovy občanské výstavby, bydlení, výrobu a služby s nosnou svislou konstrukcí zděnou z cihel, tvárnic nebo kamene vodorovná dopravní vzdálenost do 100 m základní pro budovy výšky přes 6 do 12 m</t>
  </si>
  <si>
    <t>https://podminky.urs.cz/item/CS_URS_2024_01/998011002</t>
  </si>
  <si>
    <t>PSV</t>
  </si>
  <si>
    <t>Práce a dodávky PSV</t>
  </si>
  <si>
    <t>711</t>
  </si>
  <si>
    <t>Izolace proti vodě, vlhkosti a plynům</t>
  </si>
  <si>
    <t>20</t>
  </si>
  <si>
    <t>711191101</t>
  </si>
  <si>
    <t>Provedení izolace proti zemní vlhkosti hydroizolační stěrkou vodorovné na betonu, 1 vrstva</t>
  </si>
  <si>
    <t>-1912108838</t>
  </si>
  <si>
    <t>Provedení izolace proti zemní vlhkosti hydroizolační stěrkou na ploše vodorovné V jednovrstvá na betonu</t>
  </si>
  <si>
    <t>https://podminky.urs.cz/item/CS_URS_2024_01/711191101</t>
  </si>
  <si>
    <t>5858100R</t>
  </si>
  <si>
    <t xml:space="preserve">stěrka hydroizolační  </t>
  </si>
  <si>
    <t>kg</t>
  </si>
  <si>
    <t>32</t>
  </si>
  <si>
    <t>-1389334199</t>
  </si>
  <si>
    <t>125,35*1,5 'Přepočtené koeficientem množství</t>
  </si>
  <si>
    <t>22</t>
  </si>
  <si>
    <t>998711202</t>
  </si>
  <si>
    <t>Přesun hmot procentní pro izolace proti vodě, vlhkosti a plynům v objektech v přes 6 do 12 m</t>
  </si>
  <si>
    <t>%</t>
  </si>
  <si>
    <t>1927710192</t>
  </si>
  <si>
    <t>Přesun hmot pro izolace proti vodě, vlhkosti a plynům stanovený procentní sazbou (%) z ceny vodorovná dopravní vzdálenost do 50 m základní v objektech výšky přes 6 do 12 m</t>
  </si>
  <si>
    <t>https://podminky.urs.cz/item/CS_URS_2024_01/998711202</t>
  </si>
  <si>
    <t>722</t>
  </si>
  <si>
    <t>Zdravotechnika - vnitřní vodovod</t>
  </si>
  <si>
    <t>23</t>
  </si>
  <si>
    <t>722176116</t>
  </si>
  <si>
    <t>Montáž potrubí plastové spojované svary polyfuzně D přes 40 do 50 mm</t>
  </si>
  <si>
    <t>-68940482</t>
  </si>
  <si>
    <t>Montáž potrubí z plastových trub svařovaných polyfuzně D přes 40 do 50 mm</t>
  </si>
  <si>
    <t>https://podminky.urs.cz/item/CS_URS_2024_01/722176116</t>
  </si>
  <si>
    <t>"Pozn.15"2,0</t>
  </si>
  <si>
    <t>24</t>
  </si>
  <si>
    <t>28611006</t>
  </si>
  <si>
    <t>trubka pevná PVC-C pro rozvod teplé a studené vody pro lepený spoj DN 40 50x5,6mm</t>
  </si>
  <si>
    <t>-1816715754</t>
  </si>
  <si>
    <t>2*1,03 'Přepočtené koeficientem množství</t>
  </si>
  <si>
    <t>25</t>
  </si>
  <si>
    <t>998722202</t>
  </si>
  <si>
    <t>Přesun hmot procentní pro vnitřní vodovod v objektech v přes 6 do 12 m</t>
  </si>
  <si>
    <t>1818203513</t>
  </si>
  <si>
    <t>Přesun hmot pro vnitřní vodovod stanovený procentní sazbou (%) z ceny vodorovná dopravní vzdálenost do 50 m základní v objektech výšky přes 6 do 12 m</t>
  </si>
  <si>
    <t>https://podminky.urs.cz/item/CS_URS_2024_01/998722202</t>
  </si>
  <si>
    <t>762</t>
  </si>
  <si>
    <t>Konstrukce tesařské</t>
  </si>
  <si>
    <t>26</t>
  </si>
  <si>
    <t>76243102R</t>
  </si>
  <si>
    <t>"O05"Universální výztuhy do SDK příček nebo předstěn z OSB tl.16 mm skryté v tl.stěny</t>
  </si>
  <si>
    <t>-1651573896</t>
  </si>
  <si>
    <t>0,4*6,0+1,25*0,5</t>
  </si>
  <si>
    <t>3,025*1,1 'Přepočtené koeficientem množství</t>
  </si>
  <si>
    <t>27</t>
  </si>
  <si>
    <t>998762202</t>
  </si>
  <si>
    <t>Přesun hmot procentní pro kce tesařské v objektech v přes 6 do 12 m</t>
  </si>
  <si>
    <t>-1613832284</t>
  </si>
  <si>
    <t>Přesun hmot pro konstrukce tesařské stanovený procentní sazbou (%) z ceny vodorovná dopravní vzdálenost do 50 m s užitím mechanizace v objektech výšky přes 6 do 12 m</t>
  </si>
  <si>
    <t>https://podminky.urs.cz/item/CS_URS_2024_01/998762202</t>
  </si>
  <si>
    <t>763</t>
  </si>
  <si>
    <t>Konstrukce suché výstavby</t>
  </si>
  <si>
    <t>28</t>
  </si>
  <si>
    <t>76311131R</t>
  </si>
  <si>
    <t>Dočasná SDK příčka tl 100 mm profil CW+UW 75 desky 1xA 12,5 bez izolace do EI 30 včetně následné demontáže (materiál v majetku dodavatele)viz D.1.1.9</t>
  </si>
  <si>
    <t>-378313377</t>
  </si>
  <si>
    <t>"D.1.1.9-dočasná příčka"</t>
  </si>
  <si>
    <t>2,3*(1,1*2+2,0+1,2*2+2,5+1,1*2+3,0*2+1,2*2+2,0+2,0*1,2*2)</t>
  </si>
  <si>
    <t>29</t>
  </si>
  <si>
    <t>763111471</t>
  </si>
  <si>
    <t>SDK příčka tl 100 mm profil CW+UW 50 desky 2xGM-FH1 12,5 s izolací EI 90 Rw do 51 dB</t>
  </si>
  <si>
    <t>-495902615</t>
  </si>
  <si>
    <t>Příčka ze sádrokartonových desek s nosnou konstrukcí z jednoduchých ocelových profilů UW, CW dvojitě opláštěná deskami impregnovanými se skelnou výztuží GM-FH1 tl. 2 x 12,5 mm s izolací, příčka tl. 100 mm, profil 50, EI 90, Rw do 51 dB</t>
  </si>
  <si>
    <t>https://podminky.urs.cz/item/CS_URS_2024_01/763111471</t>
  </si>
  <si>
    <t>2,1*(2,7+1,37)</t>
  </si>
  <si>
    <t>30</t>
  </si>
  <si>
    <t>763111726</t>
  </si>
  <si>
    <t>SDK příčka lišta na ochranu volných hran</t>
  </si>
  <si>
    <t>344730116</t>
  </si>
  <si>
    <t>Příčka ze sádrokartonových desek ostatní konstrukce a práce na příčkách ze sádrokartonových desek ochrana rohů lišta na ochranu volných hran vysoce pevná a nárazu odolná</t>
  </si>
  <si>
    <t>https://podminky.urs.cz/item/CS_URS_2024_01/763111726</t>
  </si>
  <si>
    <t>8*1,92</t>
  </si>
  <si>
    <t>31</t>
  </si>
  <si>
    <t>76311001R</t>
  </si>
  <si>
    <t>"O02"Ochrana rohů speciálním ochranným prvkem 75x75 mm</t>
  </si>
  <si>
    <t>1422524164</t>
  </si>
  <si>
    <t>15,36*1,1 'Přepočtené koeficientem množství</t>
  </si>
  <si>
    <t>763111812</t>
  </si>
  <si>
    <t>Demontáž SDK příčky s jednoduchou ocelovou nosnou konstrukcí opláštění dvojité</t>
  </si>
  <si>
    <t>-708054078</t>
  </si>
  <si>
    <t>Demontáž příček ze sádrokartonových desek s nosnou konstrukcí z ocelových profilů jednoduchých, opláštění dvojité</t>
  </si>
  <si>
    <t>https://podminky.urs.cz/item/CS_URS_2024_01/763111812</t>
  </si>
  <si>
    <t>"pozn.15"3,25*6,75</t>
  </si>
  <si>
    <t>33</t>
  </si>
  <si>
    <t>763122431.RGS</t>
  </si>
  <si>
    <t>SDK stěna šachtová OK 12 tl 75 mm profil CW+UW 50 desky 2x Glasroc H (GM-FH1) 12,5 bez TI EI 45/60</t>
  </si>
  <si>
    <t>1943440772</t>
  </si>
  <si>
    <t>3,25*(0,7+0,36*2)</t>
  </si>
  <si>
    <t>34</t>
  </si>
  <si>
    <t>76313141R</t>
  </si>
  <si>
    <t>Dočasný SDK podhled desky 1xA 12,5 bez izolace dvouvrstvá spodní kce profil CD+UD včetně následné demontáže-materiál v majetku dodavatele viz D.1.1.9</t>
  </si>
  <si>
    <t>-1020690422</t>
  </si>
  <si>
    <t>2,5*1,2+2,0*1,1+3,0*1,1+2,0*1,2*2</t>
  </si>
  <si>
    <t>35</t>
  </si>
  <si>
    <t>763181311</t>
  </si>
  <si>
    <t>Montáž jednokřídlové kovové zárubně do SDK příčky</t>
  </si>
  <si>
    <t>-1307206353</t>
  </si>
  <si>
    <t>Výplně otvorů konstrukcí ze sádrokartonových desek montáž zárubně kovové s konstrukcí jednokřídlové</t>
  </si>
  <si>
    <t>https://podminky.urs.cz/item/CS_URS_2024_01/763181311</t>
  </si>
  <si>
    <t>36</t>
  </si>
  <si>
    <t>55331591</t>
  </si>
  <si>
    <t>zárubeň jednokřídlá ocelová pro sádrokartonové příčky tl stěny 75-100mm rozměru 900/1970, 2100mm</t>
  </si>
  <si>
    <t>2131026496</t>
  </si>
  <si>
    <t>37</t>
  </si>
  <si>
    <t>763181811</t>
  </si>
  <si>
    <t>Demontáž jednokřídlové kovové zárubně v do 2,75 m SDK příčka</t>
  </si>
  <si>
    <t>-1915505716</t>
  </si>
  <si>
    <t>Demontáž kovových zárubní konstrukcí ze sádrokartonových příček výšky do 2,75 m jednokřídlových</t>
  </si>
  <si>
    <t>https://podminky.urs.cz/item/CS_URS_2024_01/763181811</t>
  </si>
  <si>
    <t>"pozn.15"2</t>
  </si>
  <si>
    <t>38</t>
  </si>
  <si>
    <t>763221811</t>
  </si>
  <si>
    <t>Demontáž sádrovláknité předsazené/šachtové stěny s jednoduchou nosnou kcí opláštění jednoduché</t>
  </si>
  <si>
    <t>1710633791</t>
  </si>
  <si>
    <t>Demontáž předsazených nebo šachtových stěn ze sádrovláknitých desek s nosnou konstrukcí z ocelových profilů jednoduchých, opláštění jednoduché</t>
  </si>
  <si>
    <t>https://podminky.urs.cz/item/CS_URS_2024_01/763221811</t>
  </si>
  <si>
    <t>"Pozn.07"3,25*(0,7+0,36*2)</t>
  </si>
  <si>
    <t>39</t>
  </si>
  <si>
    <t>998763402</t>
  </si>
  <si>
    <t>Přesun hmot procentní pro konstrukce montované z desek v objektech v přes 6 do 12 m</t>
  </si>
  <si>
    <t>1481680651</t>
  </si>
  <si>
    <t>Přesun hmot pro konstrukce montované z desek sádrokartonových, sádrovláknitých, cementovláknitých nebo cementových stanovený procentní sazbou (%) z ceny vodorovná dopravní vzdálenost do 50 m základní v objektech výšky přes 6 do 12 m</t>
  </si>
  <si>
    <t>https://podminky.urs.cz/item/CS_URS_2024_01/998763402</t>
  </si>
  <si>
    <t>766</t>
  </si>
  <si>
    <t>Konstrukce truhlářské</t>
  </si>
  <si>
    <t>40</t>
  </si>
  <si>
    <t>76666000R</t>
  </si>
  <si>
    <t>Montáž dveřních křídel otvíravých jednokřídlových š do 0,9 m do ocelové zárubně včetně následné demontáže</t>
  </si>
  <si>
    <t>117711831</t>
  </si>
  <si>
    <t>"dočasná příčka"2</t>
  </si>
  <si>
    <t>41</t>
  </si>
  <si>
    <t>61161003</t>
  </si>
  <si>
    <t>dveře jednokřídlé voštinové povrch lakovaný plné 900x1970-2100mm</t>
  </si>
  <si>
    <t>-220345000</t>
  </si>
  <si>
    <t>42</t>
  </si>
  <si>
    <t>766660002</t>
  </si>
  <si>
    <t>Montáž dveřních křídel otvíravých jednokřídlových š přes 0,8 m do ocelové zárubně</t>
  </si>
  <si>
    <t>136348610</t>
  </si>
  <si>
    <t>Montáž dveřních křídel dřevěných nebo plastových otevíravých do ocelové zárubně povrchově upravených jednokřídlových, šířky přes 800 mm</t>
  </si>
  <si>
    <t>https://podminky.urs.cz/item/CS_URS_2024_01/766660002</t>
  </si>
  <si>
    <t>43</t>
  </si>
  <si>
    <t>MSN.0027537.URS</t>
  </si>
  <si>
    <t>dveře interiérové jednokřídlé plné, DTD, HPL laminát, bílé plné, 90x197</t>
  </si>
  <si>
    <t>-1497747780</t>
  </si>
  <si>
    <t>44</t>
  </si>
  <si>
    <t>766660352</t>
  </si>
  <si>
    <t>Montáž posuvných dveří jednokřídlových průchozí v do 2,5 m a š přes 800 do 1200 mm do pojezdu na stěnu</t>
  </si>
  <si>
    <t>384119008</t>
  </si>
  <si>
    <t>Montáž dveřních křídel dřevěných nebo plastových posuvných dveří do pojezdu na stěnu výšky do 2,5 m jednokřídlových, průchozí šířky přes 800 do 1200 mm</t>
  </si>
  <si>
    <t>https://podminky.urs.cz/item/CS_URS_2024_01/766660352</t>
  </si>
  <si>
    <t>45</t>
  </si>
  <si>
    <t>76666001R</t>
  </si>
  <si>
    <t>"PL01"Posuvné plastové dveře plné jednokřídlové 1460x2000 mm</t>
  </si>
  <si>
    <t>1561460993</t>
  </si>
  <si>
    <t>46</t>
  </si>
  <si>
    <t>766660357</t>
  </si>
  <si>
    <t>Montáž posuvných dveří dvoukřídlových průchozí v do 2,5 m a š přes 1200 do 1650 mm do pojezdu na stěnu</t>
  </si>
  <si>
    <t>-638313160</t>
  </si>
  <si>
    <t>Montáž dveřních křídel dřevěných nebo plastových posuvných dveří do pojezdu na stěnu výšky do 2,5 m dvoukřídlových, průchozí šířky přes 1200 do 1650 mm</t>
  </si>
  <si>
    <t>https://podminky.urs.cz/item/CS_URS_2024_01/766660357</t>
  </si>
  <si>
    <t>47</t>
  </si>
  <si>
    <t>76666002R</t>
  </si>
  <si>
    <t>"PL02"Posuvné plastové dveře plné dvoukřídlové 1500x2000 mm</t>
  </si>
  <si>
    <t>1814265854</t>
  </si>
  <si>
    <t>48</t>
  </si>
  <si>
    <t>766660729</t>
  </si>
  <si>
    <t>Montáž dveřního interiérového kování - štítku s klikou</t>
  </si>
  <si>
    <t>-530551561</t>
  </si>
  <si>
    <t>Montáž dveřních doplňků dveřního kování interiérového štítku s klikou</t>
  </si>
  <si>
    <t>https://podminky.urs.cz/item/CS_URS_2024_01/766660729</t>
  </si>
  <si>
    <t>49</t>
  </si>
  <si>
    <t>54914124</t>
  </si>
  <si>
    <t>kování rozetové koule/klika</t>
  </si>
  <si>
    <t>363718038</t>
  </si>
  <si>
    <t>50</t>
  </si>
  <si>
    <t>998766202</t>
  </si>
  <si>
    <t>Přesun hmot procentní pro kce truhlářské v objektech v přes 6 do 12 m</t>
  </si>
  <si>
    <t>154613360</t>
  </si>
  <si>
    <t>Přesun hmot pro konstrukce truhlářské stanovený procentní sazbou (%) z ceny vodorovná dopravní vzdálenost do 50 m základní v objektech výšky přes 6 do 12 m</t>
  </si>
  <si>
    <t>https://podminky.urs.cz/item/CS_URS_2024_01/998766202</t>
  </si>
  <si>
    <t>767</t>
  </si>
  <si>
    <t>Konstrukce zámečnické</t>
  </si>
  <si>
    <t>51</t>
  </si>
  <si>
    <t>767165114</t>
  </si>
  <si>
    <t>Montáž zábradlí rovného madla z trubek nebo tenkostěnných profilů svařovaného</t>
  </si>
  <si>
    <t>1432510901</t>
  </si>
  <si>
    <t>Montáž zábradlí rovného madel z trubek nebo tenkostěnných profilů svařováním</t>
  </si>
  <si>
    <t>https://podminky.urs.cz/item/CS_URS_2024_01/767165114</t>
  </si>
  <si>
    <t>52</t>
  </si>
  <si>
    <t>76716001R</t>
  </si>
  <si>
    <t>"Z03"Ochranné nástěnné madlo mat.nerez AISI 304 vč.doplňků</t>
  </si>
  <si>
    <t>-1617092355</t>
  </si>
  <si>
    <t>53</t>
  </si>
  <si>
    <t>76763281R</t>
  </si>
  <si>
    <t>Demontáž posuvných  dveří vč.kolejnice</t>
  </si>
  <si>
    <t>605394758</t>
  </si>
  <si>
    <t>Demontáž posuvných dveří vč.kolejnice</t>
  </si>
  <si>
    <t>"pozn.01"2</t>
  </si>
  <si>
    <t>54</t>
  </si>
  <si>
    <t>998767202</t>
  </si>
  <si>
    <t>Přesun hmot procentní pro zámečnické konstrukce v objektech v přes 6 do 12 m</t>
  </si>
  <si>
    <t>-1583880901</t>
  </si>
  <si>
    <t>Přesun hmot pro zámečnické konstrukce stanovený procentní sazbou (%) z ceny vodorovná dopravní vzdálenost do 50 m základní v objektech výšky přes 6 do 12 m</t>
  </si>
  <si>
    <t>https://podminky.urs.cz/item/CS_URS_2024_01/998767202</t>
  </si>
  <si>
    <t>771</t>
  </si>
  <si>
    <t>Podlahy z dlaždic</t>
  </si>
  <si>
    <t>55</t>
  </si>
  <si>
    <t>771111011</t>
  </si>
  <si>
    <t>Vysátí podkladu před pokládkou dlažby</t>
  </si>
  <si>
    <t>-1721037883</t>
  </si>
  <si>
    <t>Příprava podkladu před provedením dlažby vysátí podlah</t>
  </si>
  <si>
    <t>https://podminky.urs.cz/item/CS_URS_2024_01/771111011</t>
  </si>
  <si>
    <t>"pozn.18"0,5</t>
  </si>
  <si>
    <t>56</t>
  </si>
  <si>
    <t>771121011</t>
  </si>
  <si>
    <t>Nátěr penetrační na podlahu</t>
  </si>
  <si>
    <t>352121112</t>
  </si>
  <si>
    <t>Příprava podkladu před provedením dlažby nátěr penetrační na podlahu</t>
  </si>
  <si>
    <t>https://podminky.urs.cz/item/CS_URS_2024_01/771121011</t>
  </si>
  <si>
    <t>57</t>
  </si>
  <si>
    <t>771151011</t>
  </si>
  <si>
    <t>Samonivelační stěrka podlah pevnosti 20 MPa tl 3 mm</t>
  </si>
  <si>
    <t>-1191601066</t>
  </si>
  <si>
    <t>Příprava podkladu před provedením dlažby samonivelační stěrka min.pevnosti 20 MPa, tloušťky do 3 mm</t>
  </si>
  <si>
    <t>https://podminky.urs.cz/item/CS_URS_2024_01/771151011</t>
  </si>
  <si>
    <t>58</t>
  </si>
  <si>
    <t>771573810</t>
  </si>
  <si>
    <t>Demontáž podlah z dlaždic keramických lepených</t>
  </si>
  <si>
    <t>189432679</t>
  </si>
  <si>
    <t>https://podminky.urs.cz/item/CS_URS_2024_01/771573810</t>
  </si>
  <si>
    <t>"pozn.12"84</t>
  </si>
  <si>
    <t>"pozn.13"11</t>
  </si>
  <si>
    <t>"pozn.14"31</t>
  </si>
  <si>
    <t>59</t>
  </si>
  <si>
    <t>771574418</t>
  </si>
  <si>
    <t>Montáž podlah keramických hladkých lepených cementovým flexibilním lepidlem přes 19 do 22 ks/m2</t>
  </si>
  <si>
    <t>1937512916</t>
  </si>
  <si>
    <t>Montáž podlah z dlaždic keramických lepených cementovým flexibilním lepidlem hladkých, tloušťky do 10 mm přes 19 do 22 ks/m2</t>
  </si>
  <si>
    <t>https://podminky.urs.cz/item/CS_URS_2024_01/771574418</t>
  </si>
  <si>
    <t>60</t>
  </si>
  <si>
    <t>59761133</t>
  </si>
  <si>
    <t>dlažba keramická slinutá nemrazuvzdorná povrch hladký/matný tl do 10mm přes 22 do 25ks/m2</t>
  </si>
  <si>
    <t>-1836074826</t>
  </si>
  <si>
    <t>61</t>
  </si>
  <si>
    <t>998771202</t>
  </si>
  <si>
    <t>Přesun hmot procentní pro podlahy z dlaždic v objektech v přes 6 do 12 m</t>
  </si>
  <si>
    <t>-1240838945</t>
  </si>
  <si>
    <t>Přesun hmot pro podlahy z dlaždic stanovený procentní sazbou (%) z ceny vodorovná dopravní vzdálenost do 50 m základní v objektech výšky přes 6 do 12 m</t>
  </si>
  <si>
    <t>https://podminky.urs.cz/item/CS_URS_2024_01/998771202</t>
  </si>
  <si>
    <t>776</t>
  </si>
  <si>
    <t>Podlahy povlakové</t>
  </si>
  <si>
    <t>62</t>
  </si>
  <si>
    <t>77642131R</t>
  </si>
  <si>
    <t>Montáž přechodových  lišt</t>
  </si>
  <si>
    <t>629915772</t>
  </si>
  <si>
    <t>Montáž přechodových lišt</t>
  </si>
  <si>
    <t>63</t>
  </si>
  <si>
    <t>2841101R</t>
  </si>
  <si>
    <t>"O06"Podlahová dilatační lišta pro vytvoření přechodu mat. PVC</t>
  </si>
  <si>
    <t>-217650312</t>
  </si>
  <si>
    <t>7*1,1 'Přepočtené koeficientem množství</t>
  </si>
  <si>
    <t>64</t>
  </si>
  <si>
    <t>998776202</t>
  </si>
  <si>
    <t>Přesun hmot procentní pro podlahy povlakové v objektech v přes 6 do 12 m</t>
  </si>
  <si>
    <t>83012923</t>
  </si>
  <si>
    <t>Přesun hmot pro podlahy povlakové stanovený procentní sazbou (%) z ceny vodorovná dopravní vzdálenost do 50 m základní v objektech výšky přes 6 do 12 m</t>
  </si>
  <si>
    <t>https://podminky.urs.cz/item/CS_URS_2024_01/998776202</t>
  </si>
  <si>
    <t>777</t>
  </si>
  <si>
    <t>Podlahy lité</t>
  </si>
  <si>
    <t>65</t>
  </si>
  <si>
    <t>777111111</t>
  </si>
  <si>
    <t>Vysátí podkladu před provedením lité podlahy</t>
  </si>
  <si>
    <t>1096006146</t>
  </si>
  <si>
    <t>Příprava podkladu před provedením litých podlah vysátí</t>
  </si>
  <si>
    <t>https://podminky.urs.cz/item/CS_URS_2024_01/777111111</t>
  </si>
  <si>
    <t>66</t>
  </si>
  <si>
    <t>777111123</t>
  </si>
  <si>
    <t>Strojní broušení podkladu před provedením lité podlahy</t>
  </si>
  <si>
    <t>-812624341</t>
  </si>
  <si>
    <t>Příprava podkladu před provedením litých podlah obroušení strojní</t>
  </si>
  <si>
    <t>https://podminky.urs.cz/item/CS_URS_2024_01/777111123</t>
  </si>
  <si>
    <t>67</t>
  </si>
  <si>
    <t>777111131</t>
  </si>
  <si>
    <t>Frézování podkladu před provedením lité podlahy</t>
  </si>
  <si>
    <t>1236830887</t>
  </si>
  <si>
    <t>Příprava podkladu před provedením litých podlah frézování</t>
  </si>
  <si>
    <t>https://podminky.urs.cz/item/CS_URS_2024_01/777111131</t>
  </si>
  <si>
    <t>68</t>
  </si>
  <si>
    <t>777111141</t>
  </si>
  <si>
    <t>Otryskání podkladu před provedením lité podlahy</t>
  </si>
  <si>
    <t>-1450861183</t>
  </si>
  <si>
    <t>Příprava podkladu před provedením litých podlah otryskání</t>
  </si>
  <si>
    <t>https://podminky.urs.cz/item/CS_URS_2024_01/777111141</t>
  </si>
  <si>
    <t>69</t>
  </si>
  <si>
    <t>777121105</t>
  </si>
  <si>
    <t>Vyrovnání podkladu podlah stěrkou plněnou pískem pl přes 1,0 m2 tl do 3 mm</t>
  </si>
  <si>
    <t>1178486793</t>
  </si>
  <si>
    <t>Vyrovnání podkladu epoxidovou stěrkou plněnou pískem, tloušťky do 3 mm, plochy přes 1,0 m2</t>
  </si>
  <si>
    <t>https://podminky.urs.cz/item/CS_URS_2024_01/777121105</t>
  </si>
  <si>
    <t>"1d"125,350</t>
  </si>
  <si>
    <t>70</t>
  </si>
  <si>
    <t>777131101</t>
  </si>
  <si>
    <t>Penetrační epoxidový nátěr podlahy na suchý a vyzrálý podklad</t>
  </si>
  <si>
    <t>-344131698</t>
  </si>
  <si>
    <t>Penetrační nátěr podlahy epoxidový na podklad suchý a vyzrálý</t>
  </si>
  <si>
    <t>https://podminky.urs.cz/item/CS_URS_2024_01/777131101</t>
  </si>
  <si>
    <t>"1e"125,350</t>
  </si>
  <si>
    <t>71</t>
  </si>
  <si>
    <t>777131127</t>
  </si>
  <si>
    <t>Prosyp penetračních nátěrů podkladu podlahy pískem v množství přes 1,5 do 3,0 kg/m2</t>
  </si>
  <si>
    <t>1527404625</t>
  </si>
  <si>
    <t>Penetrační nátěr prosyp penetračních nátěrů podlahy pískem přes 1,5 do 3,0 kg/m2</t>
  </si>
  <si>
    <t>https://podminky.urs.cz/item/CS_URS_2024_01/777131127</t>
  </si>
  <si>
    <t>"1c"125,35</t>
  </si>
  <si>
    <t>"1d"125,35</t>
  </si>
  <si>
    <t>72</t>
  </si>
  <si>
    <t>777511123</t>
  </si>
  <si>
    <t>Krycí epoxidová stěrka tloušťky přes 1 do 2 mm průmyslové lité podlahy</t>
  </si>
  <si>
    <t>235942721</t>
  </si>
  <si>
    <t>Krycí stěrka průmyslová epoxidová, tloušťky přes 1 do 2 mm</t>
  </si>
  <si>
    <t>https://podminky.urs.cz/item/CS_URS_2024_01/777511123</t>
  </si>
  <si>
    <t>"1c"125,350</t>
  </si>
  <si>
    <t>73</t>
  </si>
  <si>
    <t>777612103</t>
  </si>
  <si>
    <t>Uzavírací epoxidový transparentní nátěr podlahy</t>
  </si>
  <si>
    <t>1180060434</t>
  </si>
  <si>
    <t>Uzavírací nátěr podlahy epoxidový transparentní</t>
  </si>
  <si>
    <t>https://podminky.urs.cz/item/CS_URS_2024_01/777612103</t>
  </si>
  <si>
    <t>"1b"125,350</t>
  </si>
  <si>
    <t>74</t>
  </si>
  <si>
    <t>777621101</t>
  </si>
  <si>
    <t>Krycí polyuretanový dekorativní nátěr podlahy</t>
  </si>
  <si>
    <t>1489747741</t>
  </si>
  <si>
    <t>Krycí nátěr podlahy dekorativní polyuretanový</t>
  </si>
  <si>
    <t>https://podminky.urs.cz/item/CS_URS_2024_01/777621101</t>
  </si>
  <si>
    <t>"1a"</t>
  </si>
  <si>
    <t>75</t>
  </si>
  <si>
    <t>777911111</t>
  </si>
  <si>
    <t>Tuhé napojení lité podlahy na stěnu nebo sokl</t>
  </si>
  <si>
    <t>-1205102017</t>
  </si>
  <si>
    <t>Napojení na stěnu nebo sokl fabionem z epoxidové stěrky plněné pískem tuhé</t>
  </si>
  <si>
    <t>https://podminky.urs.cz/item/CS_URS_2024_01/777911111</t>
  </si>
  <si>
    <t>"01"</t>
  </si>
  <si>
    <t>12,48*2+11,85*2+1,37*2</t>
  </si>
  <si>
    <t>"02"</t>
  </si>
  <si>
    <t>4,65*2+2,35*2</t>
  </si>
  <si>
    <t>"03"</t>
  </si>
  <si>
    <t>1,37*2+2,7*2</t>
  </si>
  <si>
    <t>76</t>
  </si>
  <si>
    <t>998777202</t>
  </si>
  <si>
    <t>Přesun hmot procentní pro podlahy lité v objektech v přes 6 do 12 m</t>
  </si>
  <si>
    <t>-1999523659</t>
  </si>
  <si>
    <t>Přesun hmot pro podlahy lité stanovený procentní sazbou (%) z ceny vodorovná dopravní vzdálenost do 50 m základní v objektech výšky přes 6 do 12 m</t>
  </si>
  <si>
    <t>https://podminky.urs.cz/item/CS_URS_2024_01/998777202</t>
  </si>
  <si>
    <t>781</t>
  </si>
  <si>
    <t>Dokončovací práce - obklady</t>
  </si>
  <si>
    <t>77</t>
  </si>
  <si>
    <t>781111011</t>
  </si>
  <si>
    <t>Ometení (oprášení) stěny při přípravě podkladu</t>
  </si>
  <si>
    <t>-771082940</t>
  </si>
  <si>
    <t>Příprava podkladu před provedením obkladu oprášení (ometení) stěny</t>
  </si>
  <si>
    <t>https://podminky.urs.cz/item/CS_URS_2024_01/781111011</t>
  </si>
  <si>
    <t>3,25*(6,75+5,55+0,36*2+1,37+6,3+12,48+4,8+4,8+2,5-1,55+2,1+0,5+3,95+1,1+0,4*4)</t>
  </si>
  <si>
    <t>-(0,9*2,0+0,6*2,0+1,4*2,0+0,9*2,0)</t>
  </si>
  <si>
    <t>3,25*(4,65*2+2,35*2)-1,5*2,0*2</t>
  </si>
  <si>
    <t>2,1*(1,27+2,7)+3,25*(1,27+2,7)-0,9*2,0</t>
  </si>
  <si>
    <t>78</t>
  </si>
  <si>
    <t>781121011</t>
  </si>
  <si>
    <t>Nátěr penetrační na stěnu</t>
  </si>
  <si>
    <t>2065075380</t>
  </si>
  <si>
    <t>Příprava podkladu před provedením obkladu nátěr penetrační na stěnu</t>
  </si>
  <si>
    <t>https://podminky.urs.cz/item/CS_URS_2024_01/781121011</t>
  </si>
  <si>
    <t>79</t>
  </si>
  <si>
    <t>781131264</t>
  </si>
  <si>
    <t>Izolace pod obklad těsnícími pásy mezi podlahou a stěnou</t>
  </si>
  <si>
    <t>1444635028</t>
  </si>
  <si>
    <t>Izolace stěny pod obklad izolace těsnícími izolačními pásy mezi podlahou a stěnu</t>
  </si>
  <si>
    <t>https://podminky.urs.cz/item/CS_URS_2024_01/781131264</t>
  </si>
  <si>
    <t>80</t>
  </si>
  <si>
    <t>781151031</t>
  </si>
  <si>
    <t>Celoplošné vyrovnání podkladu stěrkou tl 3 mm</t>
  </si>
  <si>
    <t>263552288</t>
  </si>
  <si>
    <t>Příprava podkladu před provedením obkladu celoplošné vyrovnání podkladu stěrkou, tloušťky 3 mm</t>
  </si>
  <si>
    <t>https://podminky.urs.cz/item/CS_URS_2024_01/781151031</t>
  </si>
  <si>
    <t>81</t>
  </si>
  <si>
    <t>781471810</t>
  </si>
  <si>
    <t>Demontáž obkladů z obkladaček keramických kladených do malty</t>
  </si>
  <si>
    <t>-1536666438</t>
  </si>
  <si>
    <t>Demontáž obkladů z dlaždic keramických kladených do malty</t>
  </si>
  <si>
    <t>https://podminky.urs.cz/item/CS_URS_2024_01/781471810</t>
  </si>
  <si>
    <t>"pozn.04"</t>
  </si>
  <si>
    <t>2,5*(4,65*2+2,35*2)-1,5*2,0-1,55*2,5</t>
  </si>
  <si>
    <t>"pozn.05"</t>
  </si>
  <si>
    <t>2,0*(6,75*2+4,55+0,36*2+3,7+1,37+3,5+6,22+4,8+4,8+0,2*2+6,5+2,5+0,5+5,05)</t>
  </si>
  <si>
    <t>-2,0*1,5</t>
  </si>
  <si>
    <t>82</t>
  </si>
  <si>
    <t>781474113</t>
  </si>
  <si>
    <t>Montáž obkladů keramických hladkých lepených cementovým flexibilním lepidlem přes 12 do 19 ks/m2</t>
  </si>
  <si>
    <t>1591522552</t>
  </si>
  <si>
    <t>Montáž keramických obkladů stěn lepených cementovým flexibilním lepidlem hladkých přes 12 do 19 ks/m2</t>
  </si>
  <si>
    <t>https://podminky.urs.cz/item/CS_URS_2024_01/781474113</t>
  </si>
  <si>
    <t>83</t>
  </si>
  <si>
    <t>59761701</t>
  </si>
  <si>
    <t>obklad keramický nemrazuvzdorný povrch hladký/lesklý tl do 10mm přes 12 do 19ks/m2</t>
  </si>
  <si>
    <t>910793000</t>
  </si>
  <si>
    <t>111,747*1,1 'Přepočtené koeficientem množství</t>
  </si>
  <si>
    <t>84</t>
  </si>
  <si>
    <t>781474115</t>
  </si>
  <si>
    <t>Montáž obkladů keramických hladkých lepených cementovým flexibilním lepidlem přes 22 do 25 ks/m2</t>
  </si>
  <si>
    <t>1750302584</t>
  </si>
  <si>
    <t>Montáž keramických obkladů stěn lepených cementovým flexibilním lepidlem hladkých přes 22 do 25 ks/m2</t>
  </si>
  <si>
    <t>https://podminky.urs.cz/item/CS_URS_2024_01/781474115</t>
  </si>
  <si>
    <t>223,493/2</t>
  </si>
  <si>
    <t>85</t>
  </si>
  <si>
    <t>59761704</t>
  </si>
  <si>
    <t>obklad keramický nemrazuvzdorný povrch hladký/lesklý tl do 10mm přes 22 do 25ks/m2</t>
  </si>
  <si>
    <t>735942049</t>
  </si>
  <si>
    <t>86</t>
  </si>
  <si>
    <t>781492311</t>
  </si>
  <si>
    <t>Montáž profilů rohových lepených flexibilním cementovým rychletuhnoucím lepidlem</t>
  </si>
  <si>
    <t>1685235643</t>
  </si>
  <si>
    <t>Obklad - dokončující práce montáž profilu lepeného flexibilním cementovým rychletuhnoucím lepidlem rohového</t>
  </si>
  <si>
    <t>https://podminky.urs.cz/item/CS_URS_2024_01/781492311</t>
  </si>
  <si>
    <t>87</t>
  </si>
  <si>
    <t>1941602R</t>
  </si>
  <si>
    <t>"O04"lišta ukončovací nerezová tvaru čtvercového tvaru</t>
  </si>
  <si>
    <t>228388399</t>
  </si>
  <si>
    <t>60*1,05 'Přepočtené koeficientem množství</t>
  </si>
  <si>
    <t>88</t>
  </si>
  <si>
    <t>781492351</t>
  </si>
  <si>
    <t>Montáž profilů ukončovacích lepených flexibilním cementovým rychletuhnoucím lepidlem</t>
  </si>
  <si>
    <t>-1596940196</t>
  </si>
  <si>
    <t>Obklad - dokončující práce montáž profilu lepeného flexibilním cementovým rychletuhnoucím lepidlem ukončovacího</t>
  </si>
  <si>
    <t>https://podminky.urs.cz/item/CS_URS_2024_01/781492351</t>
  </si>
  <si>
    <t>89</t>
  </si>
  <si>
    <t>1941601R</t>
  </si>
  <si>
    <t>"O03"lišta ukončovací nerezová tvaru L</t>
  </si>
  <si>
    <t>-658973083</t>
  </si>
  <si>
    <t>100*1,05 'Přepočtené koeficientem množství</t>
  </si>
  <si>
    <t>90</t>
  </si>
  <si>
    <t>781571131</t>
  </si>
  <si>
    <t>Montáž keramických obkladů ostění šířky do 200 mm lepených flexibilním lepidlem</t>
  </si>
  <si>
    <t>-100397547</t>
  </si>
  <si>
    <t>Montáž keramických obkladů ostění lepených flexibilním lepidlem šířky ostění do 200 mm</t>
  </si>
  <si>
    <t>https://podminky.urs.cz/item/CS_URS_2024_01/781571131</t>
  </si>
  <si>
    <t>"pozn.02"</t>
  </si>
  <si>
    <t>2,7+1,37</t>
  </si>
  <si>
    <t>"pozn.03"</t>
  </si>
  <si>
    <t>1,5+2,0*2+1,4+2,0*2</t>
  </si>
  <si>
    <t>91</t>
  </si>
  <si>
    <t>224768665</t>
  </si>
  <si>
    <t>14,97*0,2</t>
  </si>
  <si>
    <t>2,994*1,1 'Přepočtené koeficientem množství</t>
  </si>
  <si>
    <t>92</t>
  </si>
  <si>
    <t>998781202</t>
  </si>
  <si>
    <t>Přesun hmot procentní pro obklady keramické v objektech v přes 6 do 12 m</t>
  </si>
  <si>
    <t>-1163199173</t>
  </si>
  <si>
    <t>Přesun hmot pro obklady keramické stanovený procentní sazbou (%) z ceny vodorovná dopravní vzdálenost do 50 m základní v objektech výšky přes 6 do 12 m</t>
  </si>
  <si>
    <t>https://podminky.urs.cz/item/CS_URS_2024_01/998781202</t>
  </si>
  <si>
    <t>783</t>
  </si>
  <si>
    <t>Dokončovací práce - nátěry</t>
  </si>
  <si>
    <t>93</t>
  </si>
  <si>
    <t>783301303</t>
  </si>
  <si>
    <t>Bezoplachové odrezivění zámečnických konstrukcí</t>
  </si>
  <si>
    <t>135735284</t>
  </si>
  <si>
    <t>Příprava podkladu zámečnických konstrukcí před provedením nátěru odrezivění odrezovačem bezoplachovým</t>
  </si>
  <si>
    <t>https://podminky.urs.cz/item/CS_URS_2024_01/783301303</t>
  </si>
  <si>
    <t>"Z02"2*0,4*(0,9*2,0*2)</t>
  </si>
  <si>
    <t>"pozn.17"105</t>
  </si>
  <si>
    <t>94</t>
  </si>
  <si>
    <t>783301313</t>
  </si>
  <si>
    <t>Odmaštění zámečnických konstrukcí ředidlovým odmašťovačem</t>
  </si>
  <si>
    <t>-823348722</t>
  </si>
  <si>
    <t>Příprava podkladu zámečnických konstrukcí před provedením nátěru odmaštění odmašťovačem ředidlovým</t>
  </si>
  <si>
    <t>https://podminky.urs.cz/item/CS_URS_2024_01/783301313</t>
  </si>
  <si>
    <t>95</t>
  </si>
  <si>
    <t>783314201</t>
  </si>
  <si>
    <t>Základní antikorozní jednonásobný syntetický standardní nátěr zámečnických konstrukcí</t>
  </si>
  <si>
    <t>2013248173</t>
  </si>
  <si>
    <t>Základní antikorozní nátěr zámečnických konstrukcí jednonásobný syntetický standardní</t>
  </si>
  <si>
    <t>https://podminky.urs.cz/item/CS_URS_2024_01/783314201</t>
  </si>
  <si>
    <t>96</t>
  </si>
  <si>
    <t>783315101</t>
  </si>
  <si>
    <t>Mezinátěr jednonásobný syntetický standardní zámečnických konstrukcí</t>
  </si>
  <si>
    <t>-769327531</t>
  </si>
  <si>
    <t>Mezinátěr zámečnických konstrukcí jednonásobný syntetický standardní</t>
  </si>
  <si>
    <t>https://podminky.urs.cz/item/CS_URS_2024_01/783315101</t>
  </si>
  <si>
    <t>97</t>
  </si>
  <si>
    <t>783317101</t>
  </si>
  <si>
    <t>Krycí jednonásobný syntetický standardní nátěr zámečnických konstrukcí</t>
  </si>
  <si>
    <t>-1213374001</t>
  </si>
  <si>
    <t>Krycí nátěr (email) zámečnických konstrukcí jednonásobný syntetický standardní</t>
  </si>
  <si>
    <t>https://podminky.urs.cz/item/CS_URS_2024_01/783317101</t>
  </si>
  <si>
    <t>784</t>
  </si>
  <si>
    <t>Dokončovací práce - malby a tapety</t>
  </si>
  <si>
    <t>98</t>
  </si>
  <si>
    <t>784111013</t>
  </si>
  <si>
    <t>Obroušení podkladu omítnutého v místnostech v přes 3,80 do 5,00 m</t>
  </si>
  <si>
    <t>22156514</t>
  </si>
  <si>
    <t>Obroušení podkladu omítky v místnostech výšky přes 3,80 do 5,00 m</t>
  </si>
  <si>
    <t>https://podminky.urs.cz/item/CS_URS_2024_01/784111013</t>
  </si>
  <si>
    <t>99</t>
  </si>
  <si>
    <t>784111015</t>
  </si>
  <si>
    <t>Obroušení podkladu omítnutého v místnostech v přes 5,00 m</t>
  </si>
  <si>
    <t>-831552878</t>
  </si>
  <si>
    <t>Obroušení podkladu omítky v místnostech výšky přes 5,00 m</t>
  </si>
  <si>
    <t>https://podminky.urs.cz/item/CS_URS_2024_01/784111015</t>
  </si>
  <si>
    <t>"Pozn.14"23,400</t>
  </si>
  <si>
    <t>6,75*1,5</t>
  </si>
  <si>
    <t>100</t>
  </si>
  <si>
    <t>784121003</t>
  </si>
  <si>
    <t>Oškrabání malby v místnostech v přes 3,80 do 5,00 m</t>
  </si>
  <si>
    <t>1378620919</t>
  </si>
  <si>
    <t>Oškrabání malby v místnostech výšky přes 3,80 do 5,00 m</t>
  </si>
  <si>
    <t>https://podminky.urs.cz/item/CS_URS_2024_01/784121003</t>
  </si>
  <si>
    <t>101</t>
  </si>
  <si>
    <t>784121005</t>
  </si>
  <si>
    <t>Oškrabání malby v místnostech v přes 5,00 m</t>
  </si>
  <si>
    <t>960511567</t>
  </si>
  <si>
    <t>Oškrabání malby v místnostech výšky přes 5,00 m</t>
  </si>
  <si>
    <t>https://podminky.urs.cz/item/CS_URS_2024_01/784121005</t>
  </si>
  <si>
    <t>102</t>
  </si>
  <si>
    <t>784121013</t>
  </si>
  <si>
    <t>Rozmývání podkladu po oškrabání malby v místnostech v přes 3,80 do 5,00 m</t>
  </si>
  <si>
    <t>546898986</t>
  </si>
  <si>
    <t>Rozmývání podkladu po oškrabání malby v místnostech výšky přes 3,80 do 5,00 m</t>
  </si>
  <si>
    <t>https://podminky.urs.cz/item/CS_URS_2024_01/784121013</t>
  </si>
  <si>
    <t>103</t>
  </si>
  <si>
    <t>784121015</t>
  </si>
  <si>
    <t>Rozmývání podkladu po oškrabání malby v místnostech v přes 5,00 m</t>
  </si>
  <si>
    <t>-1970242977</t>
  </si>
  <si>
    <t>Rozmývání podkladu po oškrabání malby v místnostech výšky přes 5,00 m</t>
  </si>
  <si>
    <t>https://podminky.urs.cz/item/CS_URS_2024_01/784121015</t>
  </si>
  <si>
    <t>104</t>
  </si>
  <si>
    <t>784181103</t>
  </si>
  <si>
    <t>Základní akrylátová jednonásobná bezbarvá penetrace podkladu v místnostech v přes 3,80 do 5,00 m</t>
  </si>
  <si>
    <t>-1961089547</t>
  </si>
  <si>
    <t>Penetrace podkladu jednonásobná základní akrylátová bezbarvá v místnostech výšky přes 3,80 do 5,00 m</t>
  </si>
  <si>
    <t>https://podminky.urs.cz/item/CS_URS_2024_01/784181103</t>
  </si>
  <si>
    <t>105</t>
  </si>
  <si>
    <t>784181105</t>
  </si>
  <si>
    <t>Základní akrylátová jednonásobná bezbarvá penetrace podkladu v místnostech v přes 5,00 m</t>
  </si>
  <si>
    <t>-1834246499</t>
  </si>
  <si>
    <t>Penetrace podkladu jednonásobná základní akrylátová bezbarvá v místnostech výšky přes 5,00 m</t>
  </si>
  <si>
    <t>https://podminky.urs.cz/item/CS_URS_2024_01/784181105</t>
  </si>
  <si>
    <t>106</t>
  </si>
  <si>
    <t>784211103</t>
  </si>
  <si>
    <t>Dvojnásobné bílé malby ze směsí za mokra výborně oděruvzdorných v místnostech v přes 3,80 do 5,00 m</t>
  </si>
  <si>
    <t>-1690571568</t>
  </si>
  <si>
    <t>Malby z malířských směsí oděruvzdorných za mokra dvojnásobné, bílé za mokra oděruvzdorné výborně v místnostech výšky přes 3,80 do 5,00 m</t>
  </si>
  <si>
    <t>https://podminky.urs.cz/item/CS_URS_2024_01/784211103</t>
  </si>
  <si>
    <t>107</t>
  </si>
  <si>
    <t>784211105</t>
  </si>
  <si>
    <t>Dvojnásobné bílé malby ze směsí za mokra výborně oděruvzdorných v místnostech v přes 5,00 m</t>
  </si>
  <si>
    <t>1129215597</t>
  </si>
  <si>
    <t>Malby z malířských směsí oděruvzdorných za mokra dvojnásobné, bílé za mokra oděruvzdorné výborně v místnostech výšky přes 5,00 m</t>
  </si>
  <si>
    <t>https://podminky.urs.cz/item/CS_URS_2024_01/784211105</t>
  </si>
  <si>
    <t>02 - Zdravotně technické instalace</t>
  </si>
  <si>
    <t xml:space="preserve"> </t>
  </si>
  <si>
    <t>Sylva Kubová</t>
  </si>
  <si>
    <t xml:space="preserve">    721 - Zdravotechnika - vnitřní kanalizace</t>
  </si>
  <si>
    <t xml:space="preserve">    725 - Zdravotechnika - zařizovací předměty</t>
  </si>
  <si>
    <t xml:space="preserve">    727 - Zdravotechnika - požární ochrana</t>
  </si>
  <si>
    <t>HZS - Hodinové zúčtovací sazby</t>
  </si>
  <si>
    <t>977151114</t>
  </si>
  <si>
    <t>Jádrové vrty diamantovými korunkami do stavebních materiálů D přes 50 do 60 mm</t>
  </si>
  <si>
    <t>-2066537683</t>
  </si>
  <si>
    <t>Jádrové vrty diamantovými korunkami do stavebních materiálů (železobetonu, betonu, cihel, obkladů, dlažeb, kamene) průměru přes 50 do 60 mm</t>
  </si>
  <si>
    <t>https://podminky.urs.cz/item/CS_URS_2024_01/977151114</t>
  </si>
  <si>
    <t>0,45*6</t>
  </si>
  <si>
    <t>-1795760517</t>
  </si>
  <si>
    <t>1397125222</t>
  </si>
  <si>
    <t>-1860211143</t>
  </si>
  <si>
    <t>0,383*19 'Přepočtené koeficientem množství</t>
  </si>
  <si>
    <t>-265068617</t>
  </si>
  <si>
    <t>721</t>
  </si>
  <si>
    <t>Zdravotechnika - vnitřní kanalizace</t>
  </si>
  <si>
    <t>721100902</t>
  </si>
  <si>
    <t>Přetěsnění potrubí hrdlového DN do 100</t>
  </si>
  <si>
    <t>-695467874</t>
  </si>
  <si>
    <t>Opravy potrubí hrdlového přetěsnění hrdla odpadního potrubí do DN 100</t>
  </si>
  <si>
    <t>https://podminky.urs.cz/item/CS_URS_2024_01/721100902</t>
  </si>
  <si>
    <t>721171803</t>
  </si>
  <si>
    <t>Demontáž potrubí z PVC D do 75</t>
  </si>
  <si>
    <t>-1788388900</t>
  </si>
  <si>
    <t>Demontáž potrubí z novodurových trub odpadních nebo připojovacích do D 75</t>
  </si>
  <si>
    <t>https://podminky.urs.cz/item/CS_URS_2024_01/721171803</t>
  </si>
  <si>
    <t>721171808</t>
  </si>
  <si>
    <t>Demontáž potrubí z PVC D přes 75 do 114</t>
  </si>
  <si>
    <t>-88462393</t>
  </si>
  <si>
    <t>Demontáž potrubí z novodurových trub odpadních nebo připojovacích přes 75 do D 114</t>
  </si>
  <si>
    <t>https://podminky.urs.cz/item/CS_URS_2024_01/721171808</t>
  </si>
  <si>
    <t>R.3</t>
  </si>
  <si>
    <t>demontáž objímek</t>
  </si>
  <si>
    <t>ks</t>
  </si>
  <si>
    <t>-2076867938</t>
  </si>
  <si>
    <t>721 21 0900</t>
  </si>
  <si>
    <t>odmontování podlahové vpusti a hydrolizolace</t>
  </si>
  <si>
    <t>108667807</t>
  </si>
  <si>
    <t>721 30 0943</t>
  </si>
  <si>
    <t>pročištění vývodu pro podlahovou vpust</t>
  </si>
  <si>
    <t>-1156153418</t>
  </si>
  <si>
    <t>721 21 0900.1</t>
  </si>
  <si>
    <t>odmontování podlahového odvodňovacího žlabu a hydrolizolace  š.150, d.1800</t>
  </si>
  <si>
    <t>-1336749908</t>
  </si>
  <si>
    <t>odmontování podlahového odvodňovacího žlabu a hydrolizolace š.150, d.1800</t>
  </si>
  <si>
    <t>721 21 0900.2</t>
  </si>
  <si>
    <t>odmontování podlahového odvodňovacího žlabu a hydrolizolace  š.200, d.5500</t>
  </si>
  <si>
    <t>1115740001</t>
  </si>
  <si>
    <t>odmontování podlahového odvodňovacího žlabu a hydrolizolace š.200, d.5500</t>
  </si>
  <si>
    <t>721171905</t>
  </si>
  <si>
    <t>Potrubí z PP vsazení odbočky do hrdla DN 110</t>
  </si>
  <si>
    <t>-278284823</t>
  </si>
  <si>
    <t>Opravy odpadního potrubí plastového vsazení odbočky do potrubí DN 110</t>
  </si>
  <si>
    <t>https://podminky.urs.cz/item/CS_URS_2024_01/721171905</t>
  </si>
  <si>
    <t>721171915</t>
  </si>
  <si>
    <t>Potrubí z PP propojení potrubí DN 110</t>
  </si>
  <si>
    <t>-1437952885</t>
  </si>
  <si>
    <t>Opravy odpadního potrubí plastového propojení dosavadního potrubí DN 110</t>
  </si>
  <si>
    <t>https://podminky.urs.cz/item/CS_URS_2024_01/721171915</t>
  </si>
  <si>
    <t>721174042</t>
  </si>
  <si>
    <t>Potrubí kanalizační z PP připojovací DN 40</t>
  </si>
  <si>
    <t>-1813638131</t>
  </si>
  <si>
    <t>Potrubí z trub polypropylenových připojovací DN 40</t>
  </si>
  <si>
    <t>https://podminky.urs.cz/item/CS_URS_2024_01/721174042</t>
  </si>
  <si>
    <t>721174043</t>
  </si>
  <si>
    <t>Potrubí kanalizační z PP připojovací DN 50</t>
  </si>
  <si>
    <t>-1814580685</t>
  </si>
  <si>
    <t>Potrubí z trub polypropylenových připojovací DN 50</t>
  </si>
  <si>
    <t>https://podminky.urs.cz/item/CS_URS_2024_01/721174043</t>
  </si>
  <si>
    <t>721174044</t>
  </si>
  <si>
    <t>Potrubí kanalizační z PP připojovací DN 75</t>
  </si>
  <si>
    <t>-103356510</t>
  </si>
  <si>
    <t>Potrubí z trub polypropylenových připojovací DN 75</t>
  </si>
  <si>
    <t>https://podminky.urs.cz/item/CS_URS_2024_01/721174044</t>
  </si>
  <si>
    <t>721174045</t>
  </si>
  <si>
    <t>Potrubí kanalizační z PP připojovací DN 110</t>
  </si>
  <si>
    <t>-1214142900</t>
  </si>
  <si>
    <t>Potrubí z trub polypropylenových připojovací DN 110</t>
  </si>
  <si>
    <t>https://podminky.urs.cz/item/CS_URS_2024_01/721174045</t>
  </si>
  <si>
    <t>721194104</t>
  </si>
  <si>
    <t>Vyvedení a upevnění odpadních výpustek DN 40</t>
  </si>
  <si>
    <t>1731489980</t>
  </si>
  <si>
    <t>Vyměření přípojek na potrubí vyvedení a upevnění odpadních výpustek DN 40</t>
  </si>
  <si>
    <t>https://podminky.urs.cz/item/CS_URS_2024_01/721194104</t>
  </si>
  <si>
    <t>721194105</t>
  </si>
  <si>
    <t>Vyvedení a upevnění odpadních výpustek DN 50</t>
  </si>
  <si>
    <t>1654077186</t>
  </si>
  <si>
    <t>Vyměření přípojek na potrubí vyvedení a upevnění odpadních výpustek DN 50</t>
  </si>
  <si>
    <t>https://podminky.urs.cz/item/CS_URS_2024_01/721194105</t>
  </si>
  <si>
    <t>721194107</t>
  </si>
  <si>
    <t>Vyvedení a upevnění odpadních výpustek DN 70</t>
  </si>
  <si>
    <t>536418835</t>
  </si>
  <si>
    <t>Vyměření přípojek na potrubí vyvedení a upevnění odpadních výpustek DN 70</t>
  </si>
  <si>
    <t>https://podminky.urs.cz/item/CS_URS_2024_01/721194107</t>
  </si>
  <si>
    <t>721194109</t>
  </si>
  <si>
    <t>Vyvedení a upevnění odpadních výpustek DN 110</t>
  </si>
  <si>
    <t>-383121819</t>
  </si>
  <si>
    <t>Vyměření přípojek na potrubí vyvedení a upevnění odpadních výpustek DN 110</t>
  </si>
  <si>
    <t>https://podminky.urs.cz/item/CS_URS_2024_01/721194109</t>
  </si>
  <si>
    <t>721290113</t>
  </si>
  <si>
    <t>Zkouška těsnosti potrubí kanalizace vodou DN 250/DN 300</t>
  </si>
  <si>
    <t>-694906822</t>
  </si>
  <si>
    <t>Zkouška těsnosti kanalizace v objektech vodou DN 250 nebo DN 300</t>
  </si>
  <si>
    <t>https://podminky.urs.cz/item/CS_URS_2024_01/721290113</t>
  </si>
  <si>
    <t>K001</t>
  </si>
  <si>
    <t>sifon DN75 pro mycí linku atypický výrobek</t>
  </si>
  <si>
    <t>-1057170676</t>
  </si>
  <si>
    <t>K002</t>
  </si>
  <si>
    <t>úprava stávajících vývodů kanalizace DN32-DN40 pro napojení nového umyvadla</t>
  </si>
  <si>
    <t>1715831049</t>
  </si>
  <si>
    <t>K003</t>
  </si>
  <si>
    <t>úprava stávajících vývodů kanalizace DN50 pro napojení nového dřezu</t>
  </si>
  <si>
    <t>-1406547707</t>
  </si>
  <si>
    <t>K004</t>
  </si>
  <si>
    <t>úprava stávajících vývodů kanalizace DN100 pro napojení žlabů a vpustí</t>
  </si>
  <si>
    <t>828851816</t>
  </si>
  <si>
    <t>K005</t>
  </si>
  <si>
    <t>příplatek za práce ve výškách (uložení potrubí v podhledu (výška větší než 2,5m))</t>
  </si>
  <si>
    <t>932202191</t>
  </si>
  <si>
    <t>K006</t>
  </si>
  <si>
    <t>Nátěr manžety PV 2složková epox pryskyřice(penetrace)+posyp křemičit pískem 0,6-1,2mm, ošetř spáry mezi manžetou a bet podkl vrstvou elastickou manž k utěsnění prostupu potrubí</t>
  </si>
  <si>
    <t>sb</t>
  </si>
  <si>
    <t>1350093638</t>
  </si>
  <si>
    <t>K007</t>
  </si>
  <si>
    <t>OŽ1= 4000x200 mm (odtok 2300 mm od kraje), ZA349409: ACO Hyg. žlab 200x4030 mm, H=80/50,odtok 110mm, standard, 1.4301</t>
  </si>
  <si>
    <t>-471396986</t>
  </si>
  <si>
    <t>K008</t>
  </si>
  <si>
    <t>OŽ1 ACO EG 150 pachový uzávěr mokrý vč. kalového koše, 1.4301</t>
  </si>
  <si>
    <t>554378579</t>
  </si>
  <si>
    <t>K009</t>
  </si>
  <si>
    <t>OŽ1 ACO rošt mřížkový 168x499mm, L15, protiskluz R11, 1.4301</t>
  </si>
  <si>
    <t>-46681176</t>
  </si>
  <si>
    <t>K010</t>
  </si>
  <si>
    <t>OŽ2= 3710x200 mm (odtok 1160 mm od kraje), ZA349413: ACO Hyg. žlab 200x3740 mm, H=80/50,odtok 110mm, standard, 1.4301</t>
  </si>
  <si>
    <t>-88633994</t>
  </si>
  <si>
    <t>K011</t>
  </si>
  <si>
    <t>OŽ2 ACO EG 150 pachový uzávěr mokrý vč. kalového koše, 1.4301</t>
  </si>
  <si>
    <t>1160680344</t>
  </si>
  <si>
    <t>K012</t>
  </si>
  <si>
    <t>OŽ2 ACO rošt mřížkový 168x499 mm,L15, protiskluz R11, 1.4301</t>
  </si>
  <si>
    <t>1334210146</t>
  </si>
  <si>
    <t>K013</t>
  </si>
  <si>
    <t>OŽ2 ZA349413_G1: ACO rošt mřížkový 168x355 mm,L15, protiskluz R11, 1.4301</t>
  </si>
  <si>
    <t>-2096763886</t>
  </si>
  <si>
    <t>K014</t>
  </si>
  <si>
    <t>OŽ3= 1800x150 mm (odtok 900 mm od kraje), ZA349415: ACO Hyg. žlab 150x1830 mm, H=80/70,odtok 110mm, standard, 1.4301</t>
  </si>
  <si>
    <t>871177816</t>
  </si>
  <si>
    <t>K015</t>
  </si>
  <si>
    <t>ACO EG 150 pachový uzávěr mokrý vč. kalového koše, 1.4301</t>
  </si>
  <si>
    <t>244040323</t>
  </si>
  <si>
    <t>K016</t>
  </si>
  <si>
    <t>ACO rošt mřížkový 118x499mm, L15, protiskluz R11, 1.4301</t>
  </si>
  <si>
    <t>1021907547</t>
  </si>
  <si>
    <t>K017</t>
  </si>
  <si>
    <t>ZA349415_G1: ACO rošt mřížkový 118x299mm,L15, protiskluz R11, 1.4301</t>
  </si>
  <si>
    <t>199634646</t>
  </si>
  <si>
    <t>K018</t>
  </si>
  <si>
    <t>Nerezové sanitární vpusti EG150 -150x150 mm, odtok svislý DN110, standartní okraj, krycí rošt mřížkový L15</t>
  </si>
  <si>
    <t>2062151809</t>
  </si>
  <si>
    <t>K019</t>
  </si>
  <si>
    <t>ACO EG 150 teleskop.vpust DN100 svislá,nástavec,sifon,V2A</t>
  </si>
  <si>
    <t>-1205788880</t>
  </si>
  <si>
    <t>K020</t>
  </si>
  <si>
    <t>ACO EG 150 rošt mřížkový protiskluzný 142x142-20mm,AISI304</t>
  </si>
  <si>
    <t>-1660394411</t>
  </si>
  <si>
    <t>721 19 4100</t>
  </si>
  <si>
    <t>osazení podlahových žlabů, montáž izolace dle stávajícího typu</t>
  </si>
  <si>
    <t>1165445711</t>
  </si>
  <si>
    <t>721 19 4100.1</t>
  </si>
  <si>
    <t>osazení podlahových vpustí DN100, montáž izolace dle stávajícího typu</t>
  </si>
  <si>
    <t>-1657413249</t>
  </si>
  <si>
    <t>R</t>
  </si>
  <si>
    <t>obalový materiál pro přepravu žlabů a vpustí + palety + příplatek na přepravu</t>
  </si>
  <si>
    <t>-67689434</t>
  </si>
  <si>
    <t>R.1</t>
  </si>
  <si>
    <t>Stavební úpravy pro instalaci nové mycí linky, upevnění do konstrukce podlahy</t>
  </si>
  <si>
    <t>2014733740</t>
  </si>
  <si>
    <t>R.2</t>
  </si>
  <si>
    <t>upevňovací materiál, šrouby</t>
  </si>
  <si>
    <t>1610522051</t>
  </si>
  <si>
    <t>721 30 0943.1</t>
  </si>
  <si>
    <t>pročištění vývodu pro podlahový odvodňovací  žlab / mycí linku / vpust</t>
  </si>
  <si>
    <t>-725710284</t>
  </si>
  <si>
    <t>pročištění vývodu pro podlahový odvodňovací žlab / mycí linku / vpust</t>
  </si>
  <si>
    <t>721 10 0900</t>
  </si>
  <si>
    <t>osazení zátky na plastové potrubí DN100</t>
  </si>
  <si>
    <t>852103357</t>
  </si>
  <si>
    <t>721 10 0900.1</t>
  </si>
  <si>
    <t>osazení zátky na plastové potrubí DN50</t>
  </si>
  <si>
    <t>458050891</t>
  </si>
  <si>
    <t>721 10 0900.2</t>
  </si>
  <si>
    <t>osazení zátky na plastové potrubí DN40</t>
  </si>
  <si>
    <t>574174341</t>
  </si>
  <si>
    <t>998721203</t>
  </si>
  <si>
    <t>Přesun hmot procentní pro vnitřní kanalizaci v objektech v přes 12 do 24 m</t>
  </si>
  <si>
    <t>987119414</t>
  </si>
  <si>
    <t>Přesun hmot pro vnitřní kanalizaci stanovený procentní sazbou (%) z ceny vodorovná dopravní vzdálenost do 50 m základní v objektech výšky přes 12 do 24 m</t>
  </si>
  <si>
    <t>https://podminky.urs.cz/item/CS_URS_2024_01/998721203</t>
  </si>
  <si>
    <t>722170801</t>
  </si>
  <si>
    <t>Demontáž rozvodů vody z plastů D do 25</t>
  </si>
  <si>
    <t>740086095</t>
  </si>
  <si>
    <t>Demontáž rozvodů vody z plastů do Ø 25 mm</t>
  </si>
  <si>
    <t>https://podminky.urs.cz/item/CS_URS_2024_01/722170801</t>
  </si>
  <si>
    <t>722170804</t>
  </si>
  <si>
    <t>Demontáž rozvodů vody z plastů D přes 25 do 50</t>
  </si>
  <si>
    <t>-1325891861</t>
  </si>
  <si>
    <t>Demontáž rozvodů vody z plastů přes 25 do Ø 50 mm</t>
  </si>
  <si>
    <t>https://podminky.urs.cz/item/CS_URS_2024_01/722170804</t>
  </si>
  <si>
    <t>722171932</t>
  </si>
  <si>
    <t>Potrubí plastové výměna trub nebo tvarovek D přes 16 do 20 mm</t>
  </si>
  <si>
    <t>-106023582</t>
  </si>
  <si>
    <t>Výměna trubky, tvarovky, vsazení odbočky na rozvodech vody z plastů D přes 16 do 20 mm</t>
  </si>
  <si>
    <t>https://podminky.urs.cz/item/CS_URS_2024_01/722171932</t>
  </si>
  <si>
    <t>722171935</t>
  </si>
  <si>
    <t>Potrubí plastové výměna trub nebo tvarovek D přes 32 do 40 mm</t>
  </si>
  <si>
    <t>-1881372267</t>
  </si>
  <si>
    <t>Výměna trubky, tvarovky, vsazení odbočky na rozvodech vody z plastů D přes 32 do 40 mm</t>
  </si>
  <si>
    <t>https://podminky.urs.cz/item/CS_URS_2024_01/722171935</t>
  </si>
  <si>
    <t>722174913</t>
  </si>
  <si>
    <t>Potrubí plastové sestavení rozvodů D přes 20 do 25 mm</t>
  </si>
  <si>
    <t>-2116384061</t>
  </si>
  <si>
    <t>Sestavení rozvodů vody D přes 20 do 25 mm</t>
  </si>
  <si>
    <t>https://podminky.urs.cz/item/CS_URS_2024_01/722174913</t>
  </si>
  <si>
    <t>722174914</t>
  </si>
  <si>
    <t>Potrubí plastové sestavení rozvodů D přes 25 do 32 mm</t>
  </si>
  <si>
    <t>584043678</t>
  </si>
  <si>
    <t>Sestavení rozvodů vody D přes 25 do 32 mm</t>
  </si>
  <si>
    <t>https://podminky.urs.cz/item/CS_URS_2024_01/722174914</t>
  </si>
  <si>
    <t>722174915</t>
  </si>
  <si>
    <t>Potrubí plastové sestavení rozvodů D přes 32 do 40 mm</t>
  </si>
  <si>
    <t>-558073779</t>
  </si>
  <si>
    <t>Sestavení rozvodů vody D přes 32 do 40 mm</t>
  </si>
  <si>
    <t>https://podminky.urs.cz/item/CS_URS_2024_01/722174915</t>
  </si>
  <si>
    <t>722181812</t>
  </si>
  <si>
    <t>Demontáž plstěných pásů z trub D do 50</t>
  </si>
  <si>
    <t>-1962921451</t>
  </si>
  <si>
    <t>Demontáž ochrany potrubí plstěných pásů z trub, průměru do 50 mm</t>
  </si>
  <si>
    <t>https://podminky.urs.cz/item/CS_URS_2024_01/722181812</t>
  </si>
  <si>
    <t>722190901</t>
  </si>
  <si>
    <t>Uzavření nebo otevření vodovodního potrubí při opravách</t>
  </si>
  <si>
    <t>1218612723</t>
  </si>
  <si>
    <t>Opravy ostatní uzavření nebo otevření vodovodního potrubí při opravách včetně vypuštění a napuštění</t>
  </si>
  <si>
    <t>https://podminky.urs.cz/item/CS_URS_2024_01/722190901</t>
  </si>
  <si>
    <t>R.5</t>
  </si>
  <si>
    <t>demontáž objímek pro potrubí</t>
  </si>
  <si>
    <t>1235067887</t>
  </si>
  <si>
    <t>722 22 0862</t>
  </si>
  <si>
    <t>demontáž armatur závitových do G 5/4</t>
  </si>
  <si>
    <t>1423233650</t>
  </si>
  <si>
    <t>Ekoplastik</t>
  </si>
  <si>
    <t>Ekoplastik Fiber Basalt Plus potr z pp trub, tlak řada PN20 (S3) sedvič provedení:  PP+čedičová vlákna+PP DN20 = ∅25/3,5 - dodávka +montáž</t>
  </si>
  <si>
    <t>-866603206</t>
  </si>
  <si>
    <t>Ekoplastik Fiber Basalt Plus potr z pp trub, tlak řada PN20 (S3) sedvič provedení: PP+čedičová vlákna+PP DN20 = ∅25/3,5 - dodávka +montáž</t>
  </si>
  <si>
    <t>Ekoplastik.1</t>
  </si>
  <si>
    <t>Ekoplastik Fiber Basalt Plus potr z pp trub, tlak řada PN20 (S3) sedvič provedení:  PP+čedičová vlákna+PP DN25 = ∅32/4,4 – dodávka +montáž</t>
  </si>
  <si>
    <t>-1312286412</t>
  </si>
  <si>
    <t>Ekoplastik Fiber Basalt Plus potr z pp trub, tlak řada PN20 (S3) sedvič provedení: PP+čedičová vlákna+PP DN25 = ∅32/4,4 – dodávka +montáž</t>
  </si>
  <si>
    <t>Ekoplastik.2</t>
  </si>
  <si>
    <t>Ekoplastik Fiber Basalt Plus potr z pp trub, tlak řada PN20 (S3) sedvič provedení:  PP+čedičová vlákna+PP DN32 = ∅40/5,5  dodávka +montáž</t>
  </si>
  <si>
    <t>-1310158119</t>
  </si>
  <si>
    <t>Ekoplastik Fiber Basalt Plus potr z pp trub, tlak řada PN20 (S3) sedvič provedení: PP+čedičová vlákna+PP DN32 = ∅40/5,5 dodávka +montáž</t>
  </si>
  <si>
    <t>Ekoplastik.3</t>
  </si>
  <si>
    <t>Ekoplastik Fiber Basalt Plus potr z pp trub, tlak řada PN20 (S3) sedvič provedení:  PP+čedičová vlákna+PP DN40 = ∅50/6,9  dodávka +montáž</t>
  </si>
  <si>
    <t>1525505890</t>
  </si>
  <si>
    <t>Ekoplastik Fiber Basalt Plus potr z pp trub, tlak řada PN20 (S3) sedvič provedení: PP+čedičová vlákna+PP DN40 = ∅50/6,9 dodávka +montáž</t>
  </si>
  <si>
    <t>722 18 0000</t>
  </si>
  <si>
    <t>ochr potr tepelně izolač trubicemi z Rockwool Pipo Als s kašírováním AL foliíí se samolepícím přesahem tl.izolace  20,0 mm  pro vodovodní  potrubí  volně vedené ∅25</t>
  </si>
  <si>
    <t>955039870</t>
  </si>
  <si>
    <t>ochr potr tepelně izolač trubicemi z Rockwool Pipo Als s kašírováním AL foliíí se samolepícím přesahem tl.izolace 20,0 mm pro vodovodní potrubí volně vedené ∅25</t>
  </si>
  <si>
    <t>722 18 0000.1</t>
  </si>
  <si>
    <t>ochr potr tepelně izolač trubicemi z Rockwool Pipo Als s kašírováním AL foliíí se samolepícím přesahem tl.izolace  20,0 mm  pro vodovodní  potrubí  volně vedené ∅32</t>
  </si>
  <si>
    <t>-378940367</t>
  </si>
  <si>
    <t>ochr potr tepelně izolač trubicemi z Rockwool Pipo Als s kašírováním AL foliíí se samolepícím přesahem tl.izolace 20,0 mm pro vodovodní potrubí volně vedené ∅32</t>
  </si>
  <si>
    <t>722 18 0000.2</t>
  </si>
  <si>
    <t>ochr potr tepelně izolač trubicemi z Rockwool Pipo Als s kašírováním AL foliíí se samolepícím přesahem tl.izolace  20,0 mm  pro vodovodní  potrubí  volně vedené ∅40</t>
  </si>
  <si>
    <t>-2118083357</t>
  </si>
  <si>
    <t>ochr potr tepelně izolač trubicemi z Rockwool Pipo Als s kašírováním AL foliíí se samolepícím přesahem tl.izolace 20,0 mm pro vodovodní potrubí volně vedené ∅40</t>
  </si>
  <si>
    <t>722 18 0000.3</t>
  </si>
  <si>
    <t>ochr potr tepelně izolač trubicemi z Rockwool Pipo Als s kašírováním AL foliíí se samolepícím přesahem tl.izolace  20,0 mm  pro vodovodní  potrubí  volně vedené ∅50</t>
  </si>
  <si>
    <t>-1677821822</t>
  </si>
  <si>
    <t>ochr potr tepelně izolač trubicemi z Rockwool Pipo Als s kašírováním AL foliíí se samolepícím přesahem tl.izolace 20,0 mm pro vodovodní potrubí volně vedené ∅50</t>
  </si>
  <si>
    <t>R.4</t>
  </si>
  <si>
    <t>hliníková upevňovací páska na stažení izolace</t>
  </si>
  <si>
    <t>501827761</t>
  </si>
  <si>
    <t>722 18 0000.4</t>
  </si>
  <si>
    <t>ochr potr tepelně izolač trubicemi z pěněného PE dle ČSN ISO 9001 přilepenými v příčných i podélných spojích, součinitel difúzního odporu vodní páry&gt;4600, hodnota tepelné vodivosti lambda 0°C≤0,003W/(m.K)  tl.izolace  30,0 mm  DN15   zabudované potrubí</t>
  </si>
  <si>
    <t>825172383</t>
  </si>
  <si>
    <t>722 18 0000.5</t>
  </si>
  <si>
    <t>Dtto tl.izolace  30,0 mm  DN20   zabudované potrubí</t>
  </si>
  <si>
    <t>861927354</t>
  </si>
  <si>
    <t>722190401</t>
  </si>
  <si>
    <t>Vyvedení a upevnění výpustku DN do 25</t>
  </si>
  <si>
    <t>117034814</t>
  </si>
  <si>
    <t>Zřízení přípojek na potrubí vyvedení a upevnění výpustek do DN 25</t>
  </si>
  <si>
    <t>https://podminky.urs.cz/item/CS_URS_2024_01/722190401</t>
  </si>
  <si>
    <t>722190402</t>
  </si>
  <si>
    <t>Vyvedení a upevnění výpustku DN přes 25 do 50</t>
  </si>
  <si>
    <t>673541035</t>
  </si>
  <si>
    <t>Zřízení přípojek na potrubí vyvedení a upevnění výpustek přes 25 do DN 50</t>
  </si>
  <si>
    <t>https://podminky.urs.cz/item/CS_URS_2024_01/722190402</t>
  </si>
  <si>
    <t>722231073</t>
  </si>
  <si>
    <t>Ventil zpětný mosazný G 3/4" PN 10 do 110°C se dvěma závity</t>
  </si>
  <si>
    <t>-377001164</t>
  </si>
  <si>
    <t>Armatury se dvěma závity ventily zpětné mosazné PN 10 do 110°C G 3/4"</t>
  </si>
  <si>
    <t>https://podminky.urs.cz/item/CS_URS_2024_01/722231073</t>
  </si>
  <si>
    <t>722231076</t>
  </si>
  <si>
    <t>Ventil zpětný mosazný G 6/4" PN 10 do 110°C se dvěma závity</t>
  </si>
  <si>
    <t>-610944939</t>
  </si>
  <si>
    <t>Armatury se dvěma závity ventily zpětné mosazné PN 10 do 110°C G 6/4"</t>
  </si>
  <si>
    <t>https://podminky.urs.cz/item/CS_URS_2024_01/722231076</t>
  </si>
  <si>
    <t>722232044.GCM</t>
  </si>
  <si>
    <t>Kohout kulový Giacomini R250D přímý G 3/4" PN 42 do 185°C vnitřní závit</t>
  </si>
  <si>
    <t>2043183062</t>
  </si>
  <si>
    <t>722232046.GCM</t>
  </si>
  <si>
    <t>Kohout kulový Giacomini R250D přímý G 5/4" PN 42 do 185°C vnitřní závit</t>
  </si>
  <si>
    <t>-1836102899</t>
  </si>
  <si>
    <t>722232047.GCM</t>
  </si>
  <si>
    <t>Kohout kulový Giacomini R250D přímý G 6/4" PN 42 do 185°C vnitřní závit</t>
  </si>
  <si>
    <t>2069340758</t>
  </si>
  <si>
    <t>722232062.GCM</t>
  </si>
  <si>
    <t>Kohout kulový Giacomini R250DS přímý G 3/4" PN 42 do 185°C vnitřní závit s vypouštěním</t>
  </si>
  <si>
    <t>1747349512</t>
  </si>
  <si>
    <t>722232063.GCM</t>
  </si>
  <si>
    <t>Kohout kulový Giacomini R250DS přímý G 1" PN 42 do 185°C vnitřní závit s vypouštěním</t>
  </si>
  <si>
    <t>1074579481</t>
  </si>
  <si>
    <t>722232065.GCM</t>
  </si>
  <si>
    <t>Kohout kulový Giacomini R250DS přímý G 6/4" PN 42 do 185°C vnitřní závit s vypouštěním</t>
  </si>
  <si>
    <t>-1853263238</t>
  </si>
  <si>
    <t>722232172</t>
  </si>
  <si>
    <t>Kohout kulový rohový G 3/4" PN 42 do 185°C plnoprůtokový s vnějším a vnitřním závitem</t>
  </si>
  <si>
    <t>1259649412</t>
  </si>
  <si>
    <t>Armatury se dvěma závity kulové kohouty PN 42 do 185 °C rohové plnoprůtokové vnější a vnitřní závit G 3/4"</t>
  </si>
  <si>
    <t>https://podminky.urs.cz/item/CS_URS_2024_01/722232172</t>
  </si>
  <si>
    <t>K021</t>
  </si>
  <si>
    <t>úprava stávajících vývodů vody DN15 pro napojení nových baterií a splachovací trubky</t>
  </si>
  <si>
    <t>354289280</t>
  </si>
  <si>
    <t>721 17 1912</t>
  </si>
  <si>
    <t>propojení dosavadního potrubí do DN40</t>
  </si>
  <si>
    <t>-161180161</t>
  </si>
  <si>
    <t>722 17 1916</t>
  </si>
  <si>
    <t>odříznutí trubky vodovodní  z plastu D do 50mm</t>
  </si>
  <si>
    <t>-832860520</t>
  </si>
  <si>
    <t>odříznutí trubky vodovodní z plastu D do 50mm</t>
  </si>
  <si>
    <t>R.6</t>
  </si>
  <si>
    <t>odmontování uzavíracích armatur na stávajícím potrubí DN40</t>
  </si>
  <si>
    <t>932987513</t>
  </si>
  <si>
    <t>R.7</t>
  </si>
  <si>
    <t>odmontování uzavíracích armatur na stávajícím potrubí DN32</t>
  </si>
  <si>
    <t>-1913868182</t>
  </si>
  <si>
    <t>R.8</t>
  </si>
  <si>
    <t>odmontování rohových ventilů na stávajícím zdivu DN15</t>
  </si>
  <si>
    <t>-802655607</t>
  </si>
  <si>
    <t>R.9</t>
  </si>
  <si>
    <t>spojky vodovodního potrubí  DN20</t>
  </si>
  <si>
    <t>251072951</t>
  </si>
  <si>
    <t>spojky vodovodního potrubí DN20</t>
  </si>
  <si>
    <t>R.10</t>
  </si>
  <si>
    <t>spojky vodovodního potrubí  DN25</t>
  </si>
  <si>
    <t>-1182995509</t>
  </si>
  <si>
    <t>spojky vodovodního potrubí DN25</t>
  </si>
  <si>
    <t>722 17 0940</t>
  </si>
  <si>
    <t>spojky z vodovodního potrubí lepeného na potrubí svařované DN32</t>
  </si>
  <si>
    <t>-729314043</t>
  </si>
  <si>
    <t>722 17 0940.1</t>
  </si>
  <si>
    <t>spojky z vodovodního potrubí lepeného na potrubí svařované DN40</t>
  </si>
  <si>
    <t>50701116</t>
  </si>
  <si>
    <t>722 11 0912</t>
  </si>
  <si>
    <t>přetěsnění vývodu vody pro osazení baterie, nebo rohového ventilu</t>
  </si>
  <si>
    <t>-106165991</t>
  </si>
  <si>
    <t>722 13 0901</t>
  </si>
  <si>
    <t>zazátkování vývodu trubky plastové</t>
  </si>
  <si>
    <t>1273170887</t>
  </si>
  <si>
    <t>K022</t>
  </si>
  <si>
    <t>651440070</t>
  </si>
  <si>
    <t>722290226</t>
  </si>
  <si>
    <t>Zkouška těsnosti vodovodního potrubí závitového DN do 50</t>
  </si>
  <si>
    <t>304143434</t>
  </si>
  <si>
    <t>Zkoušky, proplach a desinfekce vodovodního potrubí zkoušky těsnosti vodovodního potrubí závitového do DN 50</t>
  </si>
  <si>
    <t>https://podminky.urs.cz/item/CS_URS_2024_01/722290226</t>
  </si>
  <si>
    <t>722290234</t>
  </si>
  <si>
    <t>Proplach a dezinfekce vodovodního potrubí DN do 80</t>
  </si>
  <si>
    <t>-764175022</t>
  </si>
  <si>
    <t>Zkoušky, proplach a desinfekce vodovodního potrubí proplach a desinfekce vodovodního potrubí do DN 80</t>
  </si>
  <si>
    <t>https://podminky.urs.cz/item/CS_URS_2024_01/722290234</t>
  </si>
  <si>
    <t>-554263437</t>
  </si>
  <si>
    <t>725</t>
  </si>
  <si>
    <t>Zdravotechnika - zařizovací předměty</t>
  </si>
  <si>
    <t>72575181R</t>
  </si>
  <si>
    <t>Demontáž stávajích lokálních změkčovačů vody včetně odpojení od sítí</t>
  </si>
  <si>
    <t>soubor</t>
  </si>
  <si>
    <t>-139989138</t>
  </si>
  <si>
    <t>R.11</t>
  </si>
  <si>
    <t>krycí rozeta 1/2“ Ø50 pro vývod vodovodního potrubí z podlahy</t>
  </si>
  <si>
    <t>466724440</t>
  </si>
  <si>
    <t>R.12</t>
  </si>
  <si>
    <t>krycí rozeta DN50“ Ø100 pro vývod vodovodního potrubí z podlahy</t>
  </si>
  <si>
    <t>626815383</t>
  </si>
  <si>
    <t>725 86 2113</t>
  </si>
  <si>
    <t>sifon dřezový lahvový chromový DN40/50+manžeta gumová, s nerez mřížkou</t>
  </si>
  <si>
    <t>-1937451559</t>
  </si>
  <si>
    <t>108</t>
  </si>
  <si>
    <t>725 85 1307</t>
  </si>
  <si>
    <t>vtok dřezový (odpadní ventil)  6/4" chromový DN40/50 bez přepadu</t>
  </si>
  <si>
    <t>2130602955</t>
  </si>
  <si>
    <t>vtok dřezový (odpadní ventil) 6/4" chromový DN40/50 bez přepadu</t>
  </si>
  <si>
    <t>109</t>
  </si>
  <si>
    <t>R.13</t>
  </si>
  <si>
    <t>tlaková hadice 3/4“ x 1/2“  kovová ohebná se šroubením</t>
  </si>
  <si>
    <t>-451190267</t>
  </si>
  <si>
    <t>tlaková hadice 3/4“ x 1/2“ kovová ohebná se šroubením</t>
  </si>
  <si>
    <t>110</t>
  </si>
  <si>
    <t>R.14</t>
  </si>
  <si>
    <t>příplatek na montáž dřezu do stávající polohy + úhelníková příchytka 2x</t>
  </si>
  <si>
    <t>-1326845970</t>
  </si>
  <si>
    <t>111</t>
  </si>
  <si>
    <t>725 21 1602</t>
  </si>
  <si>
    <t>umyvadlo nástěnné nerezové SLUN 36A 550x420x170 s přepadem, s otvorem pro baterii, šířka: 550mm, hloubka: 450mm, výška osazení 850mm,</t>
  </si>
  <si>
    <t>-793895843</t>
  </si>
  <si>
    <t>112</t>
  </si>
  <si>
    <t>725 85 132X</t>
  </si>
  <si>
    <t>vtok umyvadlový Optima 5/4" chromový DN32/40 click-clack pro umyvadla s přepadem</t>
  </si>
  <si>
    <t>1458006707</t>
  </si>
  <si>
    <t>113</t>
  </si>
  <si>
    <t>725 86 1102</t>
  </si>
  <si>
    <t>sifon umyvadlový nerezový umyvadlový sifon Grohe 28920000, DN40 chromový povrch+manžeta gumová</t>
  </si>
  <si>
    <t>-583832974</t>
  </si>
  <si>
    <t>114</t>
  </si>
  <si>
    <t>752 82 2654</t>
  </si>
  <si>
    <t>automatická umyvadlová chromová stojánková baterie Sanela SLU 02T, s elektronikou ALS s termostatickým ventilem 24 V DC, infračervené ovládání, zdrojová jednotka Sanela,</t>
  </si>
  <si>
    <t>-2075048655</t>
  </si>
  <si>
    <t>115</t>
  </si>
  <si>
    <t>752 82 2654.1</t>
  </si>
  <si>
    <t>infračervené ovládání, zdrojová jednotka Sanela</t>
  </si>
  <si>
    <t>-1468509349</t>
  </si>
  <si>
    <t>116</t>
  </si>
  <si>
    <t>R.15</t>
  </si>
  <si>
    <t>rohový ventil DN15-3/8 s tlakovou hadičkou se šroubením, nástěnný, krycí rozeta Ø50</t>
  </si>
  <si>
    <t>-693997859</t>
  </si>
  <si>
    <t>117</t>
  </si>
  <si>
    <t>R.16</t>
  </si>
  <si>
    <t>šrouby montážní pro umyvadlo , podložky ocelové a plastové, matice</t>
  </si>
  <si>
    <t>-1344107745</t>
  </si>
  <si>
    <t>118</t>
  </si>
  <si>
    <t>R.17</t>
  </si>
  <si>
    <t>přípl na montáž umyvadla do stávající polohy + úhelníková příchytka 2x+ rohová vzpěra 2x</t>
  </si>
  <si>
    <t>423643720</t>
  </si>
  <si>
    <t>119</t>
  </si>
  <si>
    <t>R.18</t>
  </si>
  <si>
    <t>připojovací práce pro stávající myčku v umývárně nádobí 1 a v umývárně nádobí 2</t>
  </si>
  <si>
    <t>489299159</t>
  </si>
  <si>
    <t>120</t>
  </si>
  <si>
    <t>725 80 092X</t>
  </si>
  <si>
    <t>odmontování vodící tyče dřezové stojánkové baterie</t>
  </si>
  <si>
    <t>-863681140</t>
  </si>
  <si>
    <t>121</t>
  </si>
  <si>
    <t>725 80 0924</t>
  </si>
  <si>
    <t>odmontování nástěnné baterie pro výlevku (boční vývody vody na rušeném stojanovém umyvadle)</t>
  </si>
  <si>
    <t>-2141667259</t>
  </si>
  <si>
    <t>122</t>
  </si>
  <si>
    <t>725 21 0911</t>
  </si>
  <si>
    <t>odmontování velkokuchyňského stojanového dřezu bez výtokových armatur a bez konzol a bez zpětné montáže</t>
  </si>
  <si>
    <t>894298563</t>
  </si>
  <si>
    <t>123</t>
  </si>
  <si>
    <t>725 21 0974</t>
  </si>
  <si>
    <t>odmontování umyvadlové konzoly</t>
  </si>
  <si>
    <t>1981366311</t>
  </si>
  <si>
    <t>124</t>
  </si>
  <si>
    <t>725 21 0982</t>
  </si>
  <si>
    <t>odmontování zápachové uzávěry umyvadlové</t>
  </si>
  <si>
    <t>-1954613067</t>
  </si>
  <si>
    <t>125</t>
  </si>
  <si>
    <t>725 85 0800</t>
  </si>
  <si>
    <t>odmontování odpadního ventilu umyvadlového</t>
  </si>
  <si>
    <t>-492616775</t>
  </si>
  <si>
    <t>126</t>
  </si>
  <si>
    <t>725 80 0900</t>
  </si>
  <si>
    <t>odmontování nástěnné/stojánkové umyvadlové pákové baterie DN15</t>
  </si>
  <si>
    <t>1143705703</t>
  </si>
  <si>
    <t>127</t>
  </si>
  <si>
    <t>725 11 4911</t>
  </si>
  <si>
    <t>odpojení připojovací vodovodní trubky a kanalizační trubky</t>
  </si>
  <si>
    <t>-361600138</t>
  </si>
  <si>
    <t>128</t>
  </si>
  <si>
    <t>725 31 092X</t>
  </si>
  <si>
    <t>odmontování stojanového velkokuchyňského stojanového umyvadla bez výtokových armatur, odmontování sifonu</t>
  </si>
  <si>
    <t>1047433491</t>
  </si>
  <si>
    <t>129</t>
  </si>
  <si>
    <t>725 31 092X.1</t>
  </si>
  <si>
    <t>odmontování dřezové baterie se sprškou</t>
  </si>
  <si>
    <t>172887944</t>
  </si>
  <si>
    <t>130</t>
  </si>
  <si>
    <t>725 85 0800.1</t>
  </si>
  <si>
    <t>odmontování odpadního ventilu dřezového</t>
  </si>
  <si>
    <t>50929812</t>
  </si>
  <si>
    <t>131</t>
  </si>
  <si>
    <t>R.19</t>
  </si>
  <si>
    <t>příplatek na bezpečné uložení dřezové stojánkové baterie s tlakovou hadicí a pákovou sprškou pro zpětné osazení</t>
  </si>
  <si>
    <t>-1157836067</t>
  </si>
  <si>
    <t>132</t>
  </si>
  <si>
    <t>R.20</t>
  </si>
  <si>
    <t>odmontování mycí linky, odšroubování, rozebrání na díly</t>
  </si>
  <si>
    <t>-1931522776</t>
  </si>
  <si>
    <t>133</t>
  </si>
  <si>
    <t>R.21</t>
  </si>
  <si>
    <t>odpojení od připojovací vodovodní trubky, odpojení odpadové soupravy u mycí linky</t>
  </si>
  <si>
    <t>-1966556315</t>
  </si>
  <si>
    <t>134</t>
  </si>
  <si>
    <t>725 29 1641</t>
  </si>
  <si>
    <t>Matný nerez  držák na oplachové hadice</t>
  </si>
  <si>
    <t>-1989785910</t>
  </si>
  <si>
    <t>Matný nerez držák na oplachové hadice</t>
  </si>
  <si>
    <t>135</t>
  </si>
  <si>
    <t>998725202</t>
  </si>
  <si>
    <t>Přesun hmot procentní pro zařizovací předměty v objektech v přes 6 do 12 m</t>
  </si>
  <si>
    <t>-1356150288</t>
  </si>
  <si>
    <t>Přesun hmot pro zařizovací předměty stanovený procentní sazbou (%) z ceny vodorovná dopravní vzdálenost do 50 m základní v objektech výšky přes 6 do 12 m</t>
  </si>
  <si>
    <t>https://podminky.urs.cz/item/CS_URS_2024_01/998725202</t>
  </si>
  <si>
    <t>727</t>
  </si>
  <si>
    <t>Zdravotechnika - požární ochrana</t>
  </si>
  <si>
    <t>136</t>
  </si>
  <si>
    <t>72711100R</t>
  </si>
  <si>
    <t>Trubní ucpávka Prostup stěnou tl.150, tmel Promasel, D35</t>
  </si>
  <si>
    <t>-1155888353</t>
  </si>
  <si>
    <t>137</t>
  </si>
  <si>
    <t>72711104R</t>
  </si>
  <si>
    <t>Trubní ucpávka Prostup stěnou/stropem  tl.300mm, tmel Promasel, D54</t>
  </si>
  <si>
    <t>-1717758525</t>
  </si>
  <si>
    <t>Trubní ucpávka Prostup stěnou/stropem tl.300mm, tmel Promasel, D54</t>
  </si>
  <si>
    <t>138</t>
  </si>
  <si>
    <t>72711200R</t>
  </si>
  <si>
    <t>Prostup stěnou tl.150, tmel Promasel, D110 (dotěsnění prostupu u dotčených stávajících prostupů kanalizace)</t>
  </si>
  <si>
    <t>218553793</t>
  </si>
  <si>
    <t>139</t>
  </si>
  <si>
    <t>76799511R</t>
  </si>
  <si>
    <t>Objímky na potrubí DN15 – DN25 s pryž výstelkou, upevň.matice,stopka, vč montáže</t>
  </si>
  <si>
    <t>-569865799</t>
  </si>
  <si>
    <t>140</t>
  </si>
  <si>
    <t>76799512R</t>
  </si>
  <si>
    <t>Objímky na potrubí DN40 – DN250 s pryž výstelkou, upevň.matice,stopka, vč montáže</t>
  </si>
  <si>
    <t>-857918679</t>
  </si>
  <si>
    <t>141</t>
  </si>
  <si>
    <t>76799513R</t>
  </si>
  <si>
    <t>táhla pro objímky na potrubí a montážní šrouby, vč montáže</t>
  </si>
  <si>
    <t>-2080742057</t>
  </si>
  <si>
    <t>142</t>
  </si>
  <si>
    <t>76799514R</t>
  </si>
  <si>
    <t>objímky na potrubí DN100 s pryž výstelkou, upevň.matice,stopka, vč montáže</t>
  </si>
  <si>
    <t>1444660685</t>
  </si>
  <si>
    <t>143</t>
  </si>
  <si>
    <t>-16972502</t>
  </si>
  <si>
    <t>HZS</t>
  </si>
  <si>
    <t>Hodinové zúčtovací sazby</t>
  </si>
  <si>
    <t>144</t>
  </si>
  <si>
    <t>HZS2211</t>
  </si>
  <si>
    <t>Hodinová zúčtovací sazba instalatér</t>
  </si>
  <si>
    <t>hod</t>
  </si>
  <si>
    <t>512</t>
  </si>
  <si>
    <t>726750481</t>
  </si>
  <si>
    <t>Hodinové zúčtovací sazby profesí PSV provádění stavebních instalací instalatér</t>
  </si>
  <si>
    <t>https://podminky.urs.cz/item/CS_URS_2024_01/HZS2211</t>
  </si>
  <si>
    <t>145</t>
  </si>
  <si>
    <t>K023</t>
  </si>
  <si>
    <t>Stavební úpravy pro instalaci nové podlahové žlaby-úprava stávajících otvorů</t>
  </si>
  <si>
    <t>-1429345831</t>
  </si>
  <si>
    <t>146</t>
  </si>
  <si>
    <t>K024</t>
  </si>
  <si>
    <t>Stavební úpravy pro instalaci nové podlahové vpustí-úprava stávajících otvorů</t>
  </si>
  <si>
    <t>276218030</t>
  </si>
  <si>
    <t>147</t>
  </si>
  <si>
    <t>K025</t>
  </si>
  <si>
    <t>pomocné stavební práce, drážkování, kotvení, začištění, plentování</t>
  </si>
  <si>
    <t>456248224</t>
  </si>
  <si>
    <t>03 - Zařízení silnoproudé elektrotechniky</t>
  </si>
  <si>
    <t>Miroslava Klimešová</t>
  </si>
  <si>
    <t xml:space="preserve">    741 - Elektroinstalace - silnoproud</t>
  </si>
  <si>
    <t>741</t>
  </si>
  <si>
    <t>Elektroinstalace - silnoproud</t>
  </si>
  <si>
    <t>741110053</t>
  </si>
  <si>
    <t>Montáž trubka plastová ohebná D přes 35 mm uložená volně</t>
  </si>
  <si>
    <t>-587011801</t>
  </si>
  <si>
    <t>Montáž trubek elektroinstalačních s nasunutím nebo našroubováním do krabic plastových ohebných, uložených volně, vnější Ø přes 35 mm</t>
  </si>
  <si>
    <t>https://podminky.urs.cz/item/CS_URS_2024_01/741110053</t>
  </si>
  <si>
    <t>10.154.860</t>
  </si>
  <si>
    <t>KOPOS Trubka ohebná 1250 HFPP průměr 50 750N SUPERFLEX, šedá, balení 25m</t>
  </si>
  <si>
    <t>-67976918</t>
  </si>
  <si>
    <t>10*1,05 'Přepočtené koeficientem množství</t>
  </si>
  <si>
    <t>741110511</t>
  </si>
  <si>
    <t>Montáž lišta a kanálek vkládací šířky do 60 mm s víčkem</t>
  </si>
  <si>
    <t>-1856341025</t>
  </si>
  <si>
    <t>Montáž lišt a kanálků elektroinstalačních se spojkami, ohyby a rohy a s nasunutím do krabic vkládacích s víčkem, šířky do 60 mm</t>
  </si>
  <si>
    <t>https://podminky.urs.cz/item/CS_URS_2024_01/741110511</t>
  </si>
  <si>
    <t>34571007</t>
  </si>
  <si>
    <t>lišta elektroinstalační hranatá PVC 40x20mm</t>
  </si>
  <si>
    <t>-280171166</t>
  </si>
  <si>
    <t>20*1,05 'Přepočtené koeficientem množství</t>
  </si>
  <si>
    <t>34571005</t>
  </si>
  <si>
    <t>lišta elektroinstalační hranatá PVC 25x20mm</t>
  </si>
  <si>
    <t>786017072</t>
  </si>
  <si>
    <t>70*1,05 'Přepočtené koeficientem množství</t>
  </si>
  <si>
    <t>741112021</t>
  </si>
  <si>
    <t>Montáž krabice nástěnná plastová čtyřhranná do 100x100 mm</t>
  </si>
  <si>
    <t>1341522824</t>
  </si>
  <si>
    <t>Montáž krabic elektroinstalačních bez napojení na trubky a lišty, demontáže a montáže víčka a přístroje protahovacích nebo odbočných nástěnných plastových čtyřhranných, vel. do 100x100 mm</t>
  </si>
  <si>
    <t>https://podminky.urs.cz/item/CS_URS_2024_01/741112021</t>
  </si>
  <si>
    <t>34571482</t>
  </si>
  <si>
    <t>krabice v uzavřeném provedení PVC s krytím IP 54 čtvercová 100x100mm</t>
  </si>
  <si>
    <t>1453145746</t>
  </si>
  <si>
    <t>RMAT0001</t>
  </si>
  <si>
    <t>WAGO svorky 3x2,5</t>
  </si>
  <si>
    <t>85932832</t>
  </si>
  <si>
    <t>741112801</t>
  </si>
  <si>
    <t>Demontáž elektroinstalačních lišt nástěnných vkládacích uložených pevně</t>
  </si>
  <si>
    <t>-1456008209</t>
  </si>
  <si>
    <t>Demotáž elektroinstalačních lišt a kanálů nástěnných uložených pevně vkládacích</t>
  </si>
  <si>
    <t>https://podminky.urs.cz/item/CS_URS_2024_01/741112801</t>
  </si>
  <si>
    <t>741121851</t>
  </si>
  <si>
    <t>Demontáž kabel Cu pod omítkou plný plochý 2x1 až 2,5 mm2, 3x1 až 2,5 mm2</t>
  </si>
  <si>
    <t>-1053260092</t>
  </si>
  <si>
    <t>Demontáž kabelů měděných uložených pod omítku plných plochých nebo bezhalogenových počtu a průřezu žil 2x1 až 2,5 mm2, 3x1 až 2,5 mm2</t>
  </si>
  <si>
    <t>https://podminky.urs.cz/item/CS_URS_2024_01/741121851</t>
  </si>
  <si>
    <t>741122015</t>
  </si>
  <si>
    <t>Montáž kabel Cu bez ukončení uložený pod omítku plný kulatý 3x1,5 mm2 (např. CYKY)</t>
  </si>
  <si>
    <t>982199862</t>
  </si>
  <si>
    <t>Montáž kabelů měděných bez ukončení uložených pod omítku plných kulatých (např. CYKY), počtu a průřezu žil 3x1,5 mm2</t>
  </si>
  <si>
    <t>https://podminky.urs.cz/item/CS_URS_2024_01/741122015</t>
  </si>
  <si>
    <t>PKB.711018</t>
  </si>
  <si>
    <t>CYKY-J 3x1,5</t>
  </si>
  <si>
    <t>km</t>
  </si>
  <si>
    <t>-1743026909</t>
  </si>
  <si>
    <t>0,2*1,15 'Přepočtené koeficientem množství</t>
  </si>
  <si>
    <t>PKB.711019</t>
  </si>
  <si>
    <t>CYKY-O 3x1,5</t>
  </si>
  <si>
    <t>1445978995</t>
  </si>
  <si>
    <t>0,08*1,15 'Přepočtené koeficientem množství</t>
  </si>
  <si>
    <t>741122016</t>
  </si>
  <si>
    <t>Montáž kabel Cu bez ukončení uložený pod omítku plný kulatý 3x2,5 až 6 mm2 (např. CYKY)</t>
  </si>
  <si>
    <t>985227231</t>
  </si>
  <si>
    <t>Montáž kabelů měděných bez ukončení uložených pod omítku plných kulatých (např. CYKY), počtu a průřezu žil 3x2,5 až 6 mm2</t>
  </si>
  <si>
    <t>https://podminky.urs.cz/item/CS_URS_2024_01/741122016</t>
  </si>
  <si>
    <t>34111036</t>
  </si>
  <si>
    <t>kabel instalační jádro Cu plné izolace PVC plášť PVC 450/750V (CYKY) 3x2,5mm2</t>
  </si>
  <si>
    <t>554475707</t>
  </si>
  <si>
    <t>35*1,15 'Přepočtené koeficientem množství</t>
  </si>
  <si>
    <t>741122159</t>
  </si>
  <si>
    <t>Montáž kabel Cu plný kulatý žíla 5x25 až 35 mm2 zatažený v trubkách (např. CYKY)</t>
  </si>
  <si>
    <t>1216749316</t>
  </si>
  <si>
    <t>Montáž kabelů měděných bez ukončení uložených v trubkách zatažených plných kulatých nebo bezhalogenových (např. CYKY) počtu a průřezu žil 5x25 až 35mm2</t>
  </si>
  <si>
    <t>https://podminky.urs.cz/item/CS_URS_2024_01/741122159</t>
  </si>
  <si>
    <t>34113135</t>
  </si>
  <si>
    <t>kabel silový jádro Cu izolace PVC plášť PVC 0,6/1kV (1-CYKY) 5x35mm2</t>
  </si>
  <si>
    <t>-1748378331</t>
  </si>
  <si>
    <t>15*1,15 'Přepočtené koeficientem množství</t>
  </si>
  <si>
    <t>741122859</t>
  </si>
  <si>
    <t>Demontáž kabel Cu plný kulatý žíla 3x95 až 185 mm2, 3x50+35 až 95+50 mm2, 3x120+50 až 150+70 mm2 uložený volně</t>
  </si>
  <si>
    <t>-799173967</t>
  </si>
  <si>
    <t>Demontáž kabelů měděných uložených volně nebo v liště plných kulatých počtu a průřezu žil 3x95 až 185 mm2, 3x50+35 až 95+50 mm2, 3x120+50 až 150+70 mm2</t>
  </si>
  <si>
    <t>https://podminky.urs.cz/item/CS_URS_2024_01/741122859</t>
  </si>
  <si>
    <t>741130001</t>
  </si>
  <si>
    <t>Ukončení vodič izolovaný do 2,5 mm2 v rozváděči nebo na přístroji</t>
  </si>
  <si>
    <t>1583721961</t>
  </si>
  <si>
    <t>Ukončení vodičů izolovaných s označením a zapojením v rozváděči nebo na přístroji, průřezu žíly do 2,5 mm2</t>
  </si>
  <si>
    <t>https://podminky.urs.cz/item/CS_URS_2024_01/741130001</t>
  </si>
  <si>
    <t>741130004</t>
  </si>
  <si>
    <t>Ukončení vodič izolovaný do 6 mm2 v rozváděči nebo na přístroji</t>
  </si>
  <si>
    <t>-868901606</t>
  </si>
  <si>
    <t>Ukončení vodičů izolovaných s označením a zapojením v rozváděči nebo na přístroji, průřezu žíly do 6 mm2</t>
  </si>
  <si>
    <t>https://podminky.urs.cz/item/CS_URS_2024_01/741130004</t>
  </si>
  <si>
    <t>741130008</t>
  </si>
  <si>
    <t>Ukončení vodič izolovaný do 35 mm2 v rozváděči nebo na přístroji</t>
  </si>
  <si>
    <t>1313438806</t>
  </si>
  <si>
    <t>Ukončení vodičů izolovaných s označením a zapojením v rozváděči nebo na přístroji, průřezu žíly do 35 mm2</t>
  </si>
  <si>
    <t>https://podminky.urs.cz/item/CS_URS_2024_01/741130008</t>
  </si>
  <si>
    <t>741310031</t>
  </si>
  <si>
    <t>Montáž spínač nástěnný 1-jednopólový prostředí venkovní/mokré se zapojením vodičů</t>
  </si>
  <si>
    <t>-735036442</t>
  </si>
  <si>
    <t>Montáž spínačů jedno nebo dvoupólových nástěnných se zapojením vodičů, pro prostředí venkovní nebo mokré spínačů, řazení 1-jednopólových</t>
  </si>
  <si>
    <t>https://podminky.urs.cz/item/CS_URS_2024_01/741310031</t>
  </si>
  <si>
    <t>34535054</t>
  </si>
  <si>
    <t>spínač nástěnný jednopólový, řazení 1, IP54, šroubové svorky</t>
  </si>
  <si>
    <t>798029532</t>
  </si>
  <si>
    <t>741310042</t>
  </si>
  <si>
    <t>Montáž přepínač nástěnný 6-střídavý prostředí venkovní/mokré se zapojením vodičů</t>
  </si>
  <si>
    <t>1883769978</t>
  </si>
  <si>
    <t>Montáž spínačů jedno nebo dvoupólových nástěnných se zapojením vodičů, pro prostředí venkovní nebo mokré přepínačů, řazení 6-střídavých</t>
  </si>
  <si>
    <t>https://podminky.urs.cz/item/CS_URS_2024_01/741310042</t>
  </si>
  <si>
    <t>34535074</t>
  </si>
  <si>
    <t>přepínač nástěnný střídavý, řazení 6, IP54, bezšroubové svorky</t>
  </si>
  <si>
    <t>800906326</t>
  </si>
  <si>
    <t>741311833</t>
  </si>
  <si>
    <t>Demontáž spínačů nástěnných venkovních do 10 A šroubových bez zachování funkčnosti do 2 svorek</t>
  </si>
  <si>
    <t>-1770751223</t>
  </si>
  <si>
    <t>Demontáž spínačů bez zachování funkčnosti (do suti) nástěnných, pro prostředí venkovní nebo mokré do 10 A, připojení šroubové do 2 svorek</t>
  </si>
  <si>
    <t>https://podminky.urs.cz/item/CS_URS_2024_01/741311833</t>
  </si>
  <si>
    <t>741313072</t>
  </si>
  <si>
    <t>Montáž zásuvka chráněná v krabici šroubové připojení 2P+PE prostředí základní, vlhké se zapojením vodičů</t>
  </si>
  <si>
    <t>-2856782</t>
  </si>
  <si>
    <t>Montáž zásuvek domovních se zapojením vodičů šroubové připojení chráněných v krabici 10/16 A, pro prostředí normální, provedení 2P + PE</t>
  </si>
  <si>
    <t>https://podminky.urs.cz/item/CS_URS_2024_01/741313072</t>
  </si>
  <si>
    <t>34555233</t>
  </si>
  <si>
    <t>zásuvka nástěnná jednonásobná chráněná, s víčkem, IP54, šroubové svorky</t>
  </si>
  <si>
    <t>-669158515</t>
  </si>
  <si>
    <t>741315843</t>
  </si>
  <si>
    <t>Demontáž zásuvek domovních venkovních do 16A zapuštěných šroubových bez zachování funkčnosti 2P+PE</t>
  </si>
  <si>
    <t>533855911</t>
  </si>
  <si>
    <t>Demontáž zásuvek bez zachování funkčnosti (do suti) domovních polozapuštěných nebo zapuštěných, pro prostředí šroubové 2P+PE</t>
  </si>
  <si>
    <t>https://podminky.urs.cz/item/CS_URS_2024_01/741315843</t>
  </si>
  <si>
    <t>741320042</t>
  </si>
  <si>
    <t>Montáž pojistka - patrona nožová se zapojením vodičů</t>
  </si>
  <si>
    <t>-1548364367</t>
  </si>
  <si>
    <t>Montáž pojistek se zapojením vodičů pojistkových částí patron nožových</t>
  </si>
  <si>
    <t>https://podminky.urs.cz/item/CS_URS_2024_01/741320042</t>
  </si>
  <si>
    <t>35825252</t>
  </si>
  <si>
    <t>pojistka nožová 80A nízkoztrátová 6,70W, provedení normální, charakteristika gG</t>
  </si>
  <si>
    <t>282717458</t>
  </si>
  <si>
    <t>741321003</t>
  </si>
  <si>
    <t>Montáž proudových chráničů dvoupólových nn do 25 A ve skříni se zapojením vodičů</t>
  </si>
  <si>
    <t>-246508505</t>
  </si>
  <si>
    <t>Montáž proudových chráničů se zapojením vodičů dvoupólových nn do 25 A ve skříni</t>
  </si>
  <si>
    <t>https://podminky.urs.cz/item/CS_URS_2024_01/741321003</t>
  </si>
  <si>
    <t>1138356</t>
  </si>
  <si>
    <t>KOMBICHRANIC COMPACT DS201 B16 AC30</t>
  </si>
  <si>
    <t>-1586875355</t>
  </si>
  <si>
    <t>741371823</t>
  </si>
  <si>
    <t>Demontáž osvětlovacího modulového systému zářivkového dl přes 1100 mm bez zachování funkčnosti</t>
  </si>
  <si>
    <t>2105240237</t>
  </si>
  <si>
    <t>Demontáž svítidel bez zachování funkčnosti (do suti) interiérových modulového systému zářivkových, délky přes 1100 mm</t>
  </si>
  <si>
    <t>https://podminky.urs.cz/item/CS_URS_2024_01/741371823</t>
  </si>
  <si>
    <t>741372021</t>
  </si>
  <si>
    <t>Montáž svítidlo LED interiérové přisazené nástěnné hranaté nebo kruhové do 0,09 m2 se zapojením vodičů</t>
  </si>
  <si>
    <t>-1542964460</t>
  </si>
  <si>
    <t>Montáž svítidel s integrovaným zdrojem LED se zapojením vodičů interiérových přisazených nástěnných hranatých nebo kruhových, plochy do 0,09 m2</t>
  </si>
  <si>
    <t>https://podminky.urs.cz/item/CS_URS_2024_01/741372021</t>
  </si>
  <si>
    <t>741372154</t>
  </si>
  <si>
    <t>Montáž svítidlo LED průmyslové přisazené stropní se zapojením vodičů</t>
  </si>
  <si>
    <t>-1661483334</t>
  </si>
  <si>
    <t>Montáž svítidel s integrovaným zdrojem LED se zapojením vodičů průmyslových přisazených stropních</t>
  </si>
  <si>
    <t>https://podminky.urs.cz/item/CS_URS_2024_01/741372154</t>
  </si>
  <si>
    <t>RMAT0002</t>
  </si>
  <si>
    <t>A-MODUS PL7000L2W, LED prachotěsné svítidlo, polyesterové tělo, opálový PC kryt, IK08,1 x LED, 50W, 7500lm, Ra80, 4000K</t>
  </si>
  <si>
    <t>301026717</t>
  </si>
  <si>
    <t>RMAT0003</t>
  </si>
  <si>
    <t>B-MODUS PL2500M1N, LED prachotěsné svítidlo, polyesterové tělo, opálový PC kryt, IK08, 1 x LED, 20W, 2700lm, Ra80, 4000K</t>
  </si>
  <si>
    <t>-1453477943</t>
  </si>
  <si>
    <t>RMAT0004</t>
  </si>
  <si>
    <t>C-MODUS PL2500S2W, LED prachotěsné svítidlo, polyesterové tělo, opálový PC kryt, IK08, 1 x LED, 20W, 2750lm, Ra80, 4000K</t>
  </si>
  <si>
    <t>637736106</t>
  </si>
  <si>
    <t>741374844</t>
  </si>
  <si>
    <t>Demontáž svítidla interiérového se standardní paticí přisazeného nástěnného do 0,09 m2 se zachováním funkčnosti</t>
  </si>
  <si>
    <t>-1056370769</t>
  </si>
  <si>
    <t>Demontáž svítidel se zachováním funkčnosti interiérových se standardní paticí (E27, T5, GU10) nebo integrovaným zdrojem LED přisazených, ploše nástěnných do 0,09 m2</t>
  </si>
  <si>
    <t>https://podminky.urs.cz/item/CS_URS_2024_01/741374844</t>
  </si>
  <si>
    <t>741810002</t>
  </si>
  <si>
    <t>Celková prohlídka elektrického rozvodu a zařízení přes 100 000 do 500 000,- Kč</t>
  </si>
  <si>
    <t>1592432910</t>
  </si>
  <si>
    <t>Zkoušky a prohlídky elektrických rozvodů a zařízení celková prohlídka a vyhotovení revizní zprávy pro objem montážních prací přes 100 do 500 tis. Kč</t>
  </si>
  <si>
    <t>https://podminky.urs.cz/item/CS_URS_2024_01/741810002</t>
  </si>
  <si>
    <t>998741101</t>
  </si>
  <si>
    <t>Přesun hmot tonážní pro silnoproud v objektech v do 6 m</t>
  </si>
  <si>
    <t>-2000358190</t>
  </si>
  <si>
    <t>Přesun hmot pro silnoproud stanovený z hmotnosti přesunovaného materiálu vodorovná dopravní vzdálenost do 50 m základní v objektech výšky do 6 m</t>
  </si>
  <si>
    <t>https://podminky.urs.cz/item/CS_URS_2024_01/998741101</t>
  </si>
  <si>
    <t>HZS2232</t>
  </si>
  <si>
    <t>Hodinová zúčtovací sazba elektrikář odborný</t>
  </si>
  <si>
    <t>944631191</t>
  </si>
  <si>
    <t>Hodinové zúčtovací sazby profesí PSV provádění stavebních instalací elektrikář odborný</t>
  </si>
  <si>
    <t>https://podminky.urs.cz/item/CS_URS_2024_01/HZS2232</t>
  </si>
  <si>
    <t>HZS2491</t>
  </si>
  <si>
    <t>Hodinová zúčtovací sazba dělník zednických výpomocí</t>
  </si>
  <si>
    <t>-1528569630</t>
  </si>
  <si>
    <t>Hodinové zúčtovací sazby profesí PSV zednické výpomoci a pomocné práce PSV dělník zednických výpomocí</t>
  </si>
  <si>
    <t>https://podminky.urs.cz/item/CS_URS_2024_01/HZS2491</t>
  </si>
  <si>
    <t>04 - Zařízení pro změkčování vody</t>
  </si>
  <si>
    <t xml:space="preserve">    720 - Zdravotně technické instalace</t>
  </si>
  <si>
    <t>720</t>
  </si>
  <si>
    <t>72000001R</t>
  </si>
  <si>
    <t>Montáž a dodávka duplexního změkčovače vody 1465 o výkonu 4,2 m3/hod</t>
  </si>
  <si>
    <t>kpl</t>
  </si>
  <si>
    <t>474909979</t>
  </si>
  <si>
    <t>Montáž a dodávka duplexního změkčovače vody 1465 o výkonu 4,2 m3/hod
Složení zařízení:
- Redukční ventil 6/4“
- Nerezový vstupní filtr 30“
- Duplexní změkčovač 1465 s automatickou objemovou hlavou
- 2 x Solanka 200 ltrů
- Nerezový výstupní filtr 30“
- Instalační sada, úprava odpadu, přepady, potrubní přípojky PPR
- Instalace na místě při dodržení požadované přípravy</t>
  </si>
  <si>
    <t>05 - Vzduchotechnika</t>
  </si>
  <si>
    <t>Pavel Tezaur</t>
  </si>
  <si>
    <t xml:space="preserve">    751 - Vzduchotechnika</t>
  </si>
  <si>
    <t>949101111</t>
  </si>
  <si>
    <t>Lešení pomocné pro objekty pozemních staveb s lešeňovou podlahou v do 1,9 m zatížení do 150 kg/m2</t>
  </si>
  <si>
    <t>-1432315347</t>
  </si>
  <si>
    <t>Lešení pomocné pracovní pro objekty pozemních staveb pro zatížení do 150 kg/m2, o výšce lešeňové podlahy do 1,9 m</t>
  </si>
  <si>
    <t>https://podminky.urs.cz/item/CS_URS_2024_01/949101111</t>
  </si>
  <si>
    <t>751</t>
  </si>
  <si>
    <t>751322012</t>
  </si>
  <si>
    <t>Montáž talířového ventilu D přes 100 do 200 mm</t>
  </si>
  <si>
    <t>156325628</t>
  </si>
  <si>
    <t>Montáž talířových ventilů, anemostatů, dýz talířového ventilu, průměru přes 100 do 200 mm</t>
  </si>
  <si>
    <t>https://podminky.urs.cz/item/CS_URS_2024_01/751322012</t>
  </si>
  <si>
    <t>ELD.VX380100050</t>
  </si>
  <si>
    <t>VEF 200</t>
  </si>
  <si>
    <t>1401697173</t>
  </si>
  <si>
    <t>751377043</t>
  </si>
  <si>
    <t>Montáž odsávacího zákrytu (digestoř) průmyslového závěsného přes 2,5 do 3,5 m2</t>
  </si>
  <si>
    <t>1446419845</t>
  </si>
  <si>
    <t>Montáž odsávacích stropů, zákrytů odsávacího zákrytu (digestoř) průmyslového závěsného, průřezu přes 2,5 do 3,5 m2</t>
  </si>
  <si>
    <t>https://podminky.urs.cz/item/CS_URS_2024_01/751377043</t>
  </si>
  <si>
    <t>75137001R</t>
  </si>
  <si>
    <t>"1.1"ODSÁVACÍ ZÁKRYT ATREA TYP KUBUS 1600X1600/200</t>
  </si>
  <si>
    <t>1446365937</t>
  </si>
  <si>
    <t>75137002R</t>
  </si>
  <si>
    <t>"1.2"ODSÁVACÍ ZÁKRYT ATREA TYP KUBUS 1600X1600/160</t>
  </si>
  <si>
    <t>1027886978</t>
  </si>
  <si>
    <t>751510042</t>
  </si>
  <si>
    <t>Vzduchotechnické potrubí z pozinkovaného plechu kruhové spirálně vinutá trouba bez příruby D přes 100 do 200 mm</t>
  </si>
  <si>
    <t>600102018</t>
  </si>
  <si>
    <t>Vzduchotechnické potrubí z pozinkovaného plechu kruhové, trouba spirálně vinutá bez příruby, průměru přes 100 do 200 mm</t>
  </si>
  <si>
    <t>https://podminky.urs.cz/item/CS_URS_2024_01/751510042</t>
  </si>
  <si>
    <t>"20% tvarovek"14</t>
  </si>
  <si>
    <t>"50% tvarovek"2</t>
  </si>
  <si>
    <t>751511022</t>
  </si>
  <si>
    <t>Montáž potrubí plechového skupiny I čtyřhranného s přírubou tloušťky plechu 0,8 mm přes 0,13 do 0,28 m2</t>
  </si>
  <si>
    <t>-1847670375</t>
  </si>
  <si>
    <t>Montáž potrubí plechového skupiny I čtyřhranného s přírubou tloušťky plechu 0,8 mm, průřezu přes 0,13 do 0,28 m2</t>
  </si>
  <si>
    <t>https://podminky.urs.cz/item/CS_URS_2024_01/751511022</t>
  </si>
  <si>
    <t>42982108</t>
  </si>
  <si>
    <t>trouba čtyřhranná Pz průřez do 0,28m2</t>
  </si>
  <si>
    <t>-726364217</t>
  </si>
  <si>
    <t>2*1,2 'Přepočtené koeficientem množství</t>
  </si>
  <si>
    <t>751511805</t>
  </si>
  <si>
    <t>Demontáž potrubí plechového skupiny I čtyřhranného s přírubou nebo bez příruby tloušťky plechu 0,8 mm průřezu přes 0,13 do 0,28 m2</t>
  </si>
  <si>
    <t>2113023266</t>
  </si>
  <si>
    <t>Demontáž potrubí plechového skupiny I čtyřhranného s přírubou nebo bez příruby tloušťky plechu 0,8 mm, průřezu přes 0,13 do 0,28 m2</t>
  </si>
  <si>
    <t>https://podminky.urs.cz/item/CS_URS_2024_01/751511805</t>
  </si>
  <si>
    <t>751511819</t>
  </si>
  <si>
    <t>Demontáž potrubí plechového skupiny I kruhového s přírubou nebo bez příruby tloušťky plechu 0,8 mm D do 400 mm</t>
  </si>
  <si>
    <t>-511157160</t>
  </si>
  <si>
    <t>Demontáž potrubí plechového skupiny I kruhového s přírubou nebo bez příruby tloušťky plechu 0,8 mm, průměru do 400 mm</t>
  </si>
  <si>
    <t>https://podminky.urs.cz/item/CS_URS_2024_01/751511819</t>
  </si>
  <si>
    <t>751571035</t>
  </si>
  <si>
    <t>Uchycení potrubí čtyřhranného na montovanou konstrukci z nosníků kotvenou do betonu průřezu přes 0,13 do 0,28 m2</t>
  </si>
  <si>
    <t>-1378716449</t>
  </si>
  <si>
    <t>Závěs čtyřhranného potrubí na montovanou konstrukci z nosníku, kotvenou do betonu, průřezu potrubí přes 0,13 do 0,28 m2</t>
  </si>
  <si>
    <t>https://podminky.urs.cz/item/CS_URS_2024_01/751571035</t>
  </si>
  <si>
    <t>751572032</t>
  </si>
  <si>
    <t>Uchycení potrubí kruhového na montovanou konstrukci z nosníků kotvenou do betonu D přes 100 do 200 mm</t>
  </si>
  <si>
    <t>1568059124</t>
  </si>
  <si>
    <t>Závěs kruhového potrubí na montovanou konstrukci z nosníku, kotvenou do betonu průměru potrubí přes 100 do 200 mm</t>
  </si>
  <si>
    <t>https://podminky.urs.cz/item/CS_URS_2024_01/751572032</t>
  </si>
  <si>
    <t>783601795</t>
  </si>
  <si>
    <t>Odmaštění vodou ředitelným odmašťovačem potrubí DN přes 200 mm</t>
  </si>
  <si>
    <t>-2086269782</t>
  </si>
  <si>
    <t>Příprava podkladu armatur a kovových potrubí před provedením nátěru potrubí přes DN 200 mm odmaštěním, odmašťovačem vodou ředitelným</t>
  </si>
  <si>
    <t>https://podminky.urs.cz/item/CS_URS_2024_01/783601795</t>
  </si>
  <si>
    <t>783614691</t>
  </si>
  <si>
    <t>Základní antikorozní jednonásobný syntetický potrubí DN přes 200 mm</t>
  </si>
  <si>
    <t>495681439</t>
  </si>
  <si>
    <t>Základní antikorozní nátěr armatur a kovových potrubí jednonásobný potrubí přes DN 200 mm syntetický standardní</t>
  </si>
  <si>
    <t>https://podminky.urs.cz/item/CS_URS_2024_01/783614691</t>
  </si>
  <si>
    <t>783615591</t>
  </si>
  <si>
    <t>Mezinátěr jednonásobný syntetický nátěr potrubí DN přes 200 mm</t>
  </si>
  <si>
    <t>315512743</t>
  </si>
  <si>
    <t>Mezinátěr armatur a kovových potrubí potrubí přes DN 200 mm syntetický standardní</t>
  </si>
  <si>
    <t>https://podminky.urs.cz/item/CS_URS_2024_01/783615591</t>
  </si>
  <si>
    <t>783617691</t>
  </si>
  <si>
    <t>Krycí dvojnásobný syntetický nátěr potrubí DN přes 200 mm</t>
  </si>
  <si>
    <t>254570722</t>
  </si>
  <si>
    <t>Krycí nátěr (email) armatur a kovových potrubí potrubí přes DN 200 mm dvojnásobný syntetický standardní</t>
  </si>
  <si>
    <t>https://podminky.urs.cz/item/CS_URS_2024_01/783617691</t>
  </si>
  <si>
    <t>HZS3212</t>
  </si>
  <si>
    <t>Hodinová zúčtovací sazba montér vzduchotechniky a chlazení odborný</t>
  </si>
  <si>
    <t>-106184780</t>
  </si>
  <si>
    <t>Hodinové zúčtovací sazby montáží technologických zařízení na stavebních objektech montér vzduchotechniky odborný</t>
  </si>
  <si>
    <t>https://podminky.urs.cz/item/CS_URS_2024_01/HZS3212</t>
  </si>
  <si>
    <t>" příprava ke koplexnímu vyzkoušení,oživení a vyregulování zařízení"1</t>
  </si>
  <si>
    <t>06 - Vybavení mycího centra</t>
  </si>
  <si>
    <t>72581120R</t>
  </si>
  <si>
    <t>Mycí stůl s dřezem a sprchovou baterií-dodávka</t>
  </si>
  <si>
    <t>1653751893</t>
  </si>
  <si>
    <t>72581121R</t>
  </si>
  <si>
    <t>Třídící stůl-nerez dodávka</t>
  </si>
  <si>
    <t>-504338895</t>
  </si>
  <si>
    <t>72581122R</t>
  </si>
  <si>
    <t>Dopravníkový stůl ( pásový dopravník)-dodávka</t>
  </si>
  <si>
    <t>1631723981</t>
  </si>
  <si>
    <t>72581123R</t>
  </si>
  <si>
    <t>Pásová myčka nádobí</t>
  </si>
  <si>
    <t>-59234440</t>
  </si>
  <si>
    <t>72581124R</t>
  </si>
  <si>
    <t>Doprava, demontáž a likvidace starého zařízení, montáž a uvedení do provozu</t>
  </si>
  <si>
    <t>2044983993</t>
  </si>
  <si>
    <t>VRN - Ostatní a vedlejší náklady</t>
  </si>
  <si>
    <t>VRN - Vedlejší rozpočtové náklady</t>
  </si>
  <si>
    <t>Vedlejší rozpočtové náklady</t>
  </si>
  <si>
    <t>013254000</t>
  </si>
  <si>
    <t>Dokumentace skutečného provedení stavby</t>
  </si>
  <si>
    <t>Kč</t>
  </si>
  <si>
    <t>1024</t>
  </si>
  <si>
    <t>-1009312101</t>
  </si>
  <si>
    <t>https://podminky.urs.cz/item/CS_URS_2024_01/013254000</t>
  </si>
  <si>
    <t>033103000</t>
  </si>
  <si>
    <t>Připojení energií</t>
  </si>
  <si>
    <t>2019288953</t>
  </si>
  <si>
    <t>https://podminky.urs.cz/item/CS_URS_2024_01/033103000</t>
  </si>
  <si>
    <t>033203000</t>
  </si>
  <si>
    <t>Energie pro zařízení staveniště</t>
  </si>
  <si>
    <t>-903522796</t>
  </si>
  <si>
    <t>https://podminky.urs.cz/item/CS_URS_2024_01/033203000</t>
  </si>
  <si>
    <t>071103000</t>
  </si>
  <si>
    <t>Provoz investora</t>
  </si>
  <si>
    <t>-4348319</t>
  </si>
  <si>
    <t>https://podminky.urs.cz/item/CS_URS_2024_01/071103000</t>
  </si>
  <si>
    <t>07110300R</t>
  </si>
  <si>
    <t>Provedení TIČR</t>
  </si>
  <si>
    <t>275040530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</si>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</sst>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944321" TargetMode="External" /><Relationship Id="rId2" Type="http://schemas.openxmlformats.org/officeDocument/2006/relationships/hyperlink" Target="https://podminky.urs.cz/item/CS_URS_2024_01/611131121" TargetMode="External" /><Relationship Id="rId3" Type="http://schemas.openxmlformats.org/officeDocument/2006/relationships/hyperlink" Target="https://podminky.urs.cz/item/CS_URS_2024_01/61131113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631312141" TargetMode="External" /><Relationship Id="rId7" Type="http://schemas.openxmlformats.org/officeDocument/2006/relationships/hyperlink" Target="https://podminky.urs.cz/item/CS_URS_2024_01/642944121" TargetMode="External" /><Relationship Id="rId8" Type="http://schemas.openxmlformats.org/officeDocument/2006/relationships/hyperlink" Target="https://podminky.urs.cz/item/CS_URS_2024_01/949101112" TargetMode="External" /><Relationship Id="rId9" Type="http://schemas.openxmlformats.org/officeDocument/2006/relationships/hyperlink" Target="https://podminky.urs.cz/item/CS_URS_2024_01/952901111" TargetMode="External" /><Relationship Id="rId10" Type="http://schemas.openxmlformats.org/officeDocument/2006/relationships/hyperlink" Target="https://podminky.urs.cz/item/CS_URS_2024_01/971033631" TargetMode="External" /><Relationship Id="rId11" Type="http://schemas.openxmlformats.org/officeDocument/2006/relationships/hyperlink" Target="https://podminky.urs.cz/item/CS_URS_2024_01/976071111" TargetMode="External" /><Relationship Id="rId12" Type="http://schemas.openxmlformats.org/officeDocument/2006/relationships/hyperlink" Target="https://podminky.urs.cz/item/CS_URS_2024_01/977151121" TargetMode="External" /><Relationship Id="rId13" Type="http://schemas.openxmlformats.org/officeDocument/2006/relationships/hyperlink" Target="https://podminky.urs.cz/item/CS_URS_2024_01/997013212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31" TargetMode="External" /><Relationship Id="rId17" Type="http://schemas.openxmlformats.org/officeDocument/2006/relationships/hyperlink" Target="https://podminky.urs.cz/item/CS_URS_2024_01/998011002" TargetMode="External" /><Relationship Id="rId18" Type="http://schemas.openxmlformats.org/officeDocument/2006/relationships/hyperlink" Target="https://podminky.urs.cz/item/CS_URS_2024_01/711191101" TargetMode="External" /><Relationship Id="rId19" Type="http://schemas.openxmlformats.org/officeDocument/2006/relationships/hyperlink" Target="https://podminky.urs.cz/item/CS_URS_2024_01/998711202" TargetMode="External" /><Relationship Id="rId20" Type="http://schemas.openxmlformats.org/officeDocument/2006/relationships/hyperlink" Target="https://podminky.urs.cz/item/CS_URS_2024_01/722176116" TargetMode="External" /><Relationship Id="rId21" Type="http://schemas.openxmlformats.org/officeDocument/2006/relationships/hyperlink" Target="https://podminky.urs.cz/item/CS_URS_2024_01/998722202" TargetMode="External" /><Relationship Id="rId22" Type="http://schemas.openxmlformats.org/officeDocument/2006/relationships/hyperlink" Target="https://podminky.urs.cz/item/CS_URS_2024_01/998762202" TargetMode="External" /><Relationship Id="rId23" Type="http://schemas.openxmlformats.org/officeDocument/2006/relationships/hyperlink" Target="https://podminky.urs.cz/item/CS_URS_2024_01/763111471" TargetMode="External" /><Relationship Id="rId24" Type="http://schemas.openxmlformats.org/officeDocument/2006/relationships/hyperlink" Target="https://podminky.urs.cz/item/CS_URS_2024_01/763111726" TargetMode="External" /><Relationship Id="rId25" Type="http://schemas.openxmlformats.org/officeDocument/2006/relationships/hyperlink" Target="https://podminky.urs.cz/item/CS_URS_2024_01/763111812" TargetMode="External" /><Relationship Id="rId26" Type="http://schemas.openxmlformats.org/officeDocument/2006/relationships/hyperlink" Target="https://podminky.urs.cz/item/CS_URS_2024_01/763181311" TargetMode="External" /><Relationship Id="rId27" Type="http://schemas.openxmlformats.org/officeDocument/2006/relationships/hyperlink" Target="https://podminky.urs.cz/item/CS_URS_2024_01/763181811" TargetMode="External" /><Relationship Id="rId28" Type="http://schemas.openxmlformats.org/officeDocument/2006/relationships/hyperlink" Target="https://podminky.urs.cz/item/CS_URS_2024_01/763221811" TargetMode="External" /><Relationship Id="rId29" Type="http://schemas.openxmlformats.org/officeDocument/2006/relationships/hyperlink" Target="https://podminky.urs.cz/item/CS_URS_2024_01/998763402" TargetMode="External" /><Relationship Id="rId30" Type="http://schemas.openxmlformats.org/officeDocument/2006/relationships/hyperlink" Target="https://podminky.urs.cz/item/CS_URS_2024_01/766660002" TargetMode="External" /><Relationship Id="rId31" Type="http://schemas.openxmlformats.org/officeDocument/2006/relationships/hyperlink" Target="https://podminky.urs.cz/item/CS_URS_2024_01/766660352" TargetMode="External" /><Relationship Id="rId32" Type="http://schemas.openxmlformats.org/officeDocument/2006/relationships/hyperlink" Target="https://podminky.urs.cz/item/CS_URS_2024_01/766660357" TargetMode="External" /><Relationship Id="rId33" Type="http://schemas.openxmlformats.org/officeDocument/2006/relationships/hyperlink" Target="https://podminky.urs.cz/item/CS_URS_2024_01/766660729" TargetMode="External" /><Relationship Id="rId34" Type="http://schemas.openxmlformats.org/officeDocument/2006/relationships/hyperlink" Target="https://podminky.urs.cz/item/CS_URS_2024_01/998766202" TargetMode="External" /><Relationship Id="rId35" Type="http://schemas.openxmlformats.org/officeDocument/2006/relationships/hyperlink" Target="https://podminky.urs.cz/item/CS_URS_2024_01/767165114" TargetMode="External" /><Relationship Id="rId36" Type="http://schemas.openxmlformats.org/officeDocument/2006/relationships/hyperlink" Target="https://podminky.urs.cz/item/CS_URS_2024_01/998767202" TargetMode="External" /><Relationship Id="rId37" Type="http://schemas.openxmlformats.org/officeDocument/2006/relationships/hyperlink" Target="https://podminky.urs.cz/item/CS_URS_2024_01/771111011" TargetMode="External" /><Relationship Id="rId38" Type="http://schemas.openxmlformats.org/officeDocument/2006/relationships/hyperlink" Target="https://podminky.urs.cz/item/CS_URS_2024_01/771121011" TargetMode="External" /><Relationship Id="rId39" Type="http://schemas.openxmlformats.org/officeDocument/2006/relationships/hyperlink" Target="https://podminky.urs.cz/item/CS_URS_2024_01/771151011" TargetMode="External" /><Relationship Id="rId40" Type="http://schemas.openxmlformats.org/officeDocument/2006/relationships/hyperlink" Target="https://podminky.urs.cz/item/CS_URS_2024_01/771573810" TargetMode="External" /><Relationship Id="rId41" Type="http://schemas.openxmlformats.org/officeDocument/2006/relationships/hyperlink" Target="https://podminky.urs.cz/item/CS_URS_2024_01/771574418" TargetMode="External" /><Relationship Id="rId42" Type="http://schemas.openxmlformats.org/officeDocument/2006/relationships/hyperlink" Target="https://podminky.urs.cz/item/CS_URS_2024_01/998771202" TargetMode="External" /><Relationship Id="rId43" Type="http://schemas.openxmlformats.org/officeDocument/2006/relationships/hyperlink" Target="https://podminky.urs.cz/item/CS_URS_2024_01/998776202" TargetMode="External" /><Relationship Id="rId44" Type="http://schemas.openxmlformats.org/officeDocument/2006/relationships/hyperlink" Target="https://podminky.urs.cz/item/CS_URS_2024_01/777111111" TargetMode="External" /><Relationship Id="rId45" Type="http://schemas.openxmlformats.org/officeDocument/2006/relationships/hyperlink" Target="https://podminky.urs.cz/item/CS_URS_2024_01/777111123" TargetMode="External" /><Relationship Id="rId46" Type="http://schemas.openxmlformats.org/officeDocument/2006/relationships/hyperlink" Target="https://podminky.urs.cz/item/CS_URS_2024_01/777111131" TargetMode="External" /><Relationship Id="rId47" Type="http://schemas.openxmlformats.org/officeDocument/2006/relationships/hyperlink" Target="https://podminky.urs.cz/item/CS_URS_2024_01/777111141" TargetMode="External" /><Relationship Id="rId48" Type="http://schemas.openxmlformats.org/officeDocument/2006/relationships/hyperlink" Target="https://podminky.urs.cz/item/CS_URS_2024_01/777121105" TargetMode="External" /><Relationship Id="rId49" Type="http://schemas.openxmlformats.org/officeDocument/2006/relationships/hyperlink" Target="https://podminky.urs.cz/item/CS_URS_2024_01/777131101" TargetMode="External" /><Relationship Id="rId50" Type="http://schemas.openxmlformats.org/officeDocument/2006/relationships/hyperlink" Target="https://podminky.urs.cz/item/CS_URS_2024_01/777131127" TargetMode="External" /><Relationship Id="rId51" Type="http://schemas.openxmlformats.org/officeDocument/2006/relationships/hyperlink" Target="https://podminky.urs.cz/item/CS_URS_2024_01/777511123" TargetMode="External" /><Relationship Id="rId52" Type="http://schemas.openxmlformats.org/officeDocument/2006/relationships/hyperlink" Target="https://podminky.urs.cz/item/CS_URS_2024_01/777612103" TargetMode="External" /><Relationship Id="rId53" Type="http://schemas.openxmlformats.org/officeDocument/2006/relationships/hyperlink" Target="https://podminky.urs.cz/item/CS_URS_2024_01/777621101" TargetMode="External" /><Relationship Id="rId54" Type="http://schemas.openxmlformats.org/officeDocument/2006/relationships/hyperlink" Target="https://podminky.urs.cz/item/CS_URS_2024_01/777911111" TargetMode="External" /><Relationship Id="rId55" Type="http://schemas.openxmlformats.org/officeDocument/2006/relationships/hyperlink" Target="https://podminky.urs.cz/item/CS_URS_2024_01/998777202" TargetMode="External" /><Relationship Id="rId56" Type="http://schemas.openxmlformats.org/officeDocument/2006/relationships/hyperlink" Target="https://podminky.urs.cz/item/CS_URS_2024_01/781111011" TargetMode="External" /><Relationship Id="rId57" Type="http://schemas.openxmlformats.org/officeDocument/2006/relationships/hyperlink" Target="https://podminky.urs.cz/item/CS_URS_2024_01/781121011" TargetMode="External" /><Relationship Id="rId58" Type="http://schemas.openxmlformats.org/officeDocument/2006/relationships/hyperlink" Target="https://podminky.urs.cz/item/CS_URS_2024_01/781131264" TargetMode="External" /><Relationship Id="rId59" Type="http://schemas.openxmlformats.org/officeDocument/2006/relationships/hyperlink" Target="https://podminky.urs.cz/item/CS_URS_2024_01/781151031" TargetMode="External" /><Relationship Id="rId60" Type="http://schemas.openxmlformats.org/officeDocument/2006/relationships/hyperlink" Target="https://podminky.urs.cz/item/CS_URS_2024_01/781471810" TargetMode="External" /><Relationship Id="rId61" Type="http://schemas.openxmlformats.org/officeDocument/2006/relationships/hyperlink" Target="https://podminky.urs.cz/item/CS_URS_2024_01/781474113" TargetMode="External" /><Relationship Id="rId62" Type="http://schemas.openxmlformats.org/officeDocument/2006/relationships/hyperlink" Target="https://podminky.urs.cz/item/CS_URS_2024_01/781474115" TargetMode="External" /><Relationship Id="rId63" Type="http://schemas.openxmlformats.org/officeDocument/2006/relationships/hyperlink" Target="https://podminky.urs.cz/item/CS_URS_2024_01/781492311" TargetMode="External" /><Relationship Id="rId64" Type="http://schemas.openxmlformats.org/officeDocument/2006/relationships/hyperlink" Target="https://podminky.urs.cz/item/CS_URS_2024_01/781492351" TargetMode="External" /><Relationship Id="rId65" Type="http://schemas.openxmlformats.org/officeDocument/2006/relationships/hyperlink" Target="https://podminky.urs.cz/item/CS_URS_2024_01/781571131" TargetMode="External" /><Relationship Id="rId66" Type="http://schemas.openxmlformats.org/officeDocument/2006/relationships/hyperlink" Target="https://podminky.urs.cz/item/CS_URS_2024_01/998781202" TargetMode="External" /><Relationship Id="rId67" Type="http://schemas.openxmlformats.org/officeDocument/2006/relationships/hyperlink" Target="https://podminky.urs.cz/item/CS_URS_2024_01/783301303" TargetMode="External" /><Relationship Id="rId68" Type="http://schemas.openxmlformats.org/officeDocument/2006/relationships/hyperlink" Target="https://podminky.urs.cz/item/CS_URS_2024_01/783301313" TargetMode="External" /><Relationship Id="rId69" Type="http://schemas.openxmlformats.org/officeDocument/2006/relationships/hyperlink" Target="https://podminky.urs.cz/item/CS_URS_2024_01/783314201" TargetMode="External" /><Relationship Id="rId70" Type="http://schemas.openxmlformats.org/officeDocument/2006/relationships/hyperlink" Target="https://podminky.urs.cz/item/CS_URS_2024_01/783315101" TargetMode="External" /><Relationship Id="rId71" Type="http://schemas.openxmlformats.org/officeDocument/2006/relationships/hyperlink" Target="https://podminky.urs.cz/item/CS_URS_2024_01/783317101" TargetMode="External" /><Relationship Id="rId72" Type="http://schemas.openxmlformats.org/officeDocument/2006/relationships/hyperlink" Target="https://podminky.urs.cz/item/CS_URS_2024_01/784111013" TargetMode="External" /><Relationship Id="rId73" Type="http://schemas.openxmlformats.org/officeDocument/2006/relationships/hyperlink" Target="https://podminky.urs.cz/item/CS_URS_2024_01/784111015" TargetMode="External" /><Relationship Id="rId74" Type="http://schemas.openxmlformats.org/officeDocument/2006/relationships/hyperlink" Target="https://podminky.urs.cz/item/CS_URS_2024_01/784121003" TargetMode="External" /><Relationship Id="rId75" Type="http://schemas.openxmlformats.org/officeDocument/2006/relationships/hyperlink" Target="https://podminky.urs.cz/item/CS_URS_2024_01/784121005" TargetMode="External" /><Relationship Id="rId76" Type="http://schemas.openxmlformats.org/officeDocument/2006/relationships/hyperlink" Target="https://podminky.urs.cz/item/CS_URS_2024_01/784121013" TargetMode="External" /><Relationship Id="rId77" Type="http://schemas.openxmlformats.org/officeDocument/2006/relationships/hyperlink" Target="https://podminky.urs.cz/item/CS_URS_2024_01/784121015" TargetMode="External" /><Relationship Id="rId78" Type="http://schemas.openxmlformats.org/officeDocument/2006/relationships/hyperlink" Target="https://podminky.urs.cz/item/CS_URS_2024_01/784181103" TargetMode="External" /><Relationship Id="rId79" Type="http://schemas.openxmlformats.org/officeDocument/2006/relationships/hyperlink" Target="https://podminky.urs.cz/item/CS_URS_2024_01/784181105" TargetMode="External" /><Relationship Id="rId80" Type="http://schemas.openxmlformats.org/officeDocument/2006/relationships/hyperlink" Target="https://podminky.urs.cz/item/CS_URS_2024_01/784211103" TargetMode="External" /><Relationship Id="rId81" Type="http://schemas.openxmlformats.org/officeDocument/2006/relationships/hyperlink" Target="https://podminky.urs.cz/item/CS_URS_2024_01/784211105" TargetMode="External" /><Relationship Id="rId8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77151114" TargetMode="External" /><Relationship Id="rId2" Type="http://schemas.openxmlformats.org/officeDocument/2006/relationships/hyperlink" Target="https://podminky.urs.cz/item/CS_URS_2024_01/997013212" TargetMode="External" /><Relationship Id="rId3" Type="http://schemas.openxmlformats.org/officeDocument/2006/relationships/hyperlink" Target="https://podminky.urs.cz/item/CS_URS_2024_01/997013501" TargetMode="External" /><Relationship Id="rId4" Type="http://schemas.openxmlformats.org/officeDocument/2006/relationships/hyperlink" Target="https://podminky.urs.cz/item/CS_URS_2024_01/997013509" TargetMode="External" /><Relationship Id="rId5" Type="http://schemas.openxmlformats.org/officeDocument/2006/relationships/hyperlink" Target="https://podminky.urs.cz/item/CS_URS_2024_01/997013631" TargetMode="External" /><Relationship Id="rId6" Type="http://schemas.openxmlformats.org/officeDocument/2006/relationships/hyperlink" Target="https://podminky.urs.cz/item/CS_URS_2024_01/721100902" TargetMode="External" /><Relationship Id="rId7" Type="http://schemas.openxmlformats.org/officeDocument/2006/relationships/hyperlink" Target="https://podminky.urs.cz/item/CS_URS_2024_01/721171803" TargetMode="External" /><Relationship Id="rId8" Type="http://schemas.openxmlformats.org/officeDocument/2006/relationships/hyperlink" Target="https://podminky.urs.cz/item/CS_URS_2024_01/721171808" TargetMode="External" /><Relationship Id="rId9" Type="http://schemas.openxmlformats.org/officeDocument/2006/relationships/hyperlink" Target="https://podminky.urs.cz/item/CS_URS_2024_01/721171905" TargetMode="External" /><Relationship Id="rId10" Type="http://schemas.openxmlformats.org/officeDocument/2006/relationships/hyperlink" Target="https://podminky.urs.cz/item/CS_URS_2024_01/721171915" TargetMode="External" /><Relationship Id="rId11" Type="http://schemas.openxmlformats.org/officeDocument/2006/relationships/hyperlink" Target="https://podminky.urs.cz/item/CS_URS_2024_01/721174042" TargetMode="External" /><Relationship Id="rId12" Type="http://schemas.openxmlformats.org/officeDocument/2006/relationships/hyperlink" Target="https://podminky.urs.cz/item/CS_URS_2024_01/721174043" TargetMode="External" /><Relationship Id="rId13" Type="http://schemas.openxmlformats.org/officeDocument/2006/relationships/hyperlink" Target="https://podminky.urs.cz/item/CS_URS_2024_01/721174044" TargetMode="External" /><Relationship Id="rId14" Type="http://schemas.openxmlformats.org/officeDocument/2006/relationships/hyperlink" Target="https://podminky.urs.cz/item/CS_URS_2024_01/721174045" TargetMode="External" /><Relationship Id="rId15" Type="http://schemas.openxmlformats.org/officeDocument/2006/relationships/hyperlink" Target="https://podminky.urs.cz/item/CS_URS_2024_01/721194104" TargetMode="External" /><Relationship Id="rId16" Type="http://schemas.openxmlformats.org/officeDocument/2006/relationships/hyperlink" Target="https://podminky.urs.cz/item/CS_URS_2024_01/721194105" TargetMode="External" /><Relationship Id="rId17" Type="http://schemas.openxmlformats.org/officeDocument/2006/relationships/hyperlink" Target="https://podminky.urs.cz/item/CS_URS_2024_01/721194107" TargetMode="External" /><Relationship Id="rId18" Type="http://schemas.openxmlformats.org/officeDocument/2006/relationships/hyperlink" Target="https://podminky.urs.cz/item/CS_URS_2024_01/721194109" TargetMode="External" /><Relationship Id="rId19" Type="http://schemas.openxmlformats.org/officeDocument/2006/relationships/hyperlink" Target="https://podminky.urs.cz/item/CS_URS_2024_01/721290113" TargetMode="External" /><Relationship Id="rId20" Type="http://schemas.openxmlformats.org/officeDocument/2006/relationships/hyperlink" Target="https://podminky.urs.cz/item/CS_URS_2024_01/998721203" TargetMode="External" /><Relationship Id="rId21" Type="http://schemas.openxmlformats.org/officeDocument/2006/relationships/hyperlink" Target="https://podminky.urs.cz/item/CS_URS_2024_01/722170801" TargetMode="External" /><Relationship Id="rId22" Type="http://schemas.openxmlformats.org/officeDocument/2006/relationships/hyperlink" Target="https://podminky.urs.cz/item/CS_URS_2024_01/722170804" TargetMode="External" /><Relationship Id="rId23" Type="http://schemas.openxmlformats.org/officeDocument/2006/relationships/hyperlink" Target="https://podminky.urs.cz/item/CS_URS_2024_01/722171932" TargetMode="External" /><Relationship Id="rId24" Type="http://schemas.openxmlformats.org/officeDocument/2006/relationships/hyperlink" Target="https://podminky.urs.cz/item/CS_URS_2024_01/722171935" TargetMode="External" /><Relationship Id="rId25" Type="http://schemas.openxmlformats.org/officeDocument/2006/relationships/hyperlink" Target="https://podminky.urs.cz/item/CS_URS_2024_01/722174913" TargetMode="External" /><Relationship Id="rId26" Type="http://schemas.openxmlformats.org/officeDocument/2006/relationships/hyperlink" Target="https://podminky.urs.cz/item/CS_URS_2024_01/722174914" TargetMode="External" /><Relationship Id="rId27" Type="http://schemas.openxmlformats.org/officeDocument/2006/relationships/hyperlink" Target="https://podminky.urs.cz/item/CS_URS_2024_01/722174915" TargetMode="External" /><Relationship Id="rId28" Type="http://schemas.openxmlformats.org/officeDocument/2006/relationships/hyperlink" Target="https://podminky.urs.cz/item/CS_URS_2024_01/722181812" TargetMode="External" /><Relationship Id="rId29" Type="http://schemas.openxmlformats.org/officeDocument/2006/relationships/hyperlink" Target="https://podminky.urs.cz/item/CS_URS_2024_01/722190901" TargetMode="External" /><Relationship Id="rId30" Type="http://schemas.openxmlformats.org/officeDocument/2006/relationships/hyperlink" Target="https://podminky.urs.cz/item/CS_URS_2024_01/722190401" TargetMode="External" /><Relationship Id="rId31" Type="http://schemas.openxmlformats.org/officeDocument/2006/relationships/hyperlink" Target="https://podminky.urs.cz/item/CS_URS_2024_01/722190402" TargetMode="External" /><Relationship Id="rId32" Type="http://schemas.openxmlformats.org/officeDocument/2006/relationships/hyperlink" Target="https://podminky.urs.cz/item/CS_URS_2024_01/722231073" TargetMode="External" /><Relationship Id="rId33" Type="http://schemas.openxmlformats.org/officeDocument/2006/relationships/hyperlink" Target="https://podminky.urs.cz/item/CS_URS_2024_01/722231076" TargetMode="External" /><Relationship Id="rId34" Type="http://schemas.openxmlformats.org/officeDocument/2006/relationships/hyperlink" Target="https://podminky.urs.cz/item/CS_URS_2024_01/722232172" TargetMode="External" /><Relationship Id="rId35" Type="http://schemas.openxmlformats.org/officeDocument/2006/relationships/hyperlink" Target="https://podminky.urs.cz/item/CS_URS_2024_01/722290226" TargetMode="External" /><Relationship Id="rId36" Type="http://schemas.openxmlformats.org/officeDocument/2006/relationships/hyperlink" Target="https://podminky.urs.cz/item/CS_URS_2024_01/722290234" TargetMode="External" /><Relationship Id="rId37" Type="http://schemas.openxmlformats.org/officeDocument/2006/relationships/hyperlink" Target="https://podminky.urs.cz/item/CS_URS_2024_01/998722202" TargetMode="External" /><Relationship Id="rId38" Type="http://schemas.openxmlformats.org/officeDocument/2006/relationships/hyperlink" Target="https://podminky.urs.cz/item/CS_URS_2024_01/998725202" TargetMode="External" /><Relationship Id="rId39" Type="http://schemas.openxmlformats.org/officeDocument/2006/relationships/hyperlink" Target="https://podminky.urs.cz/item/CS_URS_2024_01/998767202" TargetMode="External" /><Relationship Id="rId40" Type="http://schemas.openxmlformats.org/officeDocument/2006/relationships/hyperlink" Target="https://podminky.urs.cz/item/CS_URS_2024_01/HZS2211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1110053" TargetMode="External" /><Relationship Id="rId2" Type="http://schemas.openxmlformats.org/officeDocument/2006/relationships/hyperlink" Target="https://podminky.urs.cz/item/CS_URS_2024_01/741110511" TargetMode="External" /><Relationship Id="rId3" Type="http://schemas.openxmlformats.org/officeDocument/2006/relationships/hyperlink" Target="https://podminky.urs.cz/item/CS_URS_2024_01/741112021" TargetMode="External" /><Relationship Id="rId4" Type="http://schemas.openxmlformats.org/officeDocument/2006/relationships/hyperlink" Target="https://podminky.urs.cz/item/CS_URS_2024_01/741112801" TargetMode="External" /><Relationship Id="rId5" Type="http://schemas.openxmlformats.org/officeDocument/2006/relationships/hyperlink" Target="https://podminky.urs.cz/item/CS_URS_2024_01/741121851" TargetMode="External" /><Relationship Id="rId6" Type="http://schemas.openxmlformats.org/officeDocument/2006/relationships/hyperlink" Target="https://podminky.urs.cz/item/CS_URS_2024_01/741122015" TargetMode="External" /><Relationship Id="rId7" Type="http://schemas.openxmlformats.org/officeDocument/2006/relationships/hyperlink" Target="https://podminky.urs.cz/item/CS_URS_2024_01/741122016" TargetMode="External" /><Relationship Id="rId8" Type="http://schemas.openxmlformats.org/officeDocument/2006/relationships/hyperlink" Target="https://podminky.urs.cz/item/CS_URS_2024_01/741122159" TargetMode="External" /><Relationship Id="rId9" Type="http://schemas.openxmlformats.org/officeDocument/2006/relationships/hyperlink" Target="https://podminky.urs.cz/item/CS_URS_2024_01/741122859" TargetMode="External" /><Relationship Id="rId10" Type="http://schemas.openxmlformats.org/officeDocument/2006/relationships/hyperlink" Target="https://podminky.urs.cz/item/CS_URS_2024_01/741130001" TargetMode="External" /><Relationship Id="rId11" Type="http://schemas.openxmlformats.org/officeDocument/2006/relationships/hyperlink" Target="https://podminky.urs.cz/item/CS_URS_2024_01/741130004" TargetMode="External" /><Relationship Id="rId12" Type="http://schemas.openxmlformats.org/officeDocument/2006/relationships/hyperlink" Target="https://podminky.urs.cz/item/CS_URS_2024_01/741130008" TargetMode="External" /><Relationship Id="rId13" Type="http://schemas.openxmlformats.org/officeDocument/2006/relationships/hyperlink" Target="https://podminky.urs.cz/item/CS_URS_2024_01/741310031" TargetMode="External" /><Relationship Id="rId14" Type="http://schemas.openxmlformats.org/officeDocument/2006/relationships/hyperlink" Target="https://podminky.urs.cz/item/CS_URS_2024_01/741310042" TargetMode="External" /><Relationship Id="rId15" Type="http://schemas.openxmlformats.org/officeDocument/2006/relationships/hyperlink" Target="https://podminky.urs.cz/item/CS_URS_2024_01/741311833" TargetMode="External" /><Relationship Id="rId16" Type="http://schemas.openxmlformats.org/officeDocument/2006/relationships/hyperlink" Target="https://podminky.urs.cz/item/CS_URS_2024_01/741313072" TargetMode="External" /><Relationship Id="rId17" Type="http://schemas.openxmlformats.org/officeDocument/2006/relationships/hyperlink" Target="https://podminky.urs.cz/item/CS_URS_2024_01/741315843" TargetMode="External" /><Relationship Id="rId18" Type="http://schemas.openxmlformats.org/officeDocument/2006/relationships/hyperlink" Target="https://podminky.urs.cz/item/CS_URS_2024_01/741320042" TargetMode="External" /><Relationship Id="rId19" Type="http://schemas.openxmlformats.org/officeDocument/2006/relationships/hyperlink" Target="https://podminky.urs.cz/item/CS_URS_2024_01/741321003" TargetMode="External" /><Relationship Id="rId20" Type="http://schemas.openxmlformats.org/officeDocument/2006/relationships/hyperlink" Target="https://podminky.urs.cz/item/CS_URS_2024_01/741371823" TargetMode="External" /><Relationship Id="rId21" Type="http://schemas.openxmlformats.org/officeDocument/2006/relationships/hyperlink" Target="https://podminky.urs.cz/item/CS_URS_2024_01/741372021" TargetMode="External" /><Relationship Id="rId22" Type="http://schemas.openxmlformats.org/officeDocument/2006/relationships/hyperlink" Target="https://podminky.urs.cz/item/CS_URS_2024_01/741372154" TargetMode="External" /><Relationship Id="rId23" Type="http://schemas.openxmlformats.org/officeDocument/2006/relationships/hyperlink" Target="https://podminky.urs.cz/item/CS_URS_2024_01/741374844" TargetMode="External" /><Relationship Id="rId24" Type="http://schemas.openxmlformats.org/officeDocument/2006/relationships/hyperlink" Target="https://podminky.urs.cz/item/CS_URS_2024_01/741810002" TargetMode="External" /><Relationship Id="rId25" Type="http://schemas.openxmlformats.org/officeDocument/2006/relationships/hyperlink" Target="https://podminky.urs.cz/item/CS_URS_2024_01/998741101" TargetMode="External" /><Relationship Id="rId26" Type="http://schemas.openxmlformats.org/officeDocument/2006/relationships/hyperlink" Target="https://podminky.urs.cz/item/CS_URS_2024_01/HZS2232" TargetMode="External" /><Relationship Id="rId27" Type="http://schemas.openxmlformats.org/officeDocument/2006/relationships/hyperlink" Target="https://podminky.urs.cz/item/CS_URS_2024_01/HZS2491" TargetMode="External" /><Relationship Id="rId2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49101111" TargetMode="External" /><Relationship Id="rId2" Type="http://schemas.openxmlformats.org/officeDocument/2006/relationships/hyperlink" Target="https://podminky.urs.cz/item/CS_URS_2024_01/751322012" TargetMode="External" /><Relationship Id="rId3" Type="http://schemas.openxmlformats.org/officeDocument/2006/relationships/hyperlink" Target="https://podminky.urs.cz/item/CS_URS_2024_01/751377043" TargetMode="External" /><Relationship Id="rId4" Type="http://schemas.openxmlformats.org/officeDocument/2006/relationships/hyperlink" Target="https://podminky.urs.cz/item/CS_URS_2024_01/751510042" TargetMode="External" /><Relationship Id="rId5" Type="http://schemas.openxmlformats.org/officeDocument/2006/relationships/hyperlink" Target="https://podminky.urs.cz/item/CS_URS_2024_01/751511022" TargetMode="External" /><Relationship Id="rId6" Type="http://schemas.openxmlformats.org/officeDocument/2006/relationships/hyperlink" Target="https://podminky.urs.cz/item/CS_URS_2024_01/751511805" TargetMode="External" /><Relationship Id="rId7" Type="http://schemas.openxmlformats.org/officeDocument/2006/relationships/hyperlink" Target="https://podminky.urs.cz/item/CS_URS_2024_01/751511819" TargetMode="External" /><Relationship Id="rId8" Type="http://schemas.openxmlformats.org/officeDocument/2006/relationships/hyperlink" Target="https://podminky.urs.cz/item/CS_URS_2024_01/751571035" TargetMode="External" /><Relationship Id="rId9" Type="http://schemas.openxmlformats.org/officeDocument/2006/relationships/hyperlink" Target="https://podminky.urs.cz/item/CS_URS_2024_01/751572032" TargetMode="External" /><Relationship Id="rId10" Type="http://schemas.openxmlformats.org/officeDocument/2006/relationships/hyperlink" Target="https://podminky.urs.cz/item/CS_URS_2024_01/783601795" TargetMode="External" /><Relationship Id="rId11" Type="http://schemas.openxmlformats.org/officeDocument/2006/relationships/hyperlink" Target="https://podminky.urs.cz/item/CS_URS_2024_01/783614691" TargetMode="External" /><Relationship Id="rId12" Type="http://schemas.openxmlformats.org/officeDocument/2006/relationships/hyperlink" Target="https://podminky.urs.cz/item/CS_URS_2024_01/783615591" TargetMode="External" /><Relationship Id="rId13" Type="http://schemas.openxmlformats.org/officeDocument/2006/relationships/hyperlink" Target="https://podminky.urs.cz/item/CS_URS_2024_01/783617691" TargetMode="External" /><Relationship Id="rId14" Type="http://schemas.openxmlformats.org/officeDocument/2006/relationships/hyperlink" Target="https://podminky.urs.cz/item/CS_URS_2024_01/HZS3212" TargetMode="External" /><Relationship Id="rId1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hyperlink" Target="https://podminky.urs.cz/item/CS_URS_2024_01/033103000" TargetMode="External" /><Relationship Id="rId3" Type="http://schemas.openxmlformats.org/officeDocument/2006/relationships/hyperlink" Target="https://podminky.urs.cz/item/CS_URS_2024_01/033203000" TargetMode="External" /><Relationship Id="rId4" Type="http://schemas.openxmlformats.org/officeDocument/2006/relationships/hyperlink" Target="https://podminky.urs.cz/item/CS_URS_2024_01/071103000" TargetMode="External" /><Relationship Id="rId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workbookViewId="0" topLeftCell="A1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7" customHeight="1"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S2" s="19" t="s">
        <v>6</v>
      </c>
      <c r="BT2" s="19" t="s">
        <v>7</v>
      </c>
    </row>
    <row r="3" spans="2:72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5" t="s">
        <v>14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24"/>
      <c r="AQ5" s="24"/>
      <c r="AR5" s="22"/>
      <c r="BE5" s="352" t="s">
        <v>15</v>
      </c>
      <c r="BS5" s="19" t="s">
        <v>6</v>
      </c>
    </row>
    <row r="6" spans="2:71" s="1" customFormat="1" ht="37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7" t="s">
        <v>17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24"/>
      <c r="AQ6" s="24"/>
      <c r="AR6" s="22"/>
      <c r="BE6" s="353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3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3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53"/>
      <c r="BS10" s="19" t="s">
        <v>6</v>
      </c>
    </row>
    <row r="11" spans="2:71" s="1" customFormat="1" ht="18.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53"/>
      <c r="BS11" s="19" t="s">
        <v>6</v>
      </c>
    </row>
    <row r="12" spans="2:71" s="1" customFormat="1" ht="7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3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31</v>
      </c>
      <c r="AO13" s="24"/>
      <c r="AP13" s="24"/>
      <c r="AQ13" s="24"/>
      <c r="AR13" s="22"/>
      <c r="BE13" s="353"/>
      <c r="BS13" s="19" t="s">
        <v>6</v>
      </c>
    </row>
    <row r="14" spans="2:71" ht="12.5">
      <c r="B14" s="23"/>
      <c r="C14" s="24"/>
      <c r="D14" s="24"/>
      <c r="E14" s="358" t="s">
        <v>31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53"/>
      <c r="BS14" s="19" t="s">
        <v>6</v>
      </c>
    </row>
    <row r="15" spans="2:71" s="1" customFormat="1" ht="7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3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53"/>
      <c r="BS16" s="19" t="s">
        <v>4</v>
      </c>
    </row>
    <row r="17" spans="2:71" s="1" customFormat="1" ht="18.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53"/>
      <c r="BS17" s="19" t="s">
        <v>35</v>
      </c>
    </row>
    <row r="18" spans="2:71" s="1" customFormat="1" ht="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3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37</v>
      </c>
      <c r="AO19" s="24"/>
      <c r="AP19" s="24"/>
      <c r="AQ19" s="24"/>
      <c r="AR19" s="22"/>
      <c r="BE19" s="353"/>
      <c r="BS19" s="19" t="s">
        <v>6</v>
      </c>
    </row>
    <row r="20" spans="2:71" s="1" customFormat="1" ht="18.5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39</v>
      </c>
      <c r="AO20" s="24"/>
      <c r="AP20" s="24"/>
      <c r="AQ20" s="24"/>
      <c r="AR20" s="22"/>
      <c r="BE20" s="353"/>
      <c r="BS20" s="19" t="s">
        <v>35</v>
      </c>
    </row>
    <row r="21" spans="2:57" s="1" customFormat="1" ht="7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3"/>
    </row>
    <row r="22" spans="2:57" s="1" customFormat="1" ht="12" customHeight="1">
      <c r="B22" s="23"/>
      <c r="C22" s="24"/>
      <c r="D22" s="31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3"/>
    </row>
    <row r="23" spans="2:57" s="1" customFormat="1" ht="47.25" customHeight="1">
      <c r="B23" s="23"/>
      <c r="C23" s="24"/>
      <c r="D23" s="24"/>
      <c r="E23" s="360" t="s">
        <v>41</v>
      </c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24"/>
      <c r="AP23" s="24"/>
      <c r="AQ23" s="24"/>
      <c r="AR23" s="22"/>
      <c r="BE23" s="353"/>
    </row>
    <row r="24" spans="2:57" s="1" customFormat="1" ht="7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3"/>
    </row>
    <row r="25" spans="2:57" s="1" customFormat="1" ht="7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3"/>
    </row>
    <row r="26" spans="1:57" s="2" customFormat="1" ht="25.9" customHeight="1">
      <c r="A26" s="36"/>
      <c r="B26" s="37"/>
      <c r="C26" s="38"/>
      <c r="D26" s="39" t="s">
        <v>42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1">
        <f>ROUND(AG54,2)</f>
        <v>0</v>
      </c>
      <c r="AL26" s="362"/>
      <c r="AM26" s="362"/>
      <c r="AN26" s="362"/>
      <c r="AO26" s="362"/>
      <c r="AP26" s="38"/>
      <c r="AQ26" s="38"/>
      <c r="AR26" s="41"/>
      <c r="BE26" s="353"/>
    </row>
    <row r="27" spans="1:57" s="2" customFormat="1" ht="7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3"/>
    </row>
    <row r="28" spans="1:57" s="2" customFormat="1" ht="12.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3" t="s">
        <v>43</v>
      </c>
      <c r="M28" s="363"/>
      <c r="N28" s="363"/>
      <c r="O28" s="363"/>
      <c r="P28" s="363"/>
      <c r="Q28" s="38"/>
      <c r="R28" s="38"/>
      <c r="S28" s="38"/>
      <c r="T28" s="38"/>
      <c r="U28" s="38"/>
      <c r="V28" s="38"/>
      <c r="W28" s="363" t="s">
        <v>44</v>
      </c>
      <c r="X28" s="363"/>
      <c r="Y28" s="363"/>
      <c r="Z28" s="363"/>
      <c r="AA28" s="363"/>
      <c r="AB28" s="363"/>
      <c r="AC28" s="363"/>
      <c r="AD28" s="363"/>
      <c r="AE28" s="363"/>
      <c r="AF28" s="38"/>
      <c r="AG28" s="38"/>
      <c r="AH28" s="38"/>
      <c r="AI28" s="38"/>
      <c r="AJ28" s="38"/>
      <c r="AK28" s="363" t="s">
        <v>45</v>
      </c>
      <c r="AL28" s="363"/>
      <c r="AM28" s="363"/>
      <c r="AN28" s="363"/>
      <c r="AO28" s="363"/>
      <c r="AP28" s="38"/>
      <c r="AQ28" s="38"/>
      <c r="AR28" s="41"/>
      <c r="BE28" s="353"/>
    </row>
    <row r="29" spans="2:57" s="3" customFormat="1" ht="14.4" customHeight="1">
      <c r="B29" s="42"/>
      <c r="C29" s="43"/>
      <c r="D29" s="31" t="s">
        <v>46</v>
      </c>
      <c r="E29" s="43"/>
      <c r="F29" s="31" t="s">
        <v>47</v>
      </c>
      <c r="G29" s="43"/>
      <c r="H29" s="43"/>
      <c r="I29" s="43"/>
      <c r="J29" s="43"/>
      <c r="K29" s="43"/>
      <c r="L29" s="366">
        <v>0.21</v>
      </c>
      <c r="M29" s="365"/>
      <c r="N29" s="365"/>
      <c r="O29" s="365"/>
      <c r="P29" s="365"/>
      <c r="Q29" s="43"/>
      <c r="R29" s="43"/>
      <c r="S29" s="43"/>
      <c r="T29" s="43"/>
      <c r="U29" s="43"/>
      <c r="V29" s="43"/>
      <c r="W29" s="364">
        <f>ROUND(AZ54,2)</f>
        <v>0</v>
      </c>
      <c r="X29" s="365"/>
      <c r="Y29" s="365"/>
      <c r="Z29" s="365"/>
      <c r="AA29" s="365"/>
      <c r="AB29" s="365"/>
      <c r="AC29" s="365"/>
      <c r="AD29" s="365"/>
      <c r="AE29" s="365"/>
      <c r="AF29" s="43"/>
      <c r="AG29" s="43"/>
      <c r="AH29" s="43"/>
      <c r="AI29" s="43"/>
      <c r="AJ29" s="43"/>
      <c r="AK29" s="364">
        <f>ROUND(AV54,2)</f>
        <v>0</v>
      </c>
      <c r="AL29" s="365"/>
      <c r="AM29" s="365"/>
      <c r="AN29" s="365"/>
      <c r="AO29" s="365"/>
      <c r="AP29" s="43"/>
      <c r="AQ29" s="43"/>
      <c r="AR29" s="44"/>
      <c r="BE29" s="354"/>
    </row>
    <row r="30" spans="2:57" s="3" customFormat="1" ht="14.4" customHeight="1">
      <c r="B30" s="42"/>
      <c r="C30" s="43"/>
      <c r="D30" s="43"/>
      <c r="E30" s="43"/>
      <c r="F30" s="31" t="s">
        <v>48</v>
      </c>
      <c r="G30" s="43"/>
      <c r="H30" s="43"/>
      <c r="I30" s="43"/>
      <c r="J30" s="43"/>
      <c r="K30" s="43"/>
      <c r="L30" s="366">
        <v>0.15</v>
      </c>
      <c r="M30" s="365"/>
      <c r="N30" s="365"/>
      <c r="O30" s="365"/>
      <c r="P30" s="365"/>
      <c r="Q30" s="43"/>
      <c r="R30" s="43"/>
      <c r="S30" s="43"/>
      <c r="T30" s="43"/>
      <c r="U30" s="43"/>
      <c r="V30" s="43"/>
      <c r="W30" s="364">
        <f>ROUND(BA54,2)</f>
        <v>0</v>
      </c>
      <c r="X30" s="365"/>
      <c r="Y30" s="365"/>
      <c r="Z30" s="365"/>
      <c r="AA30" s="365"/>
      <c r="AB30" s="365"/>
      <c r="AC30" s="365"/>
      <c r="AD30" s="365"/>
      <c r="AE30" s="365"/>
      <c r="AF30" s="43"/>
      <c r="AG30" s="43"/>
      <c r="AH30" s="43"/>
      <c r="AI30" s="43"/>
      <c r="AJ30" s="43"/>
      <c r="AK30" s="364">
        <f>ROUND(AW54,2)</f>
        <v>0</v>
      </c>
      <c r="AL30" s="365"/>
      <c r="AM30" s="365"/>
      <c r="AN30" s="365"/>
      <c r="AO30" s="365"/>
      <c r="AP30" s="43"/>
      <c r="AQ30" s="43"/>
      <c r="AR30" s="44"/>
      <c r="BE30" s="354"/>
    </row>
    <row r="31" spans="2:57" s="3" customFormat="1" ht="14.4" customHeight="1" hidden="1">
      <c r="B31" s="42"/>
      <c r="C31" s="43"/>
      <c r="D31" s="43"/>
      <c r="E31" s="43"/>
      <c r="F31" s="31" t="s">
        <v>49</v>
      </c>
      <c r="G31" s="43"/>
      <c r="H31" s="43"/>
      <c r="I31" s="43"/>
      <c r="J31" s="43"/>
      <c r="K31" s="43"/>
      <c r="L31" s="366">
        <v>0.21</v>
      </c>
      <c r="M31" s="365"/>
      <c r="N31" s="365"/>
      <c r="O31" s="365"/>
      <c r="P31" s="365"/>
      <c r="Q31" s="43"/>
      <c r="R31" s="43"/>
      <c r="S31" s="43"/>
      <c r="T31" s="43"/>
      <c r="U31" s="43"/>
      <c r="V31" s="43"/>
      <c r="W31" s="364">
        <f>ROUND(BB54,2)</f>
        <v>0</v>
      </c>
      <c r="X31" s="365"/>
      <c r="Y31" s="365"/>
      <c r="Z31" s="365"/>
      <c r="AA31" s="365"/>
      <c r="AB31" s="365"/>
      <c r="AC31" s="365"/>
      <c r="AD31" s="365"/>
      <c r="AE31" s="365"/>
      <c r="AF31" s="43"/>
      <c r="AG31" s="43"/>
      <c r="AH31" s="43"/>
      <c r="AI31" s="43"/>
      <c r="AJ31" s="43"/>
      <c r="AK31" s="364">
        <v>0</v>
      </c>
      <c r="AL31" s="365"/>
      <c r="AM31" s="365"/>
      <c r="AN31" s="365"/>
      <c r="AO31" s="365"/>
      <c r="AP31" s="43"/>
      <c r="AQ31" s="43"/>
      <c r="AR31" s="44"/>
      <c r="BE31" s="354"/>
    </row>
    <row r="32" spans="2:57" s="3" customFormat="1" ht="14.4" customHeight="1" hidden="1">
      <c r="B32" s="42"/>
      <c r="C32" s="43"/>
      <c r="D32" s="43"/>
      <c r="E32" s="43"/>
      <c r="F32" s="31" t="s">
        <v>50</v>
      </c>
      <c r="G32" s="43"/>
      <c r="H32" s="43"/>
      <c r="I32" s="43"/>
      <c r="J32" s="43"/>
      <c r="K32" s="43"/>
      <c r="L32" s="366">
        <v>0.15</v>
      </c>
      <c r="M32" s="365"/>
      <c r="N32" s="365"/>
      <c r="O32" s="365"/>
      <c r="P32" s="365"/>
      <c r="Q32" s="43"/>
      <c r="R32" s="43"/>
      <c r="S32" s="43"/>
      <c r="T32" s="43"/>
      <c r="U32" s="43"/>
      <c r="V32" s="43"/>
      <c r="W32" s="364">
        <f>ROUND(BC54,2)</f>
        <v>0</v>
      </c>
      <c r="X32" s="365"/>
      <c r="Y32" s="365"/>
      <c r="Z32" s="365"/>
      <c r="AA32" s="365"/>
      <c r="AB32" s="365"/>
      <c r="AC32" s="365"/>
      <c r="AD32" s="365"/>
      <c r="AE32" s="365"/>
      <c r="AF32" s="43"/>
      <c r="AG32" s="43"/>
      <c r="AH32" s="43"/>
      <c r="AI32" s="43"/>
      <c r="AJ32" s="43"/>
      <c r="AK32" s="364">
        <v>0</v>
      </c>
      <c r="AL32" s="365"/>
      <c r="AM32" s="365"/>
      <c r="AN32" s="365"/>
      <c r="AO32" s="365"/>
      <c r="AP32" s="43"/>
      <c r="AQ32" s="43"/>
      <c r="AR32" s="44"/>
      <c r="BE32" s="354"/>
    </row>
    <row r="33" spans="2:44" s="3" customFormat="1" ht="14.4" customHeight="1" hidden="1">
      <c r="B33" s="42"/>
      <c r="C33" s="43"/>
      <c r="D33" s="43"/>
      <c r="E33" s="43"/>
      <c r="F33" s="31" t="s">
        <v>51</v>
      </c>
      <c r="G33" s="43"/>
      <c r="H33" s="43"/>
      <c r="I33" s="43"/>
      <c r="J33" s="43"/>
      <c r="K33" s="43"/>
      <c r="L33" s="366">
        <v>0</v>
      </c>
      <c r="M33" s="365"/>
      <c r="N33" s="365"/>
      <c r="O33" s="365"/>
      <c r="P33" s="365"/>
      <c r="Q33" s="43"/>
      <c r="R33" s="43"/>
      <c r="S33" s="43"/>
      <c r="T33" s="43"/>
      <c r="U33" s="43"/>
      <c r="V33" s="43"/>
      <c r="W33" s="364">
        <f>ROUND(BD54,2)</f>
        <v>0</v>
      </c>
      <c r="X33" s="365"/>
      <c r="Y33" s="365"/>
      <c r="Z33" s="365"/>
      <c r="AA33" s="365"/>
      <c r="AB33" s="365"/>
      <c r="AC33" s="365"/>
      <c r="AD33" s="365"/>
      <c r="AE33" s="365"/>
      <c r="AF33" s="43"/>
      <c r="AG33" s="43"/>
      <c r="AH33" s="43"/>
      <c r="AI33" s="43"/>
      <c r="AJ33" s="43"/>
      <c r="AK33" s="364">
        <v>0</v>
      </c>
      <c r="AL33" s="365"/>
      <c r="AM33" s="365"/>
      <c r="AN33" s="365"/>
      <c r="AO33" s="365"/>
      <c r="AP33" s="43"/>
      <c r="AQ33" s="43"/>
      <c r="AR33" s="44"/>
    </row>
    <row r="34" spans="1:57" s="2" customFormat="1" ht="7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53</v>
      </c>
      <c r="U35" s="47"/>
      <c r="V35" s="47"/>
      <c r="W35" s="47"/>
      <c r="X35" s="370" t="s">
        <v>54</v>
      </c>
      <c r="Y35" s="368"/>
      <c r="Z35" s="368"/>
      <c r="AA35" s="368"/>
      <c r="AB35" s="368"/>
      <c r="AC35" s="47"/>
      <c r="AD35" s="47"/>
      <c r="AE35" s="47"/>
      <c r="AF35" s="47"/>
      <c r="AG35" s="47"/>
      <c r="AH35" s="47"/>
      <c r="AI35" s="47"/>
      <c r="AJ35" s="47"/>
      <c r="AK35" s="367">
        <f>SUM(AK26:AK33)</f>
        <v>0</v>
      </c>
      <c r="AL35" s="368"/>
      <c r="AM35" s="368"/>
      <c r="AN35" s="368"/>
      <c r="AO35" s="369"/>
      <c r="AP35" s="45"/>
      <c r="AQ35" s="45"/>
      <c r="AR35" s="41"/>
      <c r="BE35" s="36"/>
    </row>
    <row r="36" spans="1:57" s="2" customFormat="1" ht="7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7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7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5" customHeight="1">
      <c r="A42" s="36"/>
      <c r="B42" s="37"/>
      <c r="C42" s="25" t="s">
        <v>55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7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240404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7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2" t="str">
        <f>K6</f>
        <v>KKN a.s.-Objekt D,stavební úpravy pro instalaci nové myčky nádobí</v>
      </c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58"/>
      <c r="AQ45" s="58"/>
      <c r="AR45" s="59"/>
    </row>
    <row r="46" spans="1:57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Karlovy Vary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34" t="str">
        <f>IF(AN8="","",AN8)</f>
        <v>4. 4. 2024</v>
      </c>
      <c r="AN47" s="334"/>
      <c r="AO47" s="38"/>
      <c r="AP47" s="38"/>
      <c r="AQ47" s="38"/>
      <c r="AR47" s="41"/>
      <c r="BE47" s="36"/>
    </row>
    <row r="48" spans="1:57" s="2" customFormat="1" ht="7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40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KKN a.s.,nem.K.Vary,Bezručova 19,360 66 Karlovy Va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35" t="str">
        <f>IF(E17="","",E17)</f>
        <v>Jan Sobotka,Kynšperk,Palackého 108</v>
      </c>
      <c r="AN49" s="336"/>
      <c r="AO49" s="336"/>
      <c r="AP49" s="336"/>
      <c r="AQ49" s="38"/>
      <c r="AR49" s="41"/>
      <c r="AS49" s="337" t="s">
        <v>56</v>
      </c>
      <c r="AT49" s="338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25.65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35" t="str">
        <f>IF(E20="","",E20)</f>
        <v>Ing.Jana Handšuhová Smutná</v>
      </c>
      <c r="AN50" s="336"/>
      <c r="AO50" s="336"/>
      <c r="AP50" s="336"/>
      <c r="AQ50" s="38"/>
      <c r="AR50" s="41"/>
      <c r="AS50" s="339"/>
      <c r="AT50" s="340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7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1"/>
      <c r="AT51" s="342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3" t="s">
        <v>57</v>
      </c>
      <c r="D52" s="344"/>
      <c r="E52" s="344"/>
      <c r="F52" s="344"/>
      <c r="G52" s="344"/>
      <c r="H52" s="68"/>
      <c r="I52" s="346" t="s">
        <v>58</v>
      </c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5" t="s">
        <v>59</v>
      </c>
      <c r="AH52" s="344"/>
      <c r="AI52" s="344"/>
      <c r="AJ52" s="344"/>
      <c r="AK52" s="344"/>
      <c r="AL52" s="344"/>
      <c r="AM52" s="344"/>
      <c r="AN52" s="346" t="s">
        <v>60</v>
      </c>
      <c r="AO52" s="344"/>
      <c r="AP52" s="344"/>
      <c r="AQ52" s="69" t="s">
        <v>61</v>
      </c>
      <c r="AR52" s="41"/>
      <c r="AS52" s="70" t="s">
        <v>62</v>
      </c>
      <c r="AT52" s="71" t="s">
        <v>63</v>
      </c>
      <c r="AU52" s="71" t="s">
        <v>64</v>
      </c>
      <c r="AV52" s="71" t="s">
        <v>65</v>
      </c>
      <c r="AW52" s="71" t="s">
        <v>66</v>
      </c>
      <c r="AX52" s="71" t="s">
        <v>67</v>
      </c>
      <c r="AY52" s="71" t="s">
        <v>68</v>
      </c>
      <c r="AZ52" s="71" t="s">
        <v>69</v>
      </c>
      <c r="BA52" s="71" t="s">
        <v>70</v>
      </c>
      <c r="BB52" s="71" t="s">
        <v>71</v>
      </c>
      <c r="BC52" s="71" t="s">
        <v>72</v>
      </c>
      <c r="BD52" s="72" t="s">
        <v>73</v>
      </c>
      <c r="BE52" s="36"/>
    </row>
    <row r="53" spans="1:57" s="2" customFormat="1" ht="10.7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74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0">
        <f>ROUND(SUM(AG55:AG61),2)</f>
        <v>0</v>
      </c>
      <c r="AH54" s="350"/>
      <c r="AI54" s="350"/>
      <c r="AJ54" s="350"/>
      <c r="AK54" s="350"/>
      <c r="AL54" s="350"/>
      <c r="AM54" s="350"/>
      <c r="AN54" s="351">
        <f aca="true" t="shared" si="0" ref="AN54:AN61">SUM(AG54,AT54)</f>
        <v>0</v>
      </c>
      <c r="AO54" s="351"/>
      <c r="AP54" s="351"/>
      <c r="AQ54" s="80" t="s">
        <v>19</v>
      </c>
      <c r="AR54" s="81"/>
      <c r="AS54" s="82">
        <f>ROUND(SUM(AS55:AS61),2)</f>
        <v>0</v>
      </c>
      <c r="AT54" s="83">
        <f aca="true" t="shared" si="1" ref="AT54:AT61">ROUND(SUM(AV54:AW54),2)</f>
        <v>0</v>
      </c>
      <c r="AU54" s="84">
        <f>ROUND(SUM(AU55:AU61),5)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ROUND(SUM(AZ55:AZ61),2)</f>
        <v>0</v>
      </c>
      <c r="BA54" s="83">
        <f>ROUND(SUM(BA55:BA61),2)</f>
        <v>0</v>
      </c>
      <c r="BB54" s="83">
        <f>ROUND(SUM(BB55:BB61),2)</f>
        <v>0</v>
      </c>
      <c r="BC54" s="83">
        <f>ROUND(SUM(BC55:BC61),2)</f>
        <v>0</v>
      </c>
      <c r="BD54" s="85">
        <f>ROUND(SUM(BD55:BD61),2)</f>
        <v>0</v>
      </c>
      <c r="BS54" s="86" t="s">
        <v>75</v>
      </c>
      <c r="BT54" s="86" t="s">
        <v>76</v>
      </c>
      <c r="BU54" s="87" t="s">
        <v>77</v>
      </c>
      <c r="BV54" s="86" t="s">
        <v>78</v>
      </c>
      <c r="BW54" s="86" t="s">
        <v>5</v>
      </c>
      <c r="BX54" s="86" t="s">
        <v>79</v>
      </c>
      <c r="CL54" s="86" t="s">
        <v>19</v>
      </c>
    </row>
    <row r="55" spans="1:91" s="7" customFormat="1" ht="16.5" customHeight="1">
      <c r="A55" s="88" t="s">
        <v>80</v>
      </c>
      <c r="B55" s="89"/>
      <c r="C55" s="90"/>
      <c r="D55" s="347" t="s">
        <v>81</v>
      </c>
      <c r="E55" s="347"/>
      <c r="F55" s="347"/>
      <c r="G55" s="347"/>
      <c r="H55" s="347"/>
      <c r="I55" s="91"/>
      <c r="J55" s="347" t="s">
        <v>82</v>
      </c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8">
        <f>'01 - Stavební úpravy'!J30</f>
        <v>0</v>
      </c>
      <c r="AH55" s="349"/>
      <c r="AI55" s="349"/>
      <c r="AJ55" s="349"/>
      <c r="AK55" s="349"/>
      <c r="AL55" s="349"/>
      <c r="AM55" s="349"/>
      <c r="AN55" s="348">
        <f t="shared" si="0"/>
        <v>0</v>
      </c>
      <c r="AO55" s="349"/>
      <c r="AP55" s="349"/>
      <c r="AQ55" s="92" t="s">
        <v>83</v>
      </c>
      <c r="AR55" s="93"/>
      <c r="AS55" s="94">
        <v>0</v>
      </c>
      <c r="AT55" s="95">
        <f t="shared" si="1"/>
        <v>0</v>
      </c>
      <c r="AU55" s="96">
        <f>'01 - Stavební úpravy'!P98</f>
        <v>0</v>
      </c>
      <c r="AV55" s="95">
        <f>'01 - Stavební úpravy'!J33</f>
        <v>0</v>
      </c>
      <c r="AW55" s="95">
        <f>'01 - Stavební úpravy'!J34</f>
        <v>0</v>
      </c>
      <c r="AX55" s="95">
        <f>'01 - Stavební úpravy'!J35</f>
        <v>0</v>
      </c>
      <c r="AY55" s="95">
        <f>'01 - Stavební úpravy'!J36</f>
        <v>0</v>
      </c>
      <c r="AZ55" s="95">
        <f>'01 - Stavební úpravy'!F33</f>
        <v>0</v>
      </c>
      <c r="BA55" s="95">
        <f>'01 - Stavební úpravy'!F34</f>
        <v>0</v>
      </c>
      <c r="BB55" s="95">
        <f>'01 - Stavební úpravy'!F35</f>
        <v>0</v>
      </c>
      <c r="BC55" s="95">
        <f>'01 - Stavební úpravy'!F36</f>
        <v>0</v>
      </c>
      <c r="BD55" s="97">
        <f>'01 - Stavební úpravy'!F37</f>
        <v>0</v>
      </c>
      <c r="BT55" s="98" t="s">
        <v>84</v>
      </c>
      <c r="BV55" s="98" t="s">
        <v>78</v>
      </c>
      <c r="BW55" s="98" t="s">
        <v>85</v>
      </c>
      <c r="BX55" s="98" t="s">
        <v>5</v>
      </c>
      <c r="CL55" s="98" t="s">
        <v>19</v>
      </c>
      <c r="CM55" s="98" t="s">
        <v>86</v>
      </c>
    </row>
    <row r="56" spans="1:91" s="7" customFormat="1" ht="16.5" customHeight="1">
      <c r="A56" s="88" t="s">
        <v>80</v>
      </c>
      <c r="B56" s="89"/>
      <c r="C56" s="90"/>
      <c r="D56" s="347" t="s">
        <v>87</v>
      </c>
      <c r="E56" s="347"/>
      <c r="F56" s="347"/>
      <c r="G56" s="347"/>
      <c r="H56" s="347"/>
      <c r="I56" s="91"/>
      <c r="J56" s="347" t="s">
        <v>88</v>
      </c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8">
        <f>'02 - Zdravotně technické ...'!J30</f>
        <v>0</v>
      </c>
      <c r="AH56" s="349"/>
      <c r="AI56" s="349"/>
      <c r="AJ56" s="349"/>
      <c r="AK56" s="349"/>
      <c r="AL56" s="349"/>
      <c r="AM56" s="349"/>
      <c r="AN56" s="348">
        <f t="shared" si="0"/>
        <v>0</v>
      </c>
      <c r="AO56" s="349"/>
      <c r="AP56" s="349"/>
      <c r="AQ56" s="92" t="s">
        <v>83</v>
      </c>
      <c r="AR56" s="93"/>
      <c r="AS56" s="94">
        <v>0</v>
      </c>
      <c r="AT56" s="95">
        <f t="shared" si="1"/>
        <v>0</v>
      </c>
      <c r="AU56" s="96">
        <f>'02 - Zdravotně technické ...'!P89</f>
        <v>0</v>
      </c>
      <c r="AV56" s="95">
        <f>'02 - Zdravotně technické ...'!J33</f>
        <v>0</v>
      </c>
      <c r="AW56" s="95">
        <f>'02 - Zdravotně technické ...'!J34</f>
        <v>0</v>
      </c>
      <c r="AX56" s="95">
        <f>'02 - Zdravotně technické ...'!J35</f>
        <v>0</v>
      </c>
      <c r="AY56" s="95">
        <f>'02 - Zdravotně technické ...'!J36</f>
        <v>0</v>
      </c>
      <c r="AZ56" s="95">
        <f>'02 - Zdravotně technické ...'!F33</f>
        <v>0</v>
      </c>
      <c r="BA56" s="95">
        <f>'02 - Zdravotně technické ...'!F34</f>
        <v>0</v>
      </c>
      <c r="BB56" s="95">
        <f>'02 - Zdravotně technické ...'!F35</f>
        <v>0</v>
      </c>
      <c r="BC56" s="95">
        <f>'02 - Zdravotně technické ...'!F36</f>
        <v>0</v>
      </c>
      <c r="BD56" s="97">
        <f>'02 - Zdravotně technické ...'!F37</f>
        <v>0</v>
      </c>
      <c r="BT56" s="98" t="s">
        <v>84</v>
      </c>
      <c r="BV56" s="98" t="s">
        <v>78</v>
      </c>
      <c r="BW56" s="98" t="s">
        <v>89</v>
      </c>
      <c r="BX56" s="98" t="s">
        <v>5</v>
      </c>
      <c r="CL56" s="98" t="s">
        <v>19</v>
      </c>
      <c r="CM56" s="98" t="s">
        <v>86</v>
      </c>
    </row>
    <row r="57" spans="1:91" s="7" customFormat="1" ht="16.5" customHeight="1">
      <c r="A57" s="88" t="s">
        <v>80</v>
      </c>
      <c r="B57" s="89"/>
      <c r="C57" s="90"/>
      <c r="D57" s="347" t="s">
        <v>90</v>
      </c>
      <c r="E57" s="347"/>
      <c r="F57" s="347"/>
      <c r="G57" s="347"/>
      <c r="H57" s="347"/>
      <c r="I57" s="91"/>
      <c r="J57" s="347" t="s">
        <v>91</v>
      </c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8">
        <f>'03 - Zařízení silnoproudé...'!J30</f>
        <v>0</v>
      </c>
      <c r="AH57" s="349"/>
      <c r="AI57" s="349"/>
      <c r="AJ57" s="349"/>
      <c r="AK57" s="349"/>
      <c r="AL57" s="349"/>
      <c r="AM57" s="349"/>
      <c r="AN57" s="348">
        <f t="shared" si="0"/>
        <v>0</v>
      </c>
      <c r="AO57" s="349"/>
      <c r="AP57" s="349"/>
      <c r="AQ57" s="92" t="s">
        <v>83</v>
      </c>
      <c r="AR57" s="93"/>
      <c r="AS57" s="94">
        <v>0</v>
      </c>
      <c r="AT57" s="95">
        <f t="shared" si="1"/>
        <v>0</v>
      </c>
      <c r="AU57" s="96">
        <f>'03 - Zařízení silnoproudé...'!P82</f>
        <v>0</v>
      </c>
      <c r="AV57" s="95">
        <f>'03 - Zařízení silnoproudé...'!J33</f>
        <v>0</v>
      </c>
      <c r="AW57" s="95">
        <f>'03 - Zařízení silnoproudé...'!J34</f>
        <v>0</v>
      </c>
      <c r="AX57" s="95">
        <f>'03 - Zařízení silnoproudé...'!J35</f>
        <v>0</v>
      </c>
      <c r="AY57" s="95">
        <f>'03 - Zařízení silnoproudé...'!J36</f>
        <v>0</v>
      </c>
      <c r="AZ57" s="95">
        <f>'03 - Zařízení silnoproudé...'!F33</f>
        <v>0</v>
      </c>
      <c r="BA57" s="95">
        <f>'03 - Zařízení silnoproudé...'!F34</f>
        <v>0</v>
      </c>
      <c r="BB57" s="95">
        <f>'03 - Zařízení silnoproudé...'!F35</f>
        <v>0</v>
      </c>
      <c r="BC57" s="95">
        <f>'03 - Zařízení silnoproudé...'!F36</f>
        <v>0</v>
      </c>
      <c r="BD57" s="97">
        <f>'03 - Zařízení silnoproudé...'!F37</f>
        <v>0</v>
      </c>
      <c r="BT57" s="98" t="s">
        <v>84</v>
      </c>
      <c r="BV57" s="98" t="s">
        <v>78</v>
      </c>
      <c r="BW57" s="98" t="s">
        <v>92</v>
      </c>
      <c r="BX57" s="98" t="s">
        <v>5</v>
      </c>
      <c r="CL57" s="98" t="s">
        <v>19</v>
      </c>
      <c r="CM57" s="98" t="s">
        <v>86</v>
      </c>
    </row>
    <row r="58" spans="1:91" s="7" customFormat="1" ht="16.5" customHeight="1">
      <c r="A58" s="88" t="s">
        <v>80</v>
      </c>
      <c r="B58" s="89"/>
      <c r="C58" s="90"/>
      <c r="D58" s="347" t="s">
        <v>93</v>
      </c>
      <c r="E58" s="347"/>
      <c r="F58" s="347"/>
      <c r="G58" s="347"/>
      <c r="H58" s="347"/>
      <c r="I58" s="91"/>
      <c r="J58" s="347" t="s">
        <v>94</v>
      </c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8">
        <f>'04 - Zařízení pro změkčov...'!J30</f>
        <v>0</v>
      </c>
      <c r="AH58" s="349"/>
      <c r="AI58" s="349"/>
      <c r="AJ58" s="349"/>
      <c r="AK58" s="349"/>
      <c r="AL58" s="349"/>
      <c r="AM58" s="349"/>
      <c r="AN58" s="348">
        <f t="shared" si="0"/>
        <v>0</v>
      </c>
      <c r="AO58" s="349"/>
      <c r="AP58" s="349"/>
      <c r="AQ58" s="92" t="s">
        <v>83</v>
      </c>
      <c r="AR58" s="93"/>
      <c r="AS58" s="94">
        <v>0</v>
      </c>
      <c r="AT58" s="95">
        <f t="shared" si="1"/>
        <v>0</v>
      </c>
      <c r="AU58" s="96">
        <f>'04 - Zařízení pro změkčov...'!P81</f>
        <v>0</v>
      </c>
      <c r="AV58" s="95">
        <f>'04 - Zařízení pro změkčov...'!J33</f>
        <v>0</v>
      </c>
      <c r="AW58" s="95">
        <f>'04 - Zařízení pro změkčov...'!J34</f>
        <v>0</v>
      </c>
      <c r="AX58" s="95">
        <f>'04 - Zařízení pro změkčov...'!J35</f>
        <v>0</v>
      </c>
      <c r="AY58" s="95">
        <f>'04 - Zařízení pro změkčov...'!J36</f>
        <v>0</v>
      </c>
      <c r="AZ58" s="95">
        <f>'04 - Zařízení pro změkčov...'!F33</f>
        <v>0</v>
      </c>
      <c r="BA58" s="95">
        <f>'04 - Zařízení pro změkčov...'!F34</f>
        <v>0</v>
      </c>
      <c r="BB58" s="95">
        <f>'04 - Zařízení pro změkčov...'!F35</f>
        <v>0</v>
      </c>
      <c r="BC58" s="95">
        <f>'04 - Zařízení pro změkčov...'!F36</f>
        <v>0</v>
      </c>
      <c r="BD58" s="97">
        <f>'04 - Zařízení pro změkčov...'!F37</f>
        <v>0</v>
      </c>
      <c r="BT58" s="98" t="s">
        <v>84</v>
      </c>
      <c r="BV58" s="98" t="s">
        <v>78</v>
      </c>
      <c r="BW58" s="98" t="s">
        <v>95</v>
      </c>
      <c r="BX58" s="98" t="s">
        <v>5</v>
      </c>
      <c r="CL58" s="98" t="s">
        <v>19</v>
      </c>
      <c r="CM58" s="98" t="s">
        <v>86</v>
      </c>
    </row>
    <row r="59" spans="1:91" s="7" customFormat="1" ht="16.5" customHeight="1">
      <c r="A59" s="88" t="s">
        <v>80</v>
      </c>
      <c r="B59" s="89"/>
      <c r="C59" s="90"/>
      <c r="D59" s="347" t="s">
        <v>96</v>
      </c>
      <c r="E59" s="347"/>
      <c r="F59" s="347"/>
      <c r="G59" s="347"/>
      <c r="H59" s="347"/>
      <c r="I59" s="91"/>
      <c r="J59" s="347" t="s">
        <v>97</v>
      </c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8">
        <f>'05 - Vzduchotechnika'!J30</f>
        <v>0</v>
      </c>
      <c r="AH59" s="349"/>
      <c r="AI59" s="349"/>
      <c r="AJ59" s="349"/>
      <c r="AK59" s="349"/>
      <c r="AL59" s="349"/>
      <c r="AM59" s="349"/>
      <c r="AN59" s="348">
        <f t="shared" si="0"/>
        <v>0</v>
      </c>
      <c r="AO59" s="349"/>
      <c r="AP59" s="349"/>
      <c r="AQ59" s="92" t="s">
        <v>83</v>
      </c>
      <c r="AR59" s="93"/>
      <c r="AS59" s="94">
        <v>0</v>
      </c>
      <c r="AT59" s="95">
        <f t="shared" si="1"/>
        <v>0</v>
      </c>
      <c r="AU59" s="96">
        <f>'05 - Vzduchotechnika'!P85</f>
        <v>0</v>
      </c>
      <c r="AV59" s="95">
        <f>'05 - Vzduchotechnika'!J33</f>
        <v>0</v>
      </c>
      <c r="AW59" s="95">
        <f>'05 - Vzduchotechnika'!J34</f>
        <v>0</v>
      </c>
      <c r="AX59" s="95">
        <f>'05 - Vzduchotechnika'!J35</f>
        <v>0</v>
      </c>
      <c r="AY59" s="95">
        <f>'05 - Vzduchotechnika'!J36</f>
        <v>0</v>
      </c>
      <c r="AZ59" s="95">
        <f>'05 - Vzduchotechnika'!F33</f>
        <v>0</v>
      </c>
      <c r="BA59" s="95">
        <f>'05 - Vzduchotechnika'!F34</f>
        <v>0</v>
      </c>
      <c r="BB59" s="95">
        <f>'05 - Vzduchotechnika'!F35</f>
        <v>0</v>
      </c>
      <c r="BC59" s="95">
        <f>'05 - Vzduchotechnika'!F36</f>
        <v>0</v>
      </c>
      <c r="BD59" s="97">
        <f>'05 - Vzduchotechnika'!F37</f>
        <v>0</v>
      </c>
      <c r="BT59" s="98" t="s">
        <v>84</v>
      </c>
      <c r="BV59" s="98" t="s">
        <v>78</v>
      </c>
      <c r="BW59" s="98" t="s">
        <v>98</v>
      </c>
      <c r="BX59" s="98" t="s">
        <v>5</v>
      </c>
      <c r="CL59" s="98" t="s">
        <v>19</v>
      </c>
      <c r="CM59" s="98" t="s">
        <v>86</v>
      </c>
    </row>
    <row r="60" spans="1:91" s="7" customFormat="1" ht="16.5" customHeight="1">
      <c r="A60" s="88" t="s">
        <v>80</v>
      </c>
      <c r="B60" s="89"/>
      <c r="C60" s="90"/>
      <c r="D60" s="347" t="s">
        <v>99</v>
      </c>
      <c r="E60" s="347"/>
      <c r="F60" s="347"/>
      <c r="G60" s="347"/>
      <c r="H60" s="347"/>
      <c r="I60" s="91"/>
      <c r="J60" s="347" t="s">
        <v>100</v>
      </c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8">
        <f>'06 - Vybavení mycího centra'!J30</f>
        <v>0</v>
      </c>
      <c r="AH60" s="349"/>
      <c r="AI60" s="349"/>
      <c r="AJ60" s="349"/>
      <c r="AK60" s="349"/>
      <c r="AL60" s="349"/>
      <c r="AM60" s="349"/>
      <c r="AN60" s="348">
        <f t="shared" si="0"/>
        <v>0</v>
      </c>
      <c r="AO60" s="349"/>
      <c r="AP60" s="349"/>
      <c r="AQ60" s="92" t="s">
        <v>83</v>
      </c>
      <c r="AR60" s="93"/>
      <c r="AS60" s="94">
        <v>0</v>
      </c>
      <c r="AT60" s="95">
        <f t="shared" si="1"/>
        <v>0</v>
      </c>
      <c r="AU60" s="96">
        <f>'06 - Vybavení mycího centra'!P81</f>
        <v>0</v>
      </c>
      <c r="AV60" s="95">
        <f>'06 - Vybavení mycího centra'!J33</f>
        <v>0</v>
      </c>
      <c r="AW60" s="95">
        <f>'06 - Vybavení mycího centra'!J34</f>
        <v>0</v>
      </c>
      <c r="AX60" s="95">
        <f>'06 - Vybavení mycího centra'!J35</f>
        <v>0</v>
      </c>
      <c r="AY60" s="95">
        <f>'06 - Vybavení mycího centra'!J36</f>
        <v>0</v>
      </c>
      <c r="AZ60" s="95">
        <f>'06 - Vybavení mycího centra'!F33</f>
        <v>0</v>
      </c>
      <c r="BA60" s="95">
        <f>'06 - Vybavení mycího centra'!F34</f>
        <v>0</v>
      </c>
      <c r="BB60" s="95">
        <f>'06 - Vybavení mycího centra'!F35</f>
        <v>0</v>
      </c>
      <c r="BC60" s="95">
        <f>'06 - Vybavení mycího centra'!F36</f>
        <v>0</v>
      </c>
      <c r="BD60" s="97">
        <f>'06 - Vybavení mycího centra'!F37</f>
        <v>0</v>
      </c>
      <c r="BT60" s="98" t="s">
        <v>84</v>
      </c>
      <c r="BV60" s="98" t="s">
        <v>78</v>
      </c>
      <c r="BW60" s="98" t="s">
        <v>101</v>
      </c>
      <c r="BX60" s="98" t="s">
        <v>5</v>
      </c>
      <c r="CL60" s="98" t="s">
        <v>19</v>
      </c>
      <c r="CM60" s="98" t="s">
        <v>86</v>
      </c>
    </row>
    <row r="61" spans="1:91" s="7" customFormat="1" ht="16.5" customHeight="1">
      <c r="A61" s="88" t="s">
        <v>80</v>
      </c>
      <c r="B61" s="89"/>
      <c r="C61" s="90"/>
      <c r="D61" s="347" t="s">
        <v>102</v>
      </c>
      <c r="E61" s="347"/>
      <c r="F61" s="347"/>
      <c r="G61" s="347"/>
      <c r="H61" s="347"/>
      <c r="I61" s="91"/>
      <c r="J61" s="347" t="s">
        <v>103</v>
      </c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8">
        <f>'VRN - Ostatní a vedlejší ...'!J30</f>
        <v>0</v>
      </c>
      <c r="AH61" s="349"/>
      <c r="AI61" s="349"/>
      <c r="AJ61" s="349"/>
      <c r="AK61" s="349"/>
      <c r="AL61" s="349"/>
      <c r="AM61" s="349"/>
      <c r="AN61" s="348">
        <f t="shared" si="0"/>
        <v>0</v>
      </c>
      <c r="AO61" s="349"/>
      <c r="AP61" s="349"/>
      <c r="AQ61" s="92" t="s">
        <v>104</v>
      </c>
      <c r="AR61" s="93"/>
      <c r="AS61" s="99">
        <v>0</v>
      </c>
      <c r="AT61" s="100">
        <f t="shared" si="1"/>
        <v>0</v>
      </c>
      <c r="AU61" s="101">
        <f>'VRN - Ostatní a vedlejší ...'!P80</f>
        <v>0</v>
      </c>
      <c r="AV61" s="100">
        <f>'VRN - Ostatní a vedlejší ...'!J33</f>
        <v>0</v>
      </c>
      <c r="AW61" s="100">
        <f>'VRN - Ostatní a vedlejší ...'!J34</f>
        <v>0</v>
      </c>
      <c r="AX61" s="100">
        <f>'VRN - Ostatní a vedlejší ...'!J35</f>
        <v>0</v>
      </c>
      <c r="AY61" s="100">
        <f>'VRN - Ostatní a vedlejší ...'!J36</f>
        <v>0</v>
      </c>
      <c r="AZ61" s="100">
        <f>'VRN - Ostatní a vedlejší ...'!F33</f>
        <v>0</v>
      </c>
      <c r="BA61" s="100">
        <f>'VRN - Ostatní a vedlejší ...'!F34</f>
        <v>0</v>
      </c>
      <c r="BB61" s="100">
        <f>'VRN - Ostatní a vedlejší ...'!F35</f>
        <v>0</v>
      </c>
      <c r="BC61" s="100">
        <f>'VRN - Ostatní a vedlejší ...'!F36</f>
        <v>0</v>
      </c>
      <c r="BD61" s="102">
        <f>'VRN - Ostatní a vedlejší ...'!F37</f>
        <v>0</v>
      </c>
      <c r="BT61" s="98" t="s">
        <v>84</v>
      </c>
      <c r="BV61" s="98" t="s">
        <v>78</v>
      </c>
      <c r="BW61" s="98" t="s">
        <v>105</v>
      </c>
      <c r="BX61" s="98" t="s">
        <v>5</v>
      </c>
      <c r="CL61" s="98" t="s">
        <v>19</v>
      </c>
      <c r="CM61" s="98" t="s">
        <v>86</v>
      </c>
    </row>
    <row r="62" spans="1:57" s="2" customFormat="1" ht="30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s="2" customFormat="1" ht="7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</sheetData>
  <sheetProtection algorithmName="SHA-512" hashValue="a89/XSnUARILK84BmslYtTr/O55HoU4aXsc3V/T3vzQtpQ2HhgV37AIJcyENa3ARWMMvnN9U7OCppJRWfnr/JQ==" saltValue="WJPvA55ONdxnFX6mFReyNLQfv4DI+hY8p5Y/HdxayuFJqydPOzRJdDlAOY4pE7R5w7dBMX8QrwFeNjehftKlyw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1 - Stavební úpravy'!C2" display="/"/>
    <hyperlink ref="A56" location="'02 - Zdravotně technické ...'!C2" display="/"/>
    <hyperlink ref="A57" location="'03 - Zařízení silnoproudé...'!C2" display="/"/>
    <hyperlink ref="A58" location="'04 - Zařízení pro změkčov...'!C2" display="/"/>
    <hyperlink ref="A59" location="'05 - Vzduchotechnika'!C2" display="/"/>
    <hyperlink ref="A60" location="'06 - Vybavení mycího centra'!C2" display="/"/>
    <hyperlink ref="A61" location="'VR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9" t="s">
        <v>85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106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2" t="str">
        <f>'Rekapitulace stavby'!K6</f>
        <v>KKN a.s.-Objekt D,stavební úpravy pro instalaci nové myčky nádobí</v>
      </c>
      <c r="F7" s="373"/>
      <c r="G7" s="373"/>
      <c r="H7" s="373"/>
      <c r="L7" s="22"/>
    </row>
    <row r="8" spans="1:31" s="2" customFormat="1" ht="12" customHeight="1">
      <c r="A8" s="36"/>
      <c r="B8" s="41"/>
      <c r="C8" s="36"/>
      <c r="D8" s="107" t="s">
        <v>107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4" t="s">
        <v>108</v>
      </c>
      <c r="F9" s="375"/>
      <c r="G9" s="375"/>
      <c r="H9" s="375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4. 4. 2024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6" t="str">
        <f>'Rekapitulace stavby'!E14</f>
        <v>Vyplň údaj</v>
      </c>
      <c r="F18" s="377"/>
      <c r="G18" s="377"/>
      <c r="H18" s="377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26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37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38</v>
      </c>
      <c r="F24" s="36"/>
      <c r="G24" s="36"/>
      <c r="H24" s="36"/>
      <c r="I24" s="107" t="s">
        <v>29</v>
      </c>
      <c r="J24" s="109" t="s">
        <v>39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8" t="s">
        <v>19</v>
      </c>
      <c r="F27" s="378"/>
      <c r="G27" s="378"/>
      <c r="H27" s="37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ROUND(J98,2)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ROUND((SUM(BE98:BE516)),2)</f>
        <v>0</v>
      </c>
      <c r="G33" s="36"/>
      <c r="H33" s="36"/>
      <c r="I33" s="120">
        <v>0.21</v>
      </c>
      <c r="J33" s="119">
        <f>ROUND(((SUM(BE98:BE516))*I33),2)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ROUND((SUM(BF98:BF516)),2)</f>
        <v>0</v>
      </c>
      <c r="G34" s="36"/>
      <c r="H34" s="36"/>
      <c r="I34" s="120">
        <v>0.15</v>
      </c>
      <c r="J34" s="119">
        <f>ROUND(((SUM(BF98:BF516))*I34),2)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ROUND((SUM(BG98:BG516)),2)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ROUND((SUM(BH98:BH516)),2)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ROUND((SUM(BI98:BI516)),2)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KKN a.s.-Objekt D,stavební úpravy pro instalaci nové myčky nádobí</v>
      </c>
      <c r="F48" s="380"/>
      <c r="G48" s="380"/>
      <c r="H48" s="38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2" t="str">
        <f>E9</f>
        <v>01 - Stavební úpravy</v>
      </c>
      <c r="F50" s="381"/>
      <c r="G50" s="381"/>
      <c r="H50" s="381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Karlovy Vary</v>
      </c>
      <c r="G52" s="38"/>
      <c r="H52" s="38"/>
      <c r="I52" s="31" t="s">
        <v>23</v>
      </c>
      <c r="J52" s="61" t="str">
        <f>IF(J12="","",J12)</f>
        <v>4. 4. 2024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" customHeight="1">
      <c r="A54" s="36"/>
      <c r="B54" s="37"/>
      <c r="C54" s="31" t="s">
        <v>25</v>
      </c>
      <c r="D54" s="38"/>
      <c r="E54" s="38"/>
      <c r="F54" s="29" t="str">
        <f>E15</f>
        <v>KKN a.s.,nem.K.Vary,Bezručova 19,360 66 Karlovy Va</v>
      </c>
      <c r="G54" s="38"/>
      <c r="H54" s="38"/>
      <c r="I54" s="31" t="s">
        <v>32</v>
      </c>
      <c r="J54" s="34" t="str">
        <f>E21</f>
        <v>Jan Sobotka,Kynšperk,Palackého 108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Ing.Jana Handšuhová Smutná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110</v>
      </c>
      <c r="D57" s="133"/>
      <c r="E57" s="133"/>
      <c r="F57" s="133"/>
      <c r="G57" s="133"/>
      <c r="H57" s="133"/>
      <c r="I57" s="133"/>
      <c r="J57" s="134" t="s">
        <v>111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J98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5" customHeight="1">
      <c r="B60" s="136"/>
      <c r="C60" s="137"/>
      <c r="D60" s="138" t="s">
        <v>113</v>
      </c>
      <c r="E60" s="139"/>
      <c r="F60" s="139"/>
      <c r="G60" s="139"/>
      <c r="H60" s="139"/>
      <c r="I60" s="139"/>
      <c r="J60" s="140">
        <f>J99</f>
        <v>0</v>
      </c>
      <c r="K60" s="137"/>
      <c r="L60" s="141"/>
    </row>
    <row r="61" spans="2:12" s="10" customFormat="1" ht="19.9" customHeight="1">
      <c r="B61" s="142"/>
      <c r="C61" s="143"/>
      <c r="D61" s="144" t="s">
        <v>114</v>
      </c>
      <c r="E61" s="145"/>
      <c r="F61" s="145"/>
      <c r="G61" s="145"/>
      <c r="H61" s="145"/>
      <c r="I61" s="145"/>
      <c r="J61" s="146">
        <f>J100</f>
        <v>0</v>
      </c>
      <c r="K61" s="143"/>
      <c r="L61" s="147"/>
    </row>
    <row r="62" spans="2:12" s="10" customFormat="1" ht="19.9" customHeight="1">
      <c r="B62" s="142"/>
      <c r="C62" s="143"/>
      <c r="D62" s="144" t="s">
        <v>115</v>
      </c>
      <c r="E62" s="145"/>
      <c r="F62" s="145"/>
      <c r="G62" s="145"/>
      <c r="H62" s="145"/>
      <c r="I62" s="145"/>
      <c r="J62" s="146">
        <f>J105</f>
        <v>0</v>
      </c>
      <c r="K62" s="143"/>
      <c r="L62" s="147"/>
    </row>
    <row r="63" spans="2:12" s="10" customFormat="1" ht="19.9" customHeight="1">
      <c r="B63" s="142"/>
      <c r="C63" s="143"/>
      <c r="D63" s="144" t="s">
        <v>116</v>
      </c>
      <c r="E63" s="145"/>
      <c r="F63" s="145"/>
      <c r="G63" s="145"/>
      <c r="H63" s="145"/>
      <c r="I63" s="145"/>
      <c r="J63" s="146">
        <f>J134</f>
        <v>0</v>
      </c>
      <c r="K63" s="143"/>
      <c r="L63" s="147"/>
    </row>
    <row r="64" spans="2:12" s="10" customFormat="1" ht="19.9" customHeight="1">
      <c r="B64" s="142"/>
      <c r="C64" s="143"/>
      <c r="D64" s="144" t="s">
        <v>117</v>
      </c>
      <c r="E64" s="145"/>
      <c r="F64" s="145"/>
      <c r="G64" s="145"/>
      <c r="H64" s="145"/>
      <c r="I64" s="145"/>
      <c r="J64" s="146">
        <f>J161</f>
        <v>0</v>
      </c>
      <c r="K64" s="143"/>
      <c r="L64" s="147"/>
    </row>
    <row r="65" spans="2:12" s="10" customFormat="1" ht="19.9" customHeight="1">
      <c r="B65" s="142"/>
      <c r="C65" s="143"/>
      <c r="D65" s="144" t="s">
        <v>118</v>
      </c>
      <c r="E65" s="145"/>
      <c r="F65" s="145"/>
      <c r="G65" s="145"/>
      <c r="H65" s="145"/>
      <c r="I65" s="145"/>
      <c r="J65" s="146">
        <f>J175</f>
        <v>0</v>
      </c>
      <c r="K65" s="143"/>
      <c r="L65" s="147"/>
    </row>
    <row r="66" spans="2:12" s="9" customFormat="1" ht="25" customHeight="1">
      <c r="B66" s="136"/>
      <c r="C66" s="137"/>
      <c r="D66" s="138" t="s">
        <v>119</v>
      </c>
      <c r="E66" s="139"/>
      <c r="F66" s="139"/>
      <c r="G66" s="139"/>
      <c r="H66" s="139"/>
      <c r="I66" s="139"/>
      <c r="J66" s="140">
        <f>J179</f>
        <v>0</v>
      </c>
      <c r="K66" s="137"/>
      <c r="L66" s="141"/>
    </row>
    <row r="67" spans="2:12" s="10" customFormat="1" ht="19.9" customHeight="1">
      <c r="B67" s="142"/>
      <c r="C67" s="143"/>
      <c r="D67" s="144" t="s">
        <v>120</v>
      </c>
      <c r="E67" s="145"/>
      <c r="F67" s="145"/>
      <c r="G67" s="145"/>
      <c r="H67" s="145"/>
      <c r="I67" s="145"/>
      <c r="J67" s="146">
        <f>J180</f>
        <v>0</v>
      </c>
      <c r="K67" s="143"/>
      <c r="L67" s="147"/>
    </row>
    <row r="68" spans="2:12" s="10" customFormat="1" ht="19.9" customHeight="1">
      <c r="B68" s="142"/>
      <c r="C68" s="143"/>
      <c r="D68" s="144" t="s">
        <v>121</v>
      </c>
      <c r="E68" s="145"/>
      <c r="F68" s="145"/>
      <c r="G68" s="145"/>
      <c r="H68" s="145"/>
      <c r="I68" s="145"/>
      <c r="J68" s="146">
        <f>J190</f>
        <v>0</v>
      </c>
      <c r="K68" s="143"/>
      <c r="L68" s="147"/>
    </row>
    <row r="69" spans="2:12" s="10" customFormat="1" ht="19.9" customHeight="1">
      <c r="B69" s="142"/>
      <c r="C69" s="143"/>
      <c r="D69" s="144" t="s">
        <v>122</v>
      </c>
      <c r="E69" s="145"/>
      <c r="F69" s="145"/>
      <c r="G69" s="145"/>
      <c r="H69" s="145"/>
      <c r="I69" s="145"/>
      <c r="J69" s="146">
        <f>J201</f>
        <v>0</v>
      </c>
      <c r="K69" s="143"/>
      <c r="L69" s="147"/>
    </row>
    <row r="70" spans="2:12" s="10" customFormat="1" ht="19.9" customHeight="1">
      <c r="B70" s="142"/>
      <c r="C70" s="143"/>
      <c r="D70" s="144" t="s">
        <v>123</v>
      </c>
      <c r="E70" s="145"/>
      <c r="F70" s="145"/>
      <c r="G70" s="145"/>
      <c r="H70" s="145"/>
      <c r="I70" s="145"/>
      <c r="J70" s="146">
        <f>J209</f>
        <v>0</v>
      </c>
      <c r="K70" s="143"/>
      <c r="L70" s="147"/>
    </row>
    <row r="71" spans="2:12" s="10" customFormat="1" ht="19.9" customHeight="1">
      <c r="B71" s="142"/>
      <c r="C71" s="143"/>
      <c r="D71" s="144" t="s">
        <v>124</v>
      </c>
      <c r="E71" s="145"/>
      <c r="F71" s="145"/>
      <c r="G71" s="145"/>
      <c r="H71" s="145"/>
      <c r="I71" s="145"/>
      <c r="J71" s="146">
        <f>J251</f>
        <v>0</v>
      </c>
      <c r="K71" s="143"/>
      <c r="L71" s="147"/>
    </row>
    <row r="72" spans="2:12" s="10" customFormat="1" ht="19.9" customHeight="1">
      <c r="B72" s="142"/>
      <c r="C72" s="143"/>
      <c r="D72" s="144" t="s">
        <v>125</v>
      </c>
      <c r="E72" s="145"/>
      <c r="F72" s="145"/>
      <c r="G72" s="145"/>
      <c r="H72" s="145"/>
      <c r="I72" s="145"/>
      <c r="J72" s="146">
        <f>J280</f>
        <v>0</v>
      </c>
      <c r="K72" s="143"/>
      <c r="L72" s="147"/>
    </row>
    <row r="73" spans="2:12" s="10" customFormat="1" ht="19.9" customHeight="1">
      <c r="B73" s="142"/>
      <c r="C73" s="143"/>
      <c r="D73" s="144" t="s">
        <v>126</v>
      </c>
      <c r="E73" s="145"/>
      <c r="F73" s="145"/>
      <c r="G73" s="145"/>
      <c r="H73" s="145"/>
      <c r="I73" s="145"/>
      <c r="J73" s="146">
        <f>J292</f>
        <v>0</v>
      </c>
      <c r="K73" s="143"/>
      <c r="L73" s="147"/>
    </row>
    <row r="74" spans="2:12" s="10" customFormat="1" ht="19.9" customHeight="1">
      <c r="B74" s="142"/>
      <c r="C74" s="143"/>
      <c r="D74" s="144" t="s">
        <v>127</v>
      </c>
      <c r="E74" s="145"/>
      <c r="F74" s="145"/>
      <c r="G74" s="145"/>
      <c r="H74" s="145"/>
      <c r="I74" s="145"/>
      <c r="J74" s="146">
        <f>J318</f>
        <v>0</v>
      </c>
      <c r="K74" s="143"/>
      <c r="L74" s="147"/>
    </row>
    <row r="75" spans="2:12" s="10" customFormat="1" ht="19.9" customHeight="1">
      <c r="B75" s="142"/>
      <c r="C75" s="143"/>
      <c r="D75" s="144" t="s">
        <v>128</v>
      </c>
      <c r="E75" s="145"/>
      <c r="F75" s="145"/>
      <c r="G75" s="145"/>
      <c r="H75" s="145"/>
      <c r="I75" s="145"/>
      <c r="J75" s="146">
        <f>J327</f>
        <v>0</v>
      </c>
      <c r="K75" s="143"/>
      <c r="L75" s="147"/>
    </row>
    <row r="76" spans="2:12" s="10" customFormat="1" ht="19.9" customHeight="1">
      <c r="B76" s="142"/>
      <c r="C76" s="143"/>
      <c r="D76" s="144" t="s">
        <v>129</v>
      </c>
      <c r="E76" s="145"/>
      <c r="F76" s="145"/>
      <c r="G76" s="145"/>
      <c r="H76" s="145"/>
      <c r="I76" s="145"/>
      <c r="J76" s="146">
        <f>J384</f>
        <v>0</v>
      </c>
      <c r="K76" s="143"/>
      <c r="L76" s="147"/>
    </row>
    <row r="77" spans="2:12" s="10" customFormat="1" ht="19.9" customHeight="1">
      <c r="B77" s="142"/>
      <c r="C77" s="143"/>
      <c r="D77" s="144" t="s">
        <v>130</v>
      </c>
      <c r="E77" s="145"/>
      <c r="F77" s="145"/>
      <c r="G77" s="145"/>
      <c r="H77" s="145"/>
      <c r="I77" s="145"/>
      <c r="J77" s="146">
        <f>J461</f>
        <v>0</v>
      </c>
      <c r="K77" s="143"/>
      <c r="L77" s="147"/>
    </row>
    <row r="78" spans="2:12" s="10" customFormat="1" ht="19.9" customHeight="1">
      <c r="B78" s="142"/>
      <c r="C78" s="143"/>
      <c r="D78" s="144" t="s">
        <v>131</v>
      </c>
      <c r="E78" s="145"/>
      <c r="F78" s="145"/>
      <c r="G78" s="145"/>
      <c r="H78" s="145"/>
      <c r="I78" s="145"/>
      <c r="J78" s="146">
        <f>J480</f>
        <v>0</v>
      </c>
      <c r="K78" s="143"/>
      <c r="L78" s="147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7" customHeight="1">
      <c r="A84" s="36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" customHeight="1">
      <c r="A85" s="36"/>
      <c r="B85" s="37"/>
      <c r="C85" s="25" t="s">
        <v>132</v>
      </c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7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16</v>
      </c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79" t="str">
        <f>E7</f>
        <v>KKN a.s.-Objekt D,stavební úpravy pro instalaci nové myčky nádobí</v>
      </c>
      <c r="F88" s="380"/>
      <c r="G88" s="380"/>
      <c r="H88" s="380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107</v>
      </c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332" t="str">
        <f>E9</f>
        <v>01 - Stavební úpravy</v>
      </c>
      <c r="F90" s="381"/>
      <c r="G90" s="381"/>
      <c r="H90" s="381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7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21</v>
      </c>
      <c r="D92" s="38"/>
      <c r="E92" s="38"/>
      <c r="F92" s="29" t="str">
        <f>F12</f>
        <v>Karlovy Vary</v>
      </c>
      <c r="G92" s="38"/>
      <c r="H92" s="38"/>
      <c r="I92" s="31" t="s">
        <v>23</v>
      </c>
      <c r="J92" s="61" t="str">
        <f>IF(J12="","",J12)</f>
        <v>4. 4. 2024</v>
      </c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7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40" customHeight="1">
      <c r="A94" s="36"/>
      <c r="B94" s="37"/>
      <c r="C94" s="31" t="s">
        <v>25</v>
      </c>
      <c r="D94" s="38"/>
      <c r="E94" s="38"/>
      <c r="F94" s="29" t="str">
        <f>E15</f>
        <v>KKN a.s.,nem.K.Vary,Bezručova 19,360 66 Karlovy Va</v>
      </c>
      <c r="G94" s="38"/>
      <c r="H94" s="38"/>
      <c r="I94" s="31" t="s">
        <v>32</v>
      </c>
      <c r="J94" s="34" t="str">
        <f>E21</f>
        <v>Jan Sobotka,Kynšperk,Palackého 108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25.65" customHeight="1">
      <c r="A95" s="36"/>
      <c r="B95" s="37"/>
      <c r="C95" s="31" t="s">
        <v>30</v>
      </c>
      <c r="D95" s="38"/>
      <c r="E95" s="38"/>
      <c r="F95" s="29" t="str">
        <f>IF(E18="","",E18)</f>
        <v>Vyplň údaj</v>
      </c>
      <c r="G95" s="38"/>
      <c r="H95" s="38"/>
      <c r="I95" s="31" t="s">
        <v>36</v>
      </c>
      <c r="J95" s="34" t="str">
        <f>E24</f>
        <v>Ing.Jana Handšuhová Smutná</v>
      </c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0.2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11" customFormat="1" ht="29.25" customHeight="1">
      <c r="A97" s="148"/>
      <c r="B97" s="149"/>
      <c r="C97" s="150" t="s">
        <v>133</v>
      </c>
      <c r="D97" s="151" t="s">
        <v>61</v>
      </c>
      <c r="E97" s="151" t="s">
        <v>57</v>
      </c>
      <c r="F97" s="151" t="s">
        <v>58</v>
      </c>
      <c r="G97" s="151" t="s">
        <v>134</v>
      </c>
      <c r="H97" s="151" t="s">
        <v>135</v>
      </c>
      <c r="I97" s="151" t="s">
        <v>136</v>
      </c>
      <c r="J97" s="151" t="s">
        <v>111</v>
      </c>
      <c r="K97" s="152" t="s">
        <v>137</v>
      </c>
      <c r="L97" s="153"/>
      <c r="M97" s="70" t="s">
        <v>19</v>
      </c>
      <c r="N97" s="71" t="s">
        <v>46</v>
      </c>
      <c r="O97" s="71" t="s">
        <v>138</v>
      </c>
      <c r="P97" s="71" t="s">
        <v>139</v>
      </c>
      <c r="Q97" s="71" t="s">
        <v>140</v>
      </c>
      <c r="R97" s="71" t="s">
        <v>141</v>
      </c>
      <c r="S97" s="71" t="s">
        <v>142</v>
      </c>
      <c r="T97" s="72" t="s">
        <v>143</v>
      </c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</row>
    <row r="98" spans="1:63" s="2" customFormat="1" ht="22.75" customHeight="1">
      <c r="A98" s="36"/>
      <c r="B98" s="37"/>
      <c r="C98" s="77" t="s">
        <v>144</v>
      </c>
      <c r="D98" s="38"/>
      <c r="E98" s="38"/>
      <c r="F98" s="38"/>
      <c r="G98" s="38"/>
      <c r="H98" s="38"/>
      <c r="I98" s="38"/>
      <c r="J98" s="154">
        <f>BK98</f>
        <v>0</v>
      </c>
      <c r="K98" s="38"/>
      <c r="L98" s="41"/>
      <c r="M98" s="73"/>
      <c r="N98" s="155"/>
      <c r="O98" s="74"/>
      <c r="P98" s="156">
        <f>P99+P179</f>
        <v>0</v>
      </c>
      <c r="Q98" s="74"/>
      <c r="R98" s="156">
        <f>R99+R179</f>
        <v>14.956752849999997</v>
      </c>
      <c r="S98" s="74"/>
      <c r="T98" s="157">
        <f>T99+T179</f>
        <v>20.469589839999998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75</v>
      </c>
      <c r="AU98" s="19" t="s">
        <v>112</v>
      </c>
      <c r="BK98" s="158">
        <f>BK99+BK179</f>
        <v>0</v>
      </c>
    </row>
    <row r="99" spans="2:63" s="12" customFormat="1" ht="25.9" customHeight="1">
      <c r="B99" s="159"/>
      <c r="C99" s="160"/>
      <c r="D99" s="161" t="s">
        <v>75</v>
      </c>
      <c r="E99" s="162" t="s">
        <v>145</v>
      </c>
      <c r="F99" s="162" t="s">
        <v>146</v>
      </c>
      <c r="G99" s="160"/>
      <c r="H99" s="160"/>
      <c r="I99" s="163"/>
      <c r="J99" s="164">
        <f>BK99</f>
        <v>0</v>
      </c>
      <c r="K99" s="160"/>
      <c r="L99" s="165"/>
      <c r="M99" s="166"/>
      <c r="N99" s="167"/>
      <c r="O99" s="167"/>
      <c r="P99" s="168">
        <f>P100+P105+P134+P161+P175</f>
        <v>0</v>
      </c>
      <c r="Q99" s="167"/>
      <c r="R99" s="168">
        <f>R100+R105+R134+R161+R175</f>
        <v>1.21670138</v>
      </c>
      <c r="S99" s="167"/>
      <c r="T99" s="169">
        <f>T100+T105+T134+T161+T175</f>
        <v>2.7828999999999997</v>
      </c>
      <c r="AR99" s="170" t="s">
        <v>84</v>
      </c>
      <c r="AT99" s="171" t="s">
        <v>75</v>
      </c>
      <c r="AU99" s="171" t="s">
        <v>76</v>
      </c>
      <c r="AY99" s="170" t="s">
        <v>147</v>
      </c>
      <c r="BK99" s="172">
        <f>BK100+BK105+BK134+BK161+BK175</f>
        <v>0</v>
      </c>
    </row>
    <row r="100" spans="2:63" s="12" customFormat="1" ht="22.75" customHeight="1">
      <c r="B100" s="159"/>
      <c r="C100" s="160"/>
      <c r="D100" s="161" t="s">
        <v>75</v>
      </c>
      <c r="E100" s="173" t="s">
        <v>148</v>
      </c>
      <c r="F100" s="173" t="s">
        <v>149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SUM(P101:P104)</f>
        <v>0</v>
      </c>
      <c r="Q100" s="167"/>
      <c r="R100" s="168">
        <f>SUM(R101:R104)</f>
        <v>0.013080000000000001</v>
      </c>
      <c r="S100" s="167"/>
      <c r="T100" s="169">
        <f>SUM(T101:T104)</f>
        <v>0</v>
      </c>
      <c r="AR100" s="170" t="s">
        <v>84</v>
      </c>
      <c r="AT100" s="171" t="s">
        <v>75</v>
      </c>
      <c r="AU100" s="171" t="s">
        <v>84</v>
      </c>
      <c r="AY100" s="170" t="s">
        <v>147</v>
      </c>
      <c r="BK100" s="172">
        <f>SUM(BK101:BK104)</f>
        <v>0</v>
      </c>
    </row>
    <row r="101" spans="1:65" s="2" customFormat="1" ht="16.5" customHeight="1">
      <c r="A101" s="36"/>
      <c r="B101" s="37"/>
      <c r="C101" s="175" t="s">
        <v>84</v>
      </c>
      <c r="D101" s="175" t="s">
        <v>150</v>
      </c>
      <c r="E101" s="176" t="s">
        <v>151</v>
      </c>
      <c r="F101" s="177" t="s">
        <v>152</v>
      </c>
      <c r="G101" s="178" t="s">
        <v>153</v>
      </c>
      <c r="H101" s="179">
        <v>0.012</v>
      </c>
      <c r="I101" s="180"/>
      <c r="J101" s="181">
        <f>ROUND(I101*H101,2)</f>
        <v>0</v>
      </c>
      <c r="K101" s="177" t="s">
        <v>154</v>
      </c>
      <c r="L101" s="41"/>
      <c r="M101" s="182" t="s">
        <v>19</v>
      </c>
      <c r="N101" s="183" t="s">
        <v>47</v>
      </c>
      <c r="O101" s="66"/>
      <c r="P101" s="184">
        <f>O101*H101</f>
        <v>0</v>
      </c>
      <c r="Q101" s="184">
        <v>1.09</v>
      </c>
      <c r="R101" s="184">
        <f>Q101*H101</f>
        <v>0.013080000000000001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155</v>
      </c>
      <c r="AT101" s="186" t="s">
        <v>150</v>
      </c>
      <c r="AU101" s="186" t="s">
        <v>86</v>
      </c>
      <c r="AY101" s="19" t="s">
        <v>147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84</v>
      </c>
      <c r="BK101" s="187">
        <f>ROUND(I101*H101,2)</f>
        <v>0</v>
      </c>
      <c r="BL101" s="19" t="s">
        <v>155</v>
      </c>
      <c r="BM101" s="186" t="s">
        <v>156</v>
      </c>
    </row>
    <row r="102" spans="1:47" s="2" customFormat="1" ht="10">
      <c r="A102" s="36"/>
      <c r="B102" s="37"/>
      <c r="C102" s="38"/>
      <c r="D102" s="188" t="s">
        <v>157</v>
      </c>
      <c r="E102" s="38"/>
      <c r="F102" s="189" t="s">
        <v>158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157</v>
      </c>
      <c r="AU102" s="19" t="s">
        <v>86</v>
      </c>
    </row>
    <row r="103" spans="1:47" s="2" customFormat="1" ht="10">
      <c r="A103" s="36"/>
      <c r="B103" s="37"/>
      <c r="C103" s="38"/>
      <c r="D103" s="193" t="s">
        <v>159</v>
      </c>
      <c r="E103" s="38"/>
      <c r="F103" s="194" t="s">
        <v>160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159</v>
      </c>
      <c r="AU103" s="19" t="s">
        <v>86</v>
      </c>
    </row>
    <row r="104" spans="2:51" s="13" customFormat="1" ht="10">
      <c r="B104" s="195"/>
      <c r="C104" s="196"/>
      <c r="D104" s="188" t="s">
        <v>161</v>
      </c>
      <c r="E104" s="196"/>
      <c r="F104" s="197" t="s">
        <v>162</v>
      </c>
      <c r="G104" s="196"/>
      <c r="H104" s="198">
        <v>0.012</v>
      </c>
      <c r="I104" s="199"/>
      <c r="J104" s="196"/>
      <c r="K104" s="196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161</v>
      </c>
      <c r="AU104" s="204" t="s">
        <v>86</v>
      </c>
      <c r="AV104" s="13" t="s">
        <v>86</v>
      </c>
      <c r="AW104" s="13" t="s">
        <v>4</v>
      </c>
      <c r="AX104" s="13" t="s">
        <v>84</v>
      </c>
      <c r="AY104" s="204" t="s">
        <v>147</v>
      </c>
    </row>
    <row r="105" spans="2:63" s="12" customFormat="1" ht="22.75" customHeight="1">
      <c r="B105" s="159"/>
      <c r="C105" s="160"/>
      <c r="D105" s="161" t="s">
        <v>75</v>
      </c>
      <c r="E105" s="173" t="s">
        <v>163</v>
      </c>
      <c r="F105" s="173" t="s">
        <v>164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SUM(P106:P133)</f>
        <v>0</v>
      </c>
      <c r="Q105" s="167"/>
      <c r="R105" s="168">
        <f>SUM(R106:R133)</f>
        <v>1.10535988</v>
      </c>
      <c r="S105" s="167"/>
      <c r="T105" s="169">
        <f>SUM(T106:T133)</f>
        <v>0</v>
      </c>
      <c r="AR105" s="170" t="s">
        <v>84</v>
      </c>
      <c r="AT105" s="171" t="s">
        <v>75</v>
      </c>
      <c r="AU105" s="171" t="s">
        <v>84</v>
      </c>
      <c r="AY105" s="170" t="s">
        <v>147</v>
      </c>
      <c r="BK105" s="172">
        <f>SUM(BK106:BK133)</f>
        <v>0</v>
      </c>
    </row>
    <row r="106" spans="1:65" s="2" customFormat="1" ht="16.5" customHeight="1">
      <c r="A106" s="36"/>
      <c r="B106" s="37"/>
      <c r="C106" s="175" t="s">
        <v>86</v>
      </c>
      <c r="D106" s="175" t="s">
        <v>150</v>
      </c>
      <c r="E106" s="176" t="s">
        <v>165</v>
      </c>
      <c r="F106" s="177" t="s">
        <v>166</v>
      </c>
      <c r="G106" s="178" t="s">
        <v>167</v>
      </c>
      <c r="H106" s="179">
        <v>125.34</v>
      </c>
      <c r="I106" s="180"/>
      <c r="J106" s="181">
        <f>ROUND(I106*H106,2)</f>
        <v>0</v>
      </c>
      <c r="K106" s="177" t="s">
        <v>154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0.00026</v>
      </c>
      <c r="R106" s="184">
        <f>Q106*H106</f>
        <v>0.0325884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155</v>
      </c>
      <c r="AT106" s="186" t="s">
        <v>150</v>
      </c>
      <c r="AU106" s="186" t="s">
        <v>86</v>
      </c>
      <c r="AY106" s="19" t="s">
        <v>147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84</v>
      </c>
      <c r="BK106" s="187">
        <f>ROUND(I106*H106,2)</f>
        <v>0</v>
      </c>
      <c r="BL106" s="19" t="s">
        <v>155</v>
      </c>
      <c r="BM106" s="186" t="s">
        <v>168</v>
      </c>
    </row>
    <row r="107" spans="1:47" s="2" customFormat="1" ht="10">
      <c r="A107" s="36"/>
      <c r="B107" s="37"/>
      <c r="C107" s="38"/>
      <c r="D107" s="188" t="s">
        <v>157</v>
      </c>
      <c r="E107" s="38"/>
      <c r="F107" s="189" t="s">
        <v>169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157</v>
      </c>
      <c r="AU107" s="19" t="s">
        <v>86</v>
      </c>
    </row>
    <row r="108" spans="1:47" s="2" customFormat="1" ht="10">
      <c r="A108" s="36"/>
      <c r="B108" s="37"/>
      <c r="C108" s="38"/>
      <c r="D108" s="193" t="s">
        <v>159</v>
      </c>
      <c r="E108" s="38"/>
      <c r="F108" s="194" t="s">
        <v>170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159</v>
      </c>
      <c r="AU108" s="19" t="s">
        <v>86</v>
      </c>
    </row>
    <row r="109" spans="1:65" s="2" customFormat="1" ht="16.5" customHeight="1">
      <c r="A109" s="36"/>
      <c r="B109" s="37"/>
      <c r="C109" s="175" t="s">
        <v>148</v>
      </c>
      <c r="D109" s="175" t="s">
        <v>150</v>
      </c>
      <c r="E109" s="176" t="s">
        <v>171</v>
      </c>
      <c r="F109" s="177" t="s">
        <v>172</v>
      </c>
      <c r="G109" s="178" t="s">
        <v>167</v>
      </c>
      <c r="H109" s="179">
        <v>12.534</v>
      </c>
      <c r="I109" s="180"/>
      <c r="J109" s="181">
        <f>ROUND(I109*H109,2)</f>
        <v>0</v>
      </c>
      <c r="K109" s="177" t="s">
        <v>154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0.004</v>
      </c>
      <c r="R109" s="184">
        <f>Q109*H109</f>
        <v>0.05013600000000001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155</v>
      </c>
      <c r="AT109" s="186" t="s">
        <v>150</v>
      </c>
      <c r="AU109" s="186" t="s">
        <v>86</v>
      </c>
      <c r="AY109" s="19" t="s">
        <v>147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84</v>
      </c>
      <c r="BK109" s="187">
        <f>ROUND(I109*H109,2)</f>
        <v>0</v>
      </c>
      <c r="BL109" s="19" t="s">
        <v>155</v>
      </c>
      <c r="BM109" s="186" t="s">
        <v>173</v>
      </c>
    </row>
    <row r="110" spans="1:47" s="2" customFormat="1" ht="10">
      <c r="A110" s="36"/>
      <c r="B110" s="37"/>
      <c r="C110" s="38"/>
      <c r="D110" s="188" t="s">
        <v>157</v>
      </c>
      <c r="E110" s="38"/>
      <c r="F110" s="189" t="s">
        <v>174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157</v>
      </c>
      <c r="AU110" s="19" t="s">
        <v>86</v>
      </c>
    </row>
    <row r="111" spans="1:47" s="2" customFormat="1" ht="10">
      <c r="A111" s="36"/>
      <c r="B111" s="37"/>
      <c r="C111" s="38"/>
      <c r="D111" s="193" t="s">
        <v>159</v>
      </c>
      <c r="E111" s="38"/>
      <c r="F111" s="194" t="s">
        <v>175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159</v>
      </c>
      <c r="AU111" s="19" t="s">
        <v>86</v>
      </c>
    </row>
    <row r="112" spans="2:51" s="13" customFormat="1" ht="10">
      <c r="B112" s="195"/>
      <c r="C112" s="196"/>
      <c r="D112" s="188" t="s">
        <v>161</v>
      </c>
      <c r="E112" s="205" t="s">
        <v>19</v>
      </c>
      <c r="F112" s="197" t="s">
        <v>176</v>
      </c>
      <c r="G112" s="196"/>
      <c r="H112" s="198">
        <v>12.534</v>
      </c>
      <c r="I112" s="199"/>
      <c r="J112" s="196"/>
      <c r="K112" s="196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161</v>
      </c>
      <c r="AU112" s="204" t="s">
        <v>86</v>
      </c>
      <c r="AV112" s="13" t="s">
        <v>86</v>
      </c>
      <c r="AW112" s="13" t="s">
        <v>35</v>
      </c>
      <c r="AX112" s="13" t="s">
        <v>84</v>
      </c>
      <c r="AY112" s="204" t="s">
        <v>147</v>
      </c>
    </row>
    <row r="113" spans="1:65" s="2" customFormat="1" ht="16.5" customHeight="1">
      <c r="A113" s="36"/>
      <c r="B113" s="37"/>
      <c r="C113" s="175" t="s">
        <v>155</v>
      </c>
      <c r="D113" s="175" t="s">
        <v>150</v>
      </c>
      <c r="E113" s="176" t="s">
        <v>177</v>
      </c>
      <c r="F113" s="177" t="s">
        <v>178</v>
      </c>
      <c r="G113" s="178" t="s">
        <v>167</v>
      </c>
      <c r="H113" s="179">
        <v>23.4</v>
      </c>
      <c r="I113" s="180"/>
      <c r="J113" s="181">
        <f>ROUND(I113*H113,2)</f>
        <v>0</v>
      </c>
      <c r="K113" s="177" t="s">
        <v>154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0.00026</v>
      </c>
      <c r="R113" s="184">
        <f>Q113*H113</f>
        <v>0.006083999999999999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155</v>
      </c>
      <c r="AT113" s="186" t="s">
        <v>150</v>
      </c>
      <c r="AU113" s="186" t="s">
        <v>86</v>
      </c>
      <c r="AY113" s="19" t="s">
        <v>147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84</v>
      </c>
      <c r="BK113" s="187">
        <f>ROUND(I113*H113,2)</f>
        <v>0</v>
      </c>
      <c r="BL113" s="19" t="s">
        <v>155</v>
      </c>
      <c r="BM113" s="186" t="s">
        <v>179</v>
      </c>
    </row>
    <row r="114" spans="1:47" s="2" customFormat="1" ht="10">
      <c r="A114" s="36"/>
      <c r="B114" s="37"/>
      <c r="C114" s="38"/>
      <c r="D114" s="188" t="s">
        <v>157</v>
      </c>
      <c r="E114" s="38"/>
      <c r="F114" s="189" t="s">
        <v>180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157</v>
      </c>
      <c r="AU114" s="19" t="s">
        <v>86</v>
      </c>
    </row>
    <row r="115" spans="1:47" s="2" customFormat="1" ht="10">
      <c r="A115" s="36"/>
      <c r="B115" s="37"/>
      <c r="C115" s="38"/>
      <c r="D115" s="193" t="s">
        <v>159</v>
      </c>
      <c r="E115" s="38"/>
      <c r="F115" s="194" t="s">
        <v>181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159</v>
      </c>
      <c r="AU115" s="19" t="s">
        <v>86</v>
      </c>
    </row>
    <row r="116" spans="2:51" s="13" customFormat="1" ht="10">
      <c r="B116" s="195"/>
      <c r="C116" s="196"/>
      <c r="D116" s="188" t="s">
        <v>161</v>
      </c>
      <c r="E116" s="205" t="s">
        <v>19</v>
      </c>
      <c r="F116" s="197" t="s">
        <v>182</v>
      </c>
      <c r="G116" s="196"/>
      <c r="H116" s="198">
        <v>23.4</v>
      </c>
      <c r="I116" s="199"/>
      <c r="J116" s="196"/>
      <c r="K116" s="196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161</v>
      </c>
      <c r="AU116" s="204" t="s">
        <v>86</v>
      </c>
      <c r="AV116" s="13" t="s">
        <v>86</v>
      </c>
      <c r="AW116" s="13" t="s">
        <v>35</v>
      </c>
      <c r="AX116" s="13" t="s">
        <v>84</v>
      </c>
      <c r="AY116" s="204" t="s">
        <v>147</v>
      </c>
    </row>
    <row r="117" spans="1:65" s="2" customFormat="1" ht="16.5" customHeight="1">
      <c r="A117" s="36"/>
      <c r="B117" s="37"/>
      <c r="C117" s="175" t="s">
        <v>183</v>
      </c>
      <c r="D117" s="175" t="s">
        <v>150</v>
      </c>
      <c r="E117" s="176" t="s">
        <v>184</v>
      </c>
      <c r="F117" s="177" t="s">
        <v>185</v>
      </c>
      <c r="G117" s="178" t="s">
        <v>167</v>
      </c>
      <c r="H117" s="179">
        <v>23.4</v>
      </c>
      <c r="I117" s="180"/>
      <c r="J117" s="181">
        <f>ROUND(I117*H117,2)</f>
        <v>0</v>
      </c>
      <c r="K117" s="177" t="s">
        <v>154</v>
      </c>
      <c r="L117" s="41"/>
      <c r="M117" s="182" t="s">
        <v>19</v>
      </c>
      <c r="N117" s="183" t="s">
        <v>47</v>
      </c>
      <c r="O117" s="66"/>
      <c r="P117" s="184">
        <f>O117*H117</f>
        <v>0</v>
      </c>
      <c r="Q117" s="184">
        <v>0.004</v>
      </c>
      <c r="R117" s="184">
        <f>Q117*H117</f>
        <v>0.0936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155</v>
      </c>
      <c r="AT117" s="186" t="s">
        <v>150</v>
      </c>
      <c r="AU117" s="186" t="s">
        <v>86</v>
      </c>
      <c r="AY117" s="19" t="s">
        <v>147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84</v>
      </c>
      <c r="BK117" s="187">
        <f>ROUND(I117*H117,2)</f>
        <v>0</v>
      </c>
      <c r="BL117" s="19" t="s">
        <v>155</v>
      </c>
      <c r="BM117" s="186" t="s">
        <v>186</v>
      </c>
    </row>
    <row r="118" spans="1:47" s="2" customFormat="1" ht="10">
      <c r="A118" s="36"/>
      <c r="B118" s="37"/>
      <c r="C118" s="38"/>
      <c r="D118" s="188" t="s">
        <v>157</v>
      </c>
      <c r="E118" s="38"/>
      <c r="F118" s="189" t="s">
        <v>187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157</v>
      </c>
      <c r="AU118" s="19" t="s">
        <v>86</v>
      </c>
    </row>
    <row r="119" spans="1:47" s="2" customFormat="1" ht="10">
      <c r="A119" s="36"/>
      <c r="B119" s="37"/>
      <c r="C119" s="38"/>
      <c r="D119" s="193" t="s">
        <v>159</v>
      </c>
      <c r="E119" s="38"/>
      <c r="F119" s="194" t="s">
        <v>188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159</v>
      </c>
      <c r="AU119" s="19" t="s">
        <v>86</v>
      </c>
    </row>
    <row r="120" spans="2:51" s="14" customFormat="1" ht="10">
      <c r="B120" s="206"/>
      <c r="C120" s="207"/>
      <c r="D120" s="188" t="s">
        <v>161</v>
      </c>
      <c r="E120" s="208" t="s">
        <v>19</v>
      </c>
      <c r="F120" s="209" t="s">
        <v>189</v>
      </c>
      <c r="G120" s="207"/>
      <c r="H120" s="208" t="s">
        <v>19</v>
      </c>
      <c r="I120" s="210"/>
      <c r="J120" s="207"/>
      <c r="K120" s="207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161</v>
      </c>
      <c r="AU120" s="215" t="s">
        <v>86</v>
      </c>
      <c r="AV120" s="14" t="s">
        <v>84</v>
      </c>
      <c r="AW120" s="14" t="s">
        <v>35</v>
      </c>
      <c r="AX120" s="14" t="s">
        <v>76</v>
      </c>
      <c r="AY120" s="215" t="s">
        <v>147</v>
      </c>
    </row>
    <row r="121" spans="2:51" s="13" customFormat="1" ht="10">
      <c r="B121" s="195"/>
      <c r="C121" s="196"/>
      <c r="D121" s="188" t="s">
        <v>161</v>
      </c>
      <c r="E121" s="205" t="s">
        <v>19</v>
      </c>
      <c r="F121" s="197" t="s">
        <v>190</v>
      </c>
      <c r="G121" s="196"/>
      <c r="H121" s="198">
        <v>23.4</v>
      </c>
      <c r="I121" s="199"/>
      <c r="J121" s="196"/>
      <c r="K121" s="196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161</v>
      </c>
      <c r="AU121" s="204" t="s">
        <v>86</v>
      </c>
      <c r="AV121" s="13" t="s">
        <v>86</v>
      </c>
      <c r="AW121" s="13" t="s">
        <v>35</v>
      </c>
      <c r="AX121" s="13" t="s">
        <v>84</v>
      </c>
      <c r="AY121" s="204" t="s">
        <v>147</v>
      </c>
    </row>
    <row r="122" spans="1:65" s="2" customFormat="1" ht="16.5" customHeight="1">
      <c r="A122" s="36"/>
      <c r="B122" s="37"/>
      <c r="C122" s="175" t="s">
        <v>163</v>
      </c>
      <c r="D122" s="175" t="s">
        <v>150</v>
      </c>
      <c r="E122" s="176" t="s">
        <v>191</v>
      </c>
      <c r="F122" s="177" t="s">
        <v>192</v>
      </c>
      <c r="G122" s="178" t="s">
        <v>193</v>
      </c>
      <c r="H122" s="179">
        <v>0.374</v>
      </c>
      <c r="I122" s="180"/>
      <c r="J122" s="181">
        <f>ROUND(I122*H122,2)</f>
        <v>0</v>
      </c>
      <c r="K122" s="177" t="s">
        <v>154</v>
      </c>
      <c r="L122" s="41"/>
      <c r="M122" s="182" t="s">
        <v>19</v>
      </c>
      <c r="N122" s="183" t="s">
        <v>47</v>
      </c>
      <c r="O122" s="66"/>
      <c r="P122" s="184">
        <f>O122*H122</f>
        <v>0</v>
      </c>
      <c r="Q122" s="184">
        <v>2.30102</v>
      </c>
      <c r="R122" s="184">
        <f>Q122*H122</f>
        <v>0.8605814799999999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155</v>
      </c>
      <c r="AT122" s="186" t="s">
        <v>150</v>
      </c>
      <c r="AU122" s="186" t="s">
        <v>86</v>
      </c>
      <c r="AY122" s="19" t="s">
        <v>147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84</v>
      </c>
      <c r="BK122" s="187">
        <f>ROUND(I122*H122,2)</f>
        <v>0</v>
      </c>
      <c r="BL122" s="19" t="s">
        <v>155</v>
      </c>
      <c r="BM122" s="186" t="s">
        <v>194</v>
      </c>
    </row>
    <row r="123" spans="1:47" s="2" customFormat="1" ht="10">
      <c r="A123" s="36"/>
      <c r="B123" s="37"/>
      <c r="C123" s="38"/>
      <c r="D123" s="188" t="s">
        <v>157</v>
      </c>
      <c r="E123" s="38"/>
      <c r="F123" s="189" t="s">
        <v>195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157</v>
      </c>
      <c r="AU123" s="19" t="s">
        <v>86</v>
      </c>
    </row>
    <row r="124" spans="1:47" s="2" customFormat="1" ht="10">
      <c r="A124" s="36"/>
      <c r="B124" s="37"/>
      <c r="C124" s="38"/>
      <c r="D124" s="193" t="s">
        <v>159</v>
      </c>
      <c r="E124" s="38"/>
      <c r="F124" s="194" t="s">
        <v>196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159</v>
      </c>
      <c r="AU124" s="19" t="s">
        <v>86</v>
      </c>
    </row>
    <row r="125" spans="2:51" s="13" customFormat="1" ht="10">
      <c r="B125" s="195"/>
      <c r="C125" s="196"/>
      <c r="D125" s="188" t="s">
        <v>161</v>
      </c>
      <c r="E125" s="205" t="s">
        <v>19</v>
      </c>
      <c r="F125" s="197" t="s">
        <v>197</v>
      </c>
      <c r="G125" s="196"/>
      <c r="H125" s="198">
        <v>0.08</v>
      </c>
      <c r="I125" s="199"/>
      <c r="J125" s="196"/>
      <c r="K125" s="196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161</v>
      </c>
      <c r="AU125" s="204" t="s">
        <v>86</v>
      </c>
      <c r="AV125" s="13" t="s">
        <v>86</v>
      </c>
      <c r="AW125" s="13" t="s">
        <v>35</v>
      </c>
      <c r="AX125" s="13" t="s">
        <v>76</v>
      </c>
      <c r="AY125" s="204" t="s">
        <v>147</v>
      </c>
    </row>
    <row r="126" spans="2:51" s="13" customFormat="1" ht="10">
      <c r="B126" s="195"/>
      <c r="C126" s="196"/>
      <c r="D126" s="188" t="s">
        <v>161</v>
      </c>
      <c r="E126" s="205" t="s">
        <v>19</v>
      </c>
      <c r="F126" s="197" t="s">
        <v>198</v>
      </c>
      <c r="G126" s="196"/>
      <c r="H126" s="198">
        <v>0.024</v>
      </c>
      <c r="I126" s="199"/>
      <c r="J126" s="196"/>
      <c r="K126" s="196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161</v>
      </c>
      <c r="AU126" s="204" t="s">
        <v>86</v>
      </c>
      <c r="AV126" s="13" t="s">
        <v>86</v>
      </c>
      <c r="AW126" s="13" t="s">
        <v>35</v>
      </c>
      <c r="AX126" s="13" t="s">
        <v>76</v>
      </c>
      <c r="AY126" s="204" t="s">
        <v>147</v>
      </c>
    </row>
    <row r="127" spans="2:51" s="13" customFormat="1" ht="10">
      <c r="B127" s="195"/>
      <c r="C127" s="196"/>
      <c r="D127" s="188" t="s">
        <v>161</v>
      </c>
      <c r="E127" s="205" t="s">
        <v>19</v>
      </c>
      <c r="F127" s="197" t="s">
        <v>199</v>
      </c>
      <c r="G127" s="196"/>
      <c r="H127" s="198">
        <v>0.27</v>
      </c>
      <c r="I127" s="199"/>
      <c r="J127" s="196"/>
      <c r="K127" s="196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161</v>
      </c>
      <c r="AU127" s="204" t="s">
        <v>86</v>
      </c>
      <c r="AV127" s="13" t="s">
        <v>86</v>
      </c>
      <c r="AW127" s="13" t="s">
        <v>35</v>
      </c>
      <c r="AX127" s="13" t="s">
        <v>76</v>
      </c>
      <c r="AY127" s="204" t="s">
        <v>147</v>
      </c>
    </row>
    <row r="128" spans="2:51" s="15" customFormat="1" ht="10">
      <c r="B128" s="216"/>
      <c r="C128" s="217"/>
      <c r="D128" s="188" t="s">
        <v>161</v>
      </c>
      <c r="E128" s="218" t="s">
        <v>19</v>
      </c>
      <c r="F128" s="219" t="s">
        <v>200</v>
      </c>
      <c r="G128" s="217"/>
      <c r="H128" s="220">
        <v>0.374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161</v>
      </c>
      <c r="AU128" s="226" t="s">
        <v>86</v>
      </c>
      <c r="AV128" s="15" t="s">
        <v>155</v>
      </c>
      <c r="AW128" s="15" t="s">
        <v>35</v>
      </c>
      <c r="AX128" s="15" t="s">
        <v>84</v>
      </c>
      <c r="AY128" s="226" t="s">
        <v>147</v>
      </c>
    </row>
    <row r="129" spans="1:65" s="2" customFormat="1" ht="16.5" customHeight="1">
      <c r="A129" s="36"/>
      <c r="B129" s="37"/>
      <c r="C129" s="175" t="s">
        <v>201</v>
      </c>
      <c r="D129" s="175" t="s">
        <v>150</v>
      </c>
      <c r="E129" s="176" t="s">
        <v>202</v>
      </c>
      <c r="F129" s="177" t="s">
        <v>203</v>
      </c>
      <c r="G129" s="178" t="s">
        <v>204</v>
      </c>
      <c r="H129" s="179">
        <v>1</v>
      </c>
      <c r="I129" s="180"/>
      <c r="J129" s="181">
        <f>ROUND(I129*H129,2)</f>
        <v>0</v>
      </c>
      <c r="K129" s="177" t="s">
        <v>154</v>
      </c>
      <c r="L129" s="41"/>
      <c r="M129" s="182" t="s">
        <v>19</v>
      </c>
      <c r="N129" s="183" t="s">
        <v>47</v>
      </c>
      <c r="O129" s="66"/>
      <c r="P129" s="184">
        <f>O129*H129</f>
        <v>0</v>
      </c>
      <c r="Q129" s="184">
        <v>0.04684</v>
      </c>
      <c r="R129" s="184">
        <f>Q129*H129</f>
        <v>0.04684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155</v>
      </c>
      <c r="AT129" s="186" t="s">
        <v>150</v>
      </c>
      <c r="AU129" s="186" t="s">
        <v>86</v>
      </c>
      <c r="AY129" s="19" t="s">
        <v>147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84</v>
      </c>
      <c r="BK129" s="187">
        <f>ROUND(I129*H129,2)</f>
        <v>0</v>
      </c>
      <c r="BL129" s="19" t="s">
        <v>155</v>
      </c>
      <c r="BM129" s="186" t="s">
        <v>205</v>
      </c>
    </row>
    <row r="130" spans="1:47" s="2" customFormat="1" ht="10">
      <c r="A130" s="36"/>
      <c r="B130" s="37"/>
      <c r="C130" s="38"/>
      <c r="D130" s="188" t="s">
        <v>157</v>
      </c>
      <c r="E130" s="38"/>
      <c r="F130" s="189" t="s">
        <v>206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157</v>
      </c>
      <c r="AU130" s="19" t="s">
        <v>86</v>
      </c>
    </row>
    <row r="131" spans="1:47" s="2" customFormat="1" ht="10">
      <c r="A131" s="36"/>
      <c r="B131" s="37"/>
      <c r="C131" s="38"/>
      <c r="D131" s="193" t="s">
        <v>159</v>
      </c>
      <c r="E131" s="38"/>
      <c r="F131" s="194" t="s">
        <v>207</v>
      </c>
      <c r="G131" s="38"/>
      <c r="H131" s="38"/>
      <c r="I131" s="190"/>
      <c r="J131" s="38"/>
      <c r="K131" s="38"/>
      <c r="L131" s="41"/>
      <c r="M131" s="191"/>
      <c r="N131" s="19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159</v>
      </c>
      <c r="AU131" s="19" t="s">
        <v>86</v>
      </c>
    </row>
    <row r="132" spans="1:65" s="2" customFormat="1" ht="24.15" customHeight="1">
      <c r="A132" s="36"/>
      <c r="B132" s="37"/>
      <c r="C132" s="227" t="s">
        <v>208</v>
      </c>
      <c r="D132" s="227" t="s">
        <v>209</v>
      </c>
      <c r="E132" s="228" t="s">
        <v>210</v>
      </c>
      <c r="F132" s="229" t="s">
        <v>211</v>
      </c>
      <c r="G132" s="230" t="s">
        <v>204</v>
      </c>
      <c r="H132" s="231">
        <v>1</v>
      </c>
      <c r="I132" s="232"/>
      <c r="J132" s="233">
        <f>ROUND(I132*H132,2)</f>
        <v>0</v>
      </c>
      <c r="K132" s="229" t="s">
        <v>212</v>
      </c>
      <c r="L132" s="234"/>
      <c r="M132" s="235" t="s">
        <v>19</v>
      </c>
      <c r="N132" s="236" t="s">
        <v>47</v>
      </c>
      <c r="O132" s="66"/>
      <c r="P132" s="184">
        <f>O132*H132</f>
        <v>0</v>
      </c>
      <c r="Q132" s="184">
        <v>0.01553</v>
      </c>
      <c r="R132" s="184">
        <f>Q132*H132</f>
        <v>0.01553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208</v>
      </c>
      <c r="AT132" s="186" t="s">
        <v>209</v>
      </c>
      <c r="AU132" s="186" t="s">
        <v>86</v>
      </c>
      <c r="AY132" s="19" t="s">
        <v>147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84</v>
      </c>
      <c r="BK132" s="187">
        <f>ROUND(I132*H132,2)</f>
        <v>0</v>
      </c>
      <c r="BL132" s="19" t="s">
        <v>155</v>
      </c>
      <c r="BM132" s="186" t="s">
        <v>213</v>
      </c>
    </row>
    <row r="133" spans="1:47" s="2" customFormat="1" ht="18">
      <c r="A133" s="36"/>
      <c r="B133" s="37"/>
      <c r="C133" s="38"/>
      <c r="D133" s="188" t="s">
        <v>157</v>
      </c>
      <c r="E133" s="38"/>
      <c r="F133" s="189" t="s">
        <v>211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157</v>
      </c>
      <c r="AU133" s="19" t="s">
        <v>86</v>
      </c>
    </row>
    <row r="134" spans="2:63" s="12" customFormat="1" ht="22.75" customHeight="1">
      <c r="B134" s="159"/>
      <c r="C134" s="160"/>
      <c r="D134" s="161" t="s">
        <v>75</v>
      </c>
      <c r="E134" s="173" t="s">
        <v>214</v>
      </c>
      <c r="F134" s="173" t="s">
        <v>215</v>
      </c>
      <c r="G134" s="160"/>
      <c r="H134" s="160"/>
      <c r="I134" s="163"/>
      <c r="J134" s="174">
        <f>BK134</f>
        <v>0</v>
      </c>
      <c r="K134" s="160"/>
      <c r="L134" s="165"/>
      <c r="M134" s="166"/>
      <c r="N134" s="167"/>
      <c r="O134" s="167"/>
      <c r="P134" s="168">
        <f>SUM(P135:P160)</f>
        <v>0</v>
      </c>
      <c r="Q134" s="167"/>
      <c r="R134" s="168">
        <f>SUM(R135:R160)</f>
        <v>0.0982615</v>
      </c>
      <c r="S134" s="167"/>
      <c r="T134" s="169">
        <f>SUM(T135:T160)</f>
        <v>2.7828999999999997</v>
      </c>
      <c r="AR134" s="170" t="s">
        <v>84</v>
      </c>
      <c r="AT134" s="171" t="s">
        <v>75</v>
      </c>
      <c r="AU134" s="171" t="s">
        <v>84</v>
      </c>
      <c r="AY134" s="170" t="s">
        <v>147</v>
      </c>
      <c r="BK134" s="172">
        <f>SUM(BK135:BK160)</f>
        <v>0</v>
      </c>
    </row>
    <row r="135" spans="1:65" s="2" customFormat="1" ht="24.15" customHeight="1">
      <c r="A135" s="36"/>
      <c r="B135" s="37"/>
      <c r="C135" s="175" t="s">
        <v>214</v>
      </c>
      <c r="D135" s="175" t="s">
        <v>150</v>
      </c>
      <c r="E135" s="176" t="s">
        <v>216</v>
      </c>
      <c r="F135" s="177" t="s">
        <v>217</v>
      </c>
      <c r="G135" s="178" t="s">
        <v>167</v>
      </c>
      <c r="H135" s="179">
        <v>125.35</v>
      </c>
      <c r="I135" s="180"/>
      <c r="J135" s="181">
        <f>ROUND(I135*H135,2)</f>
        <v>0</v>
      </c>
      <c r="K135" s="177" t="s">
        <v>154</v>
      </c>
      <c r="L135" s="41"/>
      <c r="M135" s="182" t="s">
        <v>19</v>
      </c>
      <c r="N135" s="183" t="s">
        <v>47</v>
      </c>
      <c r="O135" s="66"/>
      <c r="P135" s="184">
        <f>O135*H135</f>
        <v>0</v>
      </c>
      <c r="Q135" s="184">
        <v>0.00021</v>
      </c>
      <c r="R135" s="184">
        <f>Q135*H135</f>
        <v>0.0263235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155</v>
      </c>
      <c r="AT135" s="186" t="s">
        <v>150</v>
      </c>
      <c r="AU135" s="186" t="s">
        <v>86</v>
      </c>
      <c r="AY135" s="19" t="s">
        <v>147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84</v>
      </c>
      <c r="BK135" s="187">
        <f>ROUND(I135*H135,2)</f>
        <v>0</v>
      </c>
      <c r="BL135" s="19" t="s">
        <v>155</v>
      </c>
      <c r="BM135" s="186" t="s">
        <v>218</v>
      </c>
    </row>
    <row r="136" spans="1:47" s="2" customFormat="1" ht="10">
      <c r="A136" s="36"/>
      <c r="B136" s="37"/>
      <c r="C136" s="38"/>
      <c r="D136" s="188" t="s">
        <v>157</v>
      </c>
      <c r="E136" s="38"/>
      <c r="F136" s="189" t="s">
        <v>219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157</v>
      </c>
      <c r="AU136" s="19" t="s">
        <v>86</v>
      </c>
    </row>
    <row r="137" spans="1:47" s="2" customFormat="1" ht="10">
      <c r="A137" s="36"/>
      <c r="B137" s="37"/>
      <c r="C137" s="38"/>
      <c r="D137" s="193" t="s">
        <v>159</v>
      </c>
      <c r="E137" s="38"/>
      <c r="F137" s="194" t="s">
        <v>220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159</v>
      </c>
      <c r="AU137" s="19" t="s">
        <v>86</v>
      </c>
    </row>
    <row r="138" spans="1:65" s="2" customFormat="1" ht="16.5" customHeight="1">
      <c r="A138" s="36"/>
      <c r="B138" s="37"/>
      <c r="C138" s="175" t="s">
        <v>221</v>
      </c>
      <c r="D138" s="175" t="s">
        <v>150</v>
      </c>
      <c r="E138" s="176" t="s">
        <v>222</v>
      </c>
      <c r="F138" s="177" t="s">
        <v>223</v>
      </c>
      <c r="G138" s="178" t="s">
        <v>167</v>
      </c>
      <c r="H138" s="179">
        <v>125.35</v>
      </c>
      <c r="I138" s="180"/>
      <c r="J138" s="181">
        <f>ROUND(I138*H138,2)</f>
        <v>0</v>
      </c>
      <c r="K138" s="177" t="s">
        <v>154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4E-05</v>
      </c>
      <c r="R138" s="184">
        <f>Q138*H138</f>
        <v>0.005014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224</v>
      </c>
      <c r="AT138" s="186" t="s">
        <v>150</v>
      </c>
      <c r="AU138" s="186" t="s">
        <v>86</v>
      </c>
      <c r="AY138" s="19" t="s">
        <v>147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84</v>
      </c>
      <c r="BK138" s="187">
        <f>ROUND(I138*H138,2)</f>
        <v>0</v>
      </c>
      <c r="BL138" s="19" t="s">
        <v>224</v>
      </c>
      <c r="BM138" s="186" t="s">
        <v>225</v>
      </c>
    </row>
    <row r="139" spans="1:47" s="2" customFormat="1" ht="10">
      <c r="A139" s="36"/>
      <c r="B139" s="37"/>
      <c r="C139" s="38"/>
      <c r="D139" s="188" t="s">
        <v>157</v>
      </c>
      <c r="E139" s="38"/>
      <c r="F139" s="189" t="s">
        <v>226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157</v>
      </c>
      <c r="AU139" s="19" t="s">
        <v>86</v>
      </c>
    </row>
    <row r="140" spans="1:47" s="2" customFormat="1" ht="10">
      <c r="A140" s="36"/>
      <c r="B140" s="37"/>
      <c r="C140" s="38"/>
      <c r="D140" s="193" t="s">
        <v>159</v>
      </c>
      <c r="E140" s="38"/>
      <c r="F140" s="194" t="s">
        <v>227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159</v>
      </c>
      <c r="AU140" s="19" t="s">
        <v>86</v>
      </c>
    </row>
    <row r="141" spans="2:51" s="13" customFormat="1" ht="10">
      <c r="B141" s="195"/>
      <c r="C141" s="196"/>
      <c r="D141" s="188" t="s">
        <v>161</v>
      </c>
      <c r="E141" s="205" t="s">
        <v>19</v>
      </c>
      <c r="F141" s="197" t="s">
        <v>228</v>
      </c>
      <c r="G141" s="196"/>
      <c r="H141" s="198">
        <v>110.99</v>
      </c>
      <c r="I141" s="199"/>
      <c r="J141" s="196"/>
      <c r="K141" s="196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161</v>
      </c>
      <c r="AU141" s="204" t="s">
        <v>86</v>
      </c>
      <c r="AV141" s="13" t="s">
        <v>86</v>
      </c>
      <c r="AW141" s="13" t="s">
        <v>35</v>
      </c>
      <c r="AX141" s="13" t="s">
        <v>76</v>
      </c>
      <c r="AY141" s="204" t="s">
        <v>147</v>
      </c>
    </row>
    <row r="142" spans="2:51" s="13" customFormat="1" ht="10">
      <c r="B142" s="195"/>
      <c r="C142" s="196"/>
      <c r="D142" s="188" t="s">
        <v>161</v>
      </c>
      <c r="E142" s="205" t="s">
        <v>19</v>
      </c>
      <c r="F142" s="197" t="s">
        <v>229</v>
      </c>
      <c r="G142" s="196"/>
      <c r="H142" s="198">
        <v>10.93</v>
      </c>
      <c r="I142" s="199"/>
      <c r="J142" s="196"/>
      <c r="K142" s="196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161</v>
      </c>
      <c r="AU142" s="204" t="s">
        <v>86</v>
      </c>
      <c r="AV142" s="13" t="s">
        <v>86</v>
      </c>
      <c r="AW142" s="13" t="s">
        <v>35</v>
      </c>
      <c r="AX142" s="13" t="s">
        <v>76</v>
      </c>
      <c r="AY142" s="204" t="s">
        <v>147</v>
      </c>
    </row>
    <row r="143" spans="2:51" s="13" customFormat="1" ht="10">
      <c r="B143" s="195"/>
      <c r="C143" s="196"/>
      <c r="D143" s="188" t="s">
        <v>161</v>
      </c>
      <c r="E143" s="205" t="s">
        <v>19</v>
      </c>
      <c r="F143" s="197" t="s">
        <v>230</v>
      </c>
      <c r="G143" s="196"/>
      <c r="H143" s="198">
        <v>3.43</v>
      </c>
      <c r="I143" s="199"/>
      <c r="J143" s="196"/>
      <c r="K143" s="196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161</v>
      </c>
      <c r="AU143" s="204" t="s">
        <v>86</v>
      </c>
      <c r="AV143" s="13" t="s">
        <v>86</v>
      </c>
      <c r="AW143" s="13" t="s">
        <v>35</v>
      </c>
      <c r="AX143" s="13" t="s">
        <v>76</v>
      </c>
      <c r="AY143" s="204" t="s">
        <v>147</v>
      </c>
    </row>
    <row r="144" spans="2:51" s="15" customFormat="1" ht="10">
      <c r="B144" s="216"/>
      <c r="C144" s="217"/>
      <c r="D144" s="188" t="s">
        <v>161</v>
      </c>
      <c r="E144" s="218" t="s">
        <v>19</v>
      </c>
      <c r="F144" s="219" t="s">
        <v>200</v>
      </c>
      <c r="G144" s="217"/>
      <c r="H144" s="220">
        <v>125.35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161</v>
      </c>
      <c r="AU144" s="226" t="s">
        <v>86</v>
      </c>
      <c r="AV144" s="15" t="s">
        <v>155</v>
      </c>
      <c r="AW144" s="15" t="s">
        <v>35</v>
      </c>
      <c r="AX144" s="15" t="s">
        <v>84</v>
      </c>
      <c r="AY144" s="226" t="s">
        <v>147</v>
      </c>
    </row>
    <row r="145" spans="1:65" s="2" customFormat="1" ht="16.5" customHeight="1">
      <c r="A145" s="36"/>
      <c r="B145" s="37"/>
      <c r="C145" s="175" t="s">
        <v>231</v>
      </c>
      <c r="D145" s="175" t="s">
        <v>150</v>
      </c>
      <c r="E145" s="176" t="s">
        <v>232</v>
      </c>
      <c r="F145" s="177" t="s">
        <v>233</v>
      </c>
      <c r="G145" s="178" t="s">
        <v>167</v>
      </c>
      <c r="H145" s="179">
        <v>2.02</v>
      </c>
      <c r="I145" s="180"/>
      <c r="J145" s="181">
        <f>ROUND(I145*H145,2)</f>
        <v>0</v>
      </c>
      <c r="K145" s="177" t="s">
        <v>154</v>
      </c>
      <c r="L145" s="41"/>
      <c r="M145" s="182" t="s">
        <v>19</v>
      </c>
      <c r="N145" s="183" t="s">
        <v>47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0.27</v>
      </c>
      <c r="T145" s="185">
        <f>S145*H145</f>
        <v>0.5454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155</v>
      </c>
      <c r="AT145" s="186" t="s">
        <v>150</v>
      </c>
      <c r="AU145" s="186" t="s">
        <v>86</v>
      </c>
      <c r="AY145" s="19" t="s">
        <v>147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84</v>
      </c>
      <c r="BK145" s="187">
        <f>ROUND(I145*H145,2)</f>
        <v>0</v>
      </c>
      <c r="BL145" s="19" t="s">
        <v>155</v>
      </c>
      <c r="BM145" s="186" t="s">
        <v>234</v>
      </c>
    </row>
    <row r="146" spans="1:47" s="2" customFormat="1" ht="18">
      <c r="A146" s="36"/>
      <c r="B146" s="37"/>
      <c r="C146" s="38"/>
      <c r="D146" s="188" t="s">
        <v>157</v>
      </c>
      <c r="E146" s="38"/>
      <c r="F146" s="189" t="s">
        <v>235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157</v>
      </c>
      <c r="AU146" s="19" t="s">
        <v>86</v>
      </c>
    </row>
    <row r="147" spans="1:47" s="2" customFormat="1" ht="10">
      <c r="A147" s="36"/>
      <c r="B147" s="37"/>
      <c r="C147" s="38"/>
      <c r="D147" s="193" t="s">
        <v>159</v>
      </c>
      <c r="E147" s="38"/>
      <c r="F147" s="194" t="s">
        <v>236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159</v>
      </c>
      <c r="AU147" s="19" t="s">
        <v>86</v>
      </c>
    </row>
    <row r="148" spans="2:51" s="13" customFormat="1" ht="10">
      <c r="B148" s="195"/>
      <c r="C148" s="196"/>
      <c r="D148" s="188" t="s">
        <v>161</v>
      </c>
      <c r="E148" s="205" t="s">
        <v>19</v>
      </c>
      <c r="F148" s="197" t="s">
        <v>237</v>
      </c>
      <c r="G148" s="196"/>
      <c r="H148" s="198">
        <v>2.02</v>
      </c>
      <c r="I148" s="199"/>
      <c r="J148" s="196"/>
      <c r="K148" s="196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161</v>
      </c>
      <c r="AU148" s="204" t="s">
        <v>86</v>
      </c>
      <c r="AV148" s="13" t="s">
        <v>86</v>
      </c>
      <c r="AW148" s="13" t="s">
        <v>35</v>
      </c>
      <c r="AX148" s="13" t="s">
        <v>84</v>
      </c>
      <c r="AY148" s="204" t="s">
        <v>147</v>
      </c>
    </row>
    <row r="149" spans="1:65" s="2" customFormat="1" ht="16.5" customHeight="1">
      <c r="A149" s="36"/>
      <c r="B149" s="37"/>
      <c r="C149" s="175" t="s">
        <v>238</v>
      </c>
      <c r="D149" s="175" t="s">
        <v>150</v>
      </c>
      <c r="E149" s="176" t="s">
        <v>239</v>
      </c>
      <c r="F149" s="177" t="s">
        <v>240</v>
      </c>
      <c r="G149" s="178" t="s">
        <v>241</v>
      </c>
      <c r="H149" s="179">
        <v>60</v>
      </c>
      <c r="I149" s="180"/>
      <c r="J149" s="181">
        <f>ROUND(I149*H149,2)</f>
        <v>0</v>
      </c>
      <c r="K149" s="177" t="s">
        <v>154</v>
      </c>
      <c r="L149" s="41"/>
      <c r="M149" s="182" t="s">
        <v>19</v>
      </c>
      <c r="N149" s="183" t="s">
        <v>47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0.037</v>
      </c>
      <c r="T149" s="185">
        <f>S149*H149</f>
        <v>2.2199999999999998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155</v>
      </c>
      <c r="AT149" s="186" t="s">
        <v>150</v>
      </c>
      <c r="AU149" s="186" t="s">
        <v>86</v>
      </c>
      <c r="AY149" s="19" t="s">
        <v>147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84</v>
      </c>
      <c r="BK149" s="187">
        <f>ROUND(I149*H149,2)</f>
        <v>0</v>
      </c>
      <c r="BL149" s="19" t="s">
        <v>155</v>
      </c>
      <c r="BM149" s="186" t="s">
        <v>242</v>
      </c>
    </row>
    <row r="150" spans="1:47" s="2" customFormat="1" ht="10">
      <c r="A150" s="36"/>
      <c r="B150" s="37"/>
      <c r="C150" s="38"/>
      <c r="D150" s="188" t="s">
        <v>157</v>
      </c>
      <c r="E150" s="38"/>
      <c r="F150" s="189" t="s">
        <v>243</v>
      </c>
      <c r="G150" s="38"/>
      <c r="H150" s="38"/>
      <c r="I150" s="190"/>
      <c r="J150" s="38"/>
      <c r="K150" s="38"/>
      <c r="L150" s="41"/>
      <c r="M150" s="191"/>
      <c r="N150" s="19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157</v>
      </c>
      <c r="AU150" s="19" t="s">
        <v>86</v>
      </c>
    </row>
    <row r="151" spans="1:47" s="2" customFormat="1" ht="10">
      <c r="A151" s="36"/>
      <c r="B151" s="37"/>
      <c r="C151" s="38"/>
      <c r="D151" s="193" t="s">
        <v>159</v>
      </c>
      <c r="E151" s="38"/>
      <c r="F151" s="194" t="s">
        <v>244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159</v>
      </c>
      <c r="AU151" s="19" t="s">
        <v>86</v>
      </c>
    </row>
    <row r="152" spans="2:51" s="13" customFormat="1" ht="10">
      <c r="B152" s="195"/>
      <c r="C152" s="196"/>
      <c r="D152" s="188" t="s">
        <v>161</v>
      </c>
      <c r="E152" s="205" t="s">
        <v>19</v>
      </c>
      <c r="F152" s="197" t="s">
        <v>245</v>
      </c>
      <c r="G152" s="196"/>
      <c r="H152" s="198">
        <v>60</v>
      </c>
      <c r="I152" s="199"/>
      <c r="J152" s="196"/>
      <c r="K152" s="196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161</v>
      </c>
      <c r="AU152" s="204" t="s">
        <v>86</v>
      </c>
      <c r="AV152" s="13" t="s">
        <v>86</v>
      </c>
      <c r="AW152" s="13" t="s">
        <v>35</v>
      </c>
      <c r="AX152" s="13" t="s">
        <v>84</v>
      </c>
      <c r="AY152" s="204" t="s">
        <v>147</v>
      </c>
    </row>
    <row r="153" spans="1:65" s="2" customFormat="1" ht="16.5" customHeight="1">
      <c r="A153" s="36"/>
      <c r="B153" s="37"/>
      <c r="C153" s="175" t="s">
        <v>246</v>
      </c>
      <c r="D153" s="175" t="s">
        <v>150</v>
      </c>
      <c r="E153" s="176" t="s">
        <v>247</v>
      </c>
      <c r="F153" s="177" t="s">
        <v>248</v>
      </c>
      <c r="G153" s="178" t="s">
        <v>241</v>
      </c>
      <c r="H153" s="179">
        <v>0.7</v>
      </c>
      <c r="I153" s="180"/>
      <c r="J153" s="181">
        <f>ROUND(I153*H153,2)</f>
        <v>0</v>
      </c>
      <c r="K153" s="177" t="s">
        <v>154</v>
      </c>
      <c r="L153" s="41"/>
      <c r="M153" s="182" t="s">
        <v>19</v>
      </c>
      <c r="N153" s="183" t="s">
        <v>47</v>
      </c>
      <c r="O153" s="66"/>
      <c r="P153" s="184">
        <f>O153*H153</f>
        <v>0</v>
      </c>
      <c r="Q153" s="184">
        <v>0.00132</v>
      </c>
      <c r="R153" s="184">
        <f>Q153*H153</f>
        <v>0.0009239999999999999</v>
      </c>
      <c r="S153" s="184">
        <v>0.025</v>
      </c>
      <c r="T153" s="185">
        <f>S153*H153</f>
        <v>0.017499999999999998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155</v>
      </c>
      <c r="AT153" s="186" t="s">
        <v>150</v>
      </c>
      <c r="AU153" s="186" t="s">
        <v>86</v>
      </c>
      <c r="AY153" s="19" t="s">
        <v>147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84</v>
      </c>
      <c r="BK153" s="187">
        <f>ROUND(I153*H153,2)</f>
        <v>0</v>
      </c>
      <c r="BL153" s="19" t="s">
        <v>155</v>
      </c>
      <c r="BM153" s="186" t="s">
        <v>249</v>
      </c>
    </row>
    <row r="154" spans="1:47" s="2" customFormat="1" ht="18">
      <c r="A154" s="36"/>
      <c r="B154" s="37"/>
      <c r="C154" s="38"/>
      <c r="D154" s="188" t="s">
        <v>157</v>
      </c>
      <c r="E154" s="38"/>
      <c r="F154" s="189" t="s">
        <v>250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157</v>
      </c>
      <c r="AU154" s="19" t="s">
        <v>86</v>
      </c>
    </row>
    <row r="155" spans="1:47" s="2" customFormat="1" ht="10">
      <c r="A155" s="36"/>
      <c r="B155" s="37"/>
      <c r="C155" s="38"/>
      <c r="D155" s="193" t="s">
        <v>159</v>
      </c>
      <c r="E155" s="38"/>
      <c r="F155" s="194" t="s">
        <v>251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159</v>
      </c>
      <c r="AU155" s="19" t="s">
        <v>86</v>
      </c>
    </row>
    <row r="156" spans="2:51" s="13" customFormat="1" ht="10">
      <c r="B156" s="195"/>
      <c r="C156" s="196"/>
      <c r="D156" s="188" t="s">
        <v>161</v>
      </c>
      <c r="E156" s="205" t="s">
        <v>19</v>
      </c>
      <c r="F156" s="197" t="s">
        <v>252</v>
      </c>
      <c r="G156" s="196"/>
      <c r="H156" s="198">
        <v>0.5</v>
      </c>
      <c r="I156" s="199"/>
      <c r="J156" s="196"/>
      <c r="K156" s="196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161</v>
      </c>
      <c r="AU156" s="204" t="s">
        <v>86</v>
      </c>
      <c r="AV156" s="13" t="s">
        <v>86</v>
      </c>
      <c r="AW156" s="13" t="s">
        <v>35</v>
      </c>
      <c r="AX156" s="13" t="s">
        <v>76</v>
      </c>
      <c r="AY156" s="204" t="s">
        <v>147</v>
      </c>
    </row>
    <row r="157" spans="2:51" s="13" customFormat="1" ht="10">
      <c r="B157" s="195"/>
      <c r="C157" s="196"/>
      <c r="D157" s="188" t="s">
        <v>161</v>
      </c>
      <c r="E157" s="205" t="s">
        <v>19</v>
      </c>
      <c r="F157" s="197" t="s">
        <v>253</v>
      </c>
      <c r="G157" s="196"/>
      <c r="H157" s="198">
        <v>0.2</v>
      </c>
      <c r="I157" s="199"/>
      <c r="J157" s="196"/>
      <c r="K157" s="196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161</v>
      </c>
      <c r="AU157" s="204" t="s">
        <v>86</v>
      </c>
      <c r="AV157" s="13" t="s">
        <v>86</v>
      </c>
      <c r="AW157" s="13" t="s">
        <v>35</v>
      </c>
      <c r="AX157" s="13" t="s">
        <v>76</v>
      </c>
      <c r="AY157" s="204" t="s">
        <v>147</v>
      </c>
    </row>
    <row r="158" spans="2:51" s="15" customFormat="1" ht="10">
      <c r="B158" s="216"/>
      <c r="C158" s="217"/>
      <c r="D158" s="188" t="s">
        <v>161</v>
      </c>
      <c r="E158" s="218" t="s">
        <v>19</v>
      </c>
      <c r="F158" s="219" t="s">
        <v>200</v>
      </c>
      <c r="G158" s="217"/>
      <c r="H158" s="220">
        <v>0.7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161</v>
      </c>
      <c r="AU158" s="226" t="s">
        <v>86</v>
      </c>
      <c r="AV158" s="15" t="s">
        <v>155</v>
      </c>
      <c r="AW158" s="15" t="s">
        <v>35</v>
      </c>
      <c r="AX158" s="15" t="s">
        <v>84</v>
      </c>
      <c r="AY158" s="226" t="s">
        <v>147</v>
      </c>
    </row>
    <row r="159" spans="1:65" s="2" customFormat="1" ht="24.15" customHeight="1">
      <c r="A159" s="36"/>
      <c r="B159" s="37"/>
      <c r="C159" s="175" t="s">
        <v>254</v>
      </c>
      <c r="D159" s="175" t="s">
        <v>150</v>
      </c>
      <c r="E159" s="176" t="s">
        <v>255</v>
      </c>
      <c r="F159" s="177" t="s">
        <v>256</v>
      </c>
      <c r="G159" s="178" t="s">
        <v>204</v>
      </c>
      <c r="H159" s="179">
        <v>2</v>
      </c>
      <c r="I159" s="180"/>
      <c r="J159" s="181">
        <f>ROUND(I159*H159,2)</f>
        <v>0</v>
      </c>
      <c r="K159" s="177" t="s">
        <v>212</v>
      </c>
      <c r="L159" s="41"/>
      <c r="M159" s="182" t="s">
        <v>19</v>
      </c>
      <c r="N159" s="183" t="s">
        <v>47</v>
      </c>
      <c r="O159" s="66"/>
      <c r="P159" s="184">
        <f>O159*H159</f>
        <v>0</v>
      </c>
      <c r="Q159" s="184">
        <v>0.033</v>
      </c>
      <c r="R159" s="184">
        <f>Q159*H159</f>
        <v>0.066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155</v>
      </c>
      <c r="AT159" s="186" t="s">
        <v>150</v>
      </c>
      <c r="AU159" s="186" t="s">
        <v>86</v>
      </c>
      <c r="AY159" s="19" t="s">
        <v>147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84</v>
      </c>
      <c r="BK159" s="187">
        <f>ROUND(I159*H159,2)</f>
        <v>0</v>
      </c>
      <c r="BL159" s="19" t="s">
        <v>155</v>
      </c>
      <c r="BM159" s="186" t="s">
        <v>257</v>
      </c>
    </row>
    <row r="160" spans="1:47" s="2" customFormat="1" ht="10">
      <c r="A160" s="36"/>
      <c r="B160" s="37"/>
      <c r="C160" s="38"/>
      <c r="D160" s="188" t="s">
        <v>157</v>
      </c>
      <c r="E160" s="38"/>
      <c r="F160" s="189" t="s">
        <v>256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157</v>
      </c>
      <c r="AU160" s="19" t="s">
        <v>86</v>
      </c>
    </row>
    <row r="161" spans="2:63" s="12" customFormat="1" ht="22.75" customHeight="1">
      <c r="B161" s="159"/>
      <c r="C161" s="160"/>
      <c r="D161" s="161" t="s">
        <v>75</v>
      </c>
      <c r="E161" s="173" t="s">
        <v>258</v>
      </c>
      <c r="F161" s="173" t="s">
        <v>259</v>
      </c>
      <c r="G161" s="160"/>
      <c r="H161" s="160"/>
      <c r="I161" s="163"/>
      <c r="J161" s="174">
        <f>BK161</f>
        <v>0</v>
      </c>
      <c r="K161" s="160"/>
      <c r="L161" s="165"/>
      <c r="M161" s="166"/>
      <c r="N161" s="167"/>
      <c r="O161" s="167"/>
      <c r="P161" s="168">
        <f>SUM(P162:P174)</f>
        <v>0</v>
      </c>
      <c r="Q161" s="167"/>
      <c r="R161" s="168">
        <f>SUM(R162:R174)</f>
        <v>0</v>
      </c>
      <c r="S161" s="167"/>
      <c r="T161" s="169">
        <f>SUM(T162:T174)</f>
        <v>0</v>
      </c>
      <c r="AR161" s="170" t="s">
        <v>84</v>
      </c>
      <c r="AT161" s="171" t="s">
        <v>75</v>
      </c>
      <c r="AU161" s="171" t="s">
        <v>84</v>
      </c>
      <c r="AY161" s="170" t="s">
        <v>147</v>
      </c>
      <c r="BK161" s="172">
        <f>SUM(BK162:BK174)</f>
        <v>0</v>
      </c>
    </row>
    <row r="162" spans="1:65" s="2" customFormat="1" ht="16.5" customHeight="1">
      <c r="A162" s="36"/>
      <c r="B162" s="37"/>
      <c r="C162" s="175" t="s">
        <v>8</v>
      </c>
      <c r="D162" s="175" t="s">
        <v>150</v>
      </c>
      <c r="E162" s="176" t="s">
        <v>260</v>
      </c>
      <c r="F162" s="177" t="s">
        <v>261</v>
      </c>
      <c r="G162" s="178" t="s">
        <v>153</v>
      </c>
      <c r="H162" s="179">
        <v>20.47</v>
      </c>
      <c r="I162" s="180"/>
      <c r="J162" s="181">
        <f>ROUND(I162*H162,2)</f>
        <v>0</v>
      </c>
      <c r="K162" s="177" t="s">
        <v>154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155</v>
      </c>
      <c r="AT162" s="186" t="s">
        <v>150</v>
      </c>
      <c r="AU162" s="186" t="s">
        <v>86</v>
      </c>
      <c r="AY162" s="19" t="s">
        <v>147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84</v>
      </c>
      <c r="BK162" s="187">
        <f>ROUND(I162*H162,2)</f>
        <v>0</v>
      </c>
      <c r="BL162" s="19" t="s">
        <v>155</v>
      </c>
      <c r="BM162" s="186" t="s">
        <v>262</v>
      </c>
    </row>
    <row r="163" spans="1:47" s="2" customFormat="1" ht="10">
      <c r="A163" s="36"/>
      <c r="B163" s="37"/>
      <c r="C163" s="38"/>
      <c r="D163" s="188" t="s">
        <v>157</v>
      </c>
      <c r="E163" s="38"/>
      <c r="F163" s="189" t="s">
        <v>263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157</v>
      </c>
      <c r="AU163" s="19" t="s">
        <v>86</v>
      </c>
    </row>
    <row r="164" spans="1:47" s="2" customFormat="1" ht="10">
      <c r="A164" s="36"/>
      <c r="B164" s="37"/>
      <c r="C164" s="38"/>
      <c r="D164" s="193" t="s">
        <v>159</v>
      </c>
      <c r="E164" s="38"/>
      <c r="F164" s="194" t="s">
        <v>264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159</v>
      </c>
      <c r="AU164" s="19" t="s">
        <v>86</v>
      </c>
    </row>
    <row r="165" spans="1:65" s="2" customFormat="1" ht="16.5" customHeight="1">
      <c r="A165" s="36"/>
      <c r="B165" s="37"/>
      <c r="C165" s="175" t="s">
        <v>224</v>
      </c>
      <c r="D165" s="175" t="s">
        <v>150</v>
      </c>
      <c r="E165" s="176" t="s">
        <v>265</v>
      </c>
      <c r="F165" s="177" t="s">
        <v>266</v>
      </c>
      <c r="G165" s="178" t="s">
        <v>153</v>
      </c>
      <c r="H165" s="179">
        <v>20.47</v>
      </c>
      <c r="I165" s="180"/>
      <c r="J165" s="181">
        <f>ROUND(I165*H165,2)</f>
        <v>0</v>
      </c>
      <c r="K165" s="177" t="s">
        <v>154</v>
      </c>
      <c r="L165" s="41"/>
      <c r="M165" s="182" t="s">
        <v>19</v>
      </c>
      <c r="N165" s="183" t="s">
        <v>47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155</v>
      </c>
      <c r="AT165" s="186" t="s">
        <v>150</v>
      </c>
      <c r="AU165" s="186" t="s">
        <v>86</v>
      </c>
      <c r="AY165" s="19" t="s">
        <v>147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84</v>
      </c>
      <c r="BK165" s="187">
        <f>ROUND(I165*H165,2)</f>
        <v>0</v>
      </c>
      <c r="BL165" s="19" t="s">
        <v>155</v>
      </c>
      <c r="BM165" s="186" t="s">
        <v>267</v>
      </c>
    </row>
    <row r="166" spans="1:47" s="2" customFormat="1" ht="10">
      <c r="A166" s="36"/>
      <c r="B166" s="37"/>
      <c r="C166" s="38"/>
      <c r="D166" s="188" t="s">
        <v>157</v>
      </c>
      <c r="E166" s="38"/>
      <c r="F166" s="189" t="s">
        <v>268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157</v>
      </c>
      <c r="AU166" s="19" t="s">
        <v>86</v>
      </c>
    </row>
    <row r="167" spans="1:47" s="2" customFormat="1" ht="10">
      <c r="A167" s="36"/>
      <c r="B167" s="37"/>
      <c r="C167" s="38"/>
      <c r="D167" s="193" t="s">
        <v>159</v>
      </c>
      <c r="E167" s="38"/>
      <c r="F167" s="194" t="s">
        <v>269</v>
      </c>
      <c r="G167" s="38"/>
      <c r="H167" s="38"/>
      <c r="I167" s="190"/>
      <c r="J167" s="38"/>
      <c r="K167" s="38"/>
      <c r="L167" s="41"/>
      <c r="M167" s="191"/>
      <c r="N167" s="19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159</v>
      </c>
      <c r="AU167" s="19" t="s">
        <v>86</v>
      </c>
    </row>
    <row r="168" spans="1:65" s="2" customFormat="1" ht="16.5" customHeight="1">
      <c r="A168" s="36"/>
      <c r="B168" s="37"/>
      <c r="C168" s="175" t="s">
        <v>270</v>
      </c>
      <c r="D168" s="175" t="s">
        <v>150</v>
      </c>
      <c r="E168" s="176" t="s">
        <v>271</v>
      </c>
      <c r="F168" s="177" t="s">
        <v>272</v>
      </c>
      <c r="G168" s="178" t="s">
        <v>153</v>
      </c>
      <c r="H168" s="179">
        <v>388.93</v>
      </c>
      <c r="I168" s="180"/>
      <c r="J168" s="181">
        <f>ROUND(I168*H168,2)</f>
        <v>0</v>
      </c>
      <c r="K168" s="177" t="s">
        <v>154</v>
      </c>
      <c r="L168" s="41"/>
      <c r="M168" s="182" t="s">
        <v>19</v>
      </c>
      <c r="N168" s="183" t="s">
        <v>47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155</v>
      </c>
      <c r="AT168" s="186" t="s">
        <v>150</v>
      </c>
      <c r="AU168" s="186" t="s">
        <v>86</v>
      </c>
      <c r="AY168" s="19" t="s">
        <v>147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84</v>
      </c>
      <c r="BK168" s="187">
        <f>ROUND(I168*H168,2)</f>
        <v>0</v>
      </c>
      <c r="BL168" s="19" t="s">
        <v>155</v>
      </c>
      <c r="BM168" s="186" t="s">
        <v>273</v>
      </c>
    </row>
    <row r="169" spans="1:47" s="2" customFormat="1" ht="18">
      <c r="A169" s="36"/>
      <c r="B169" s="37"/>
      <c r="C169" s="38"/>
      <c r="D169" s="188" t="s">
        <v>157</v>
      </c>
      <c r="E169" s="38"/>
      <c r="F169" s="189" t="s">
        <v>274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157</v>
      </c>
      <c r="AU169" s="19" t="s">
        <v>86</v>
      </c>
    </row>
    <row r="170" spans="1:47" s="2" customFormat="1" ht="10">
      <c r="A170" s="36"/>
      <c r="B170" s="37"/>
      <c r="C170" s="38"/>
      <c r="D170" s="193" t="s">
        <v>159</v>
      </c>
      <c r="E170" s="38"/>
      <c r="F170" s="194" t="s">
        <v>275</v>
      </c>
      <c r="G170" s="38"/>
      <c r="H170" s="38"/>
      <c r="I170" s="190"/>
      <c r="J170" s="38"/>
      <c r="K170" s="38"/>
      <c r="L170" s="41"/>
      <c r="M170" s="191"/>
      <c r="N170" s="19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159</v>
      </c>
      <c r="AU170" s="19" t="s">
        <v>86</v>
      </c>
    </row>
    <row r="171" spans="2:51" s="13" customFormat="1" ht="10">
      <c r="B171" s="195"/>
      <c r="C171" s="196"/>
      <c r="D171" s="188" t="s">
        <v>161</v>
      </c>
      <c r="E171" s="196"/>
      <c r="F171" s="197" t="s">
        <v>276</v>
      </c>
      <c r="G171" s="196"/>
      <c r="H171" s="198">
        <v>388.93</v>
      </c>
      <c r="I171" s="199"/>
      <c r="J171" s="196"/>
      <c r="K171" s="196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161</v>
      </c>
      <c r="AU171" s="204" t="s">
        <v>86</v>
      </c>
      <c r="AV171" s="13" t="s">
        <v>86</v>
      </c>
      <c r="AW171" s="13" t="s">
        <v>4</v>
      </c>
      <c r="AX171" s="13" t="s">
        <v>84</v>
      </c>
      <c r="AY171" s="204" t="s">
        <v>147</v>
      </c>
    </row>
    <row r="172" spans="1:65" s="2" customFormat="1" ht="21.75" customHeight="1">
      <c r="A172" s="36"/>
      <c r="B172" s="37"/>
      <c r="C172" s="175" t="s">
        <v>277</v>
      </c>
      <c r="D172" s="175" t="s">
        <v>150</v>
      </c>
      <c r="E172" s="176" t="s">
        <v>278</v>
      </c>
      <c r="F172" s="177" t="s">
        <v>279</v>
      </c>
      <c r="G172" s="178" t="s">
        <v>153</v>
      </c>
      <c r="H172" s="179">
        <v>20.47</v>
      </c>
      <c r="I172" s="180"/>
      <c r="J172" s="181">
        <f>ROUND(I172*H172,2)</f>
        <v>0</v>
      </c>
      <c r="K172" s="177" t="s">
        <v>154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155</v>
      </c>
      <c r="AT172" s="186" t="s">
        <v>150</v>
      </c>
      <c r="AU172" s="186" t="s">
        <v>86</v>
      </c>
      <c r="AY172" s="19" t="s">
        <v>147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84</v>
      </c>
      <c r="BK172" s="187">
        <f>ROUND(I172*H172,2)</f>
        <v>0</v>
      </c>
      <c r="BL172" s="19" t="s">
        <v>155</v>
      </c>
      <c r="BM172" s="186" t="s">
        <v>280</v>
      </c>
    </row>
    <row r="173" spans="1:47" s="2" customFormat="1" ht="18">
      <c r="A173" s="36"/>
      <c r="B173" s="37"/>
      <c r="C173" s="38"/>
      <c r="D173" s="188" t="s">
        <v>157</v>
      </c>
      <c r="E173" s="38"/>
      <c r="F173" s="189" t="s">
        <v>281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157</v>
      </c>
      <c r="AU173" s="19" t="s">
        <v>86</v>
      </c>
    </row>
    <row r="174" spans="1:47" s="2" customFormat="1" ht="10">
      <c r="A174" s="36"/>
      <c r="B174" s="37"/>
      <c r="C174" s="38"/>
      <c r="D174" s="193" t="s">
        <v>159</v>
      </c>
      <c r="E174" s="38"/>
      <c r="F174" s="194" t="s">
        <v>282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159</v>
      </c>
      <c r="AU174" s="19" t="s">
        <v>86</v>
      </c>
    </row>
    <row r="175" spans="2:63" s="12" customFormat="1" ht="22.75" customHeight="1">
      <c r="B175" s="159"/>
      <c r="C175" s="160"/>
      <c r="D175" s="161" t="s">
        <v>75</v>
      </c>
      <c r="E175" s="173" t="s">
        <v>283</v>
      </c>
      <c r="F175" s="173" t="s">
        <v>284</v>
      </c>
      <c r="G175" s="160"/>
      <c r="H175" s="160"/>
      <c r="I175" s="163"/>
      <c r="J175" s="174">
        <f>BK175</f>
        <v>0</v>
      </c>
      <c r="K175" s="160"/>
      <c r="L175" s="165"/>
      <c r="M175" s="166"/>
      <c r="N175" s="167"/>
      <c r="O175" s="167"/>
      <c r="P175" s="168">
        <f>SUM(P176:P178)</f>
        <v>0</v>
      </c>
      <c r="Q175" s="167"/>
      <c r="R175" s="168">
        <f>SUM(R176:R178)</f>
        <v>0</v>
      </c>
      <c r="S175" s="167"/>
      <c r="T175" s="169">
        <f>SUM(T176:T178)</f>
        <v>0</v>
      </c>
      <c r="AR175" s="170" t="s">
        <v>84</v>
      </c>
      <c r="AT175" s="171" t="s">
        <v>75</v>
      </c>
      <c r="AU175" s="171" t="s">
        <v>84</v>
      </c>
      <c r="AY175" s="170" t="s">
        <v>147</v>
      </c>
      <c r="BK175" s="172">
        <f>SUM(BK176:BK178)</f>
        <v>0</v>
      </c>
    </row>
    <row r="176" spans="1:65" s="2" customFormat="1" ht="16.5" customHeight="1">
      <c r="A176" s="36"/>
      <c r="B176" s="37"/>
      <c r="C176" s="175" t="s">
        <v>285</v>
      </c>
      <c r="D176" s="175" t="s">
        <v>150</v>
      </c>
      <c r="E176" s="176" t="s">
        <v>286</v>
      </c>
      <c r="F176" s="177" t="s">
        <v>287</v>
      </c>
      <c r="G176" s="178" t="s">
        <v>153</v>
      </c>
      <c r="H176" s="179">
        <v>1.212</v>
      </c>
      <c r="I176" s="180"/>
      <c r="J176" s="181">
        <f>ROUND(I176*H176,2)</f>
        <v>0</v>
      </c>
      <c r="K176" s="177" t="s">
        <v>154</v>
      </c>
      <c r="L176" s="41"/>
      <c r="M176" s="182" t="s">
        <v>19</v>
      </c>
      <c r="N176" s="183" t="s">
        <v>47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155</v>
      </c>
      <c r="AT176" s="186" t="s">
        <v>150</v>
      </c>
      <c r="AU176" s="186" t="s">
        <v>86</v>
      </c>
      <c r="AY176" s="19" t="s">
        <v>147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84</v>
      </c>
      <c r="BK176" s="187">
        <f>ROUND(I176*H176,2)</f>
        <v>0</v>
      </c>
      <c r="BL176" s="19" t="s">
        <v>155</v>
      </c>
      <c r="BM176" s="186" t="s">
        <v>288</v>
      </c>
    </row>
    <row r="177" spans="1:47" s="2" customFormat="1" ht="18">
      <c r="A177" s="36"/>
      <c r="B177" s="37"/>
      <c r="C177" s="38"/>
      <c r="D177" s="188" t="s">
        <v>157</v>
      </c>
      <c r="E177" s="38"/>
      <c r="F177" s="189" t="s">
        <v>289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157</v>
      </c>
      <c r="AU177" s="19" t="s">
        <v>86</v>
      </c>
    </row>
    <row r="178" spans="1:47" s="2" customFormat="1" ht="10">
      <c r="A178" s="36"/>
      <c r="B178" s="37"/>
      <c r="C178" s="38"/>
      <c r="D178" s="193" t="s">
        <v>159</v>
      </c>
      <c r="E178" s="38"/>
      <c r="F178" s="194" t="s">
        <v>290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159</v>
      </c>
      <c r="AU178" s="19" t="s">
        <v>86</v>
      </c>
    </row>
    <row r="179" spans="2:63" s="12" customFormat="1" ht="25.9" customHeight="1">
      <c r="B179" s="159"/>
      <c r="C179" s="160"/>
      <c r="D179" s="161" t="s">
        <v>75</v>
      </c>
      <c r="E179" s="162" t="s">
        <v>291</v>
      </c>
      <c r="F179" s="162" t="s">
        <v>292</v>
      </c>
      <c r="G179" s="160"/>
      <c r="H179" s="160"/>
      <c r="I179" s="163"/>
      <c r="J179" s="164">
        <f>BK179</f>
        <v>0</v>
      </c>
      <c r="K179" s="160"/>
      <c r="L179" s="165"/>
      <c r="M179" s="166"/>
      <c r="N179" s="167"/>
      <c r="O179" s="167"/>
      <c r="P179" s="168">
        <f>P180+P190+P201+P209+P251+P280+P292+P318+P327+P384+P461+P480</f>
        <v>0</v>
      </c>
      <c r="Q179" s="167"/>
      <c r="R179" s="168">
        <f>R180+R190+R201+R209+R251+R280+R292+R318+R327+R384+R461+R480</f>
        <v>13.740051469999997</v>
      </c>
      <c r="S179" s="167"/>
      <c r="T179" s="169">
        <f>T180+T190+T201+T209+T251+T280+T292+T318+T327+T384+T461+T480</f>
        <v>17.68668984</v>
      </c>
      <c r="AR179" s="170" t="s">
        <v>86</v>
      </c>
      <c r="AT179" s="171" t="s">
        <v>75</v>
      </c>
      <c r="AU179" s="171" t="s">
        <v>76</v>
      </c>
      <c r="AY179" s="170" t="s">
        <v>147</v>
      </c>
      <c r="BK179" s="172">
        <f>BK180+BK190+BK201+BK209+BK251+BK280+BK292+BK318+BK327+BK384+BK461+BK480</f>
        <v>0</v>
      </c>
    </row>
    <row r="180" spans="2:63" s="12" customFormat="1" ht="22.75" customHeight="1">
      <c r="B180" s="159"/>
      <c r="C180" s="160"/>
      <c r="D180" s="161" t="s">
        <v>75</v>
      </c>
      <c r="E180" s="173" t="s">
        <v>293</v>
      </c>
      <c r="F180" s="173" t="s">
        <v>294</v>
      </c>
      <c r="G180" s="160"/>
      <c r="H180" s="160"/>
      <c r="I180" s="163"/>
      <c r="J180" s="174">
        <f>BK180</f>
        <v>0</v>
      </c>
      <c r="K180" s="160"/>
      <c r="L180" s="165"/>
      <c r="M180" s="166"/>
      <c r="N180" s="167"/>
      <c r="O180" s="167"/>
      <c r="P180" s="168">
        <f>SUM(P181:P189)</f>
        <v>0</v>
      </c>
      <c r="Q180" s="167"/>
      <c r="R180" s="168">
        <f>SUM(R181:R189)</f>
        <v>0.188025</v>
      </c>
      <c r="S180" s="167"/>
      <c r="T180" s="169">
        <f>SUM(T181:T189)</f>
        <v>0</v>
      </c>
      <c r="AR180" s="170" t="s">
        <v>86</v>
      </c>
      <c r="AT180" s="171" t="s">
        <v>75</v>
      </c>
      <c r="AU180" s="171" t="s">
        <v>84</v>
      </c>
      <c r="AY180" s="170" t="s">
        <v>147</v>
      </c>
      <c r="BK180" s="172">
        <f>SUM(BK181:BK189)</f>
        <v>0</v>
      </c>
    </row>
    <row r="181" spans="1:65" s="2" customFormat="1" ht="16.5" customHeight="1">
      <c r="A181" s="36"/>
      <c r="B181" s="37"/>
      <c r="C181" s="175" t="s">
        <v>295</v>
      </c>
      <c r="D181" s="175" t="s">
        <v>150</v>
      </c>
      <c r="E181" s="176" t="s">
        <v>296</v>
      </c>
      <c r="F181" s="177" t="s">
        <v>297</v>
      </c>
      <c r="G181" s="178" t="s">
        <v>167</v>
      </c>
      <c r="H181" s="179">
        <v>125.35</v>
      </c>
      <c r="I181" s="180"/>
      <c r="J181" s="181">
        <f>ROUND(I181*H181,2)</f>
        <v>0</v>
      </c>
      <c r="K181" s="177" t="s">
        <v>154</v>
      </c>
      <c r="L181" s="41"/>
      <c r="M181" s="182" t="s">
        <v>19</v>
      </c>
      <c r="N181" s="183" t="s">
        <v>47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224</v>
      </c>
      <c r="AT181" s="186" t="s">
        <v>150</v>
      </c>
      <c r="AU181" s="186" t="s">
        <v>86</v>
      </c>
      <c r="AY181" s="19" t="s">
        <v>147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84</v>
      </c>
      <c r="BK181" s="187">
        <f>ROUND(I181*H181,2)</f>
        <v>0</v>
      </c>
      <c r="BL181" s="19" t="s">
        <v>224</v>
      </c>
      <c r="BM181" s="186" t="s">
        <v>298</v>
      </c>
    </row>
    <row r="182" spans="1:47" s="2" customFormat="1" ht="10">
      <c r="A182" s="36"/>
      <c r="B182" s="37"/>
      <c r="C182" s="38"/>
      <c r="D182" s="188" t="s">
        <v>157</v>
      </c>
      <c r="E182" s="38"/>
      <c r="F182" s="189" t="s">
        <v>299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157</v>
      </c>
      <c r="AU182" s="19" t="s">
        <v>86</v>
      </c>
    </row>
    <row r="183" spans="1:47" s="2" customFormat="1" ht="10">
      <c r="A183" s="36"/>
      <c r="B183" s="37"/>
      <c r="C183" s="38"/>
      <c r="D183" s="193" t="s">
        <v>159</v>
      </c>
      <c r="E183" s="38"/>
      <c r="F183" s="194" t="s">
        <v>300</v>
      </c>
      <c r="G183" s="38"/>
      <c r="H183" s="38"/>
      <c r="I183" s="190"/>
      <c r="J183" s="38"/>
      <c r="K183" s="38"/>
      <c r="L183" s="41"/>
      <c r="M183" s="191"/>
      <c r="N183" s="19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159</v>
      </c>
      <c r="AU183" s="19" t="s">
        <v>86</v>
      </c>
    </row>
    <row r="184" spans="1:65" s="2" customFormat="1" ht="16.5" customHeight="1">
      <c r="A184" s="36"/>
      <c r="B184" s="37"/>
      <c r="C184" s="227" t="s">
        <v>7</v>
      </c>
      <c r="D184" s="227" t="s">
        <v>209</v>
      </c>
      <c r="E184" s="228" t="s">
        <v>301</v>
      </c>
      <c r="F184" s="229" t="s">
        <v>302</v>
      </c>
      <c r="G184" s="230" t="s">
        <v>303</v>
      </c>
      <c r="H184" s="231">
        <v>188.025</v>
      </c>
      <c r="I184" s="232"/>
      <c r="J184" s="233">
        <f>ROUND(I184*H184,2)</f>
        <v>0</v>
      </c>
      <c r="K184" s="229" t="s">
        <v>212</v>
      </c>
      <c r="L184" s="234"/>
      <c r="M184" s="235" t="s">
        <v>19</v>
      </c>
      <c r="N184" s="236" t="s">
        <v>47</v>
      </c>
      <c r="O184" s="66"/>
      <c r="P184" s="184">
        <f>O184*H184</f>
        <v>0</v>
      </c>
      <c r="Q184" s="184">
        <v>0.001</v>
      </c>
      <c r="R184" s="184">
        <f>Q184*H184</f>
        <v>0.188025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304</v>
      </c>
      <c r="AT184" s="186" t="s">
        <v>209</v>
      </c>
      <c r="AU184" s="186" t="s">
        <v>86</v>
      </c>
      <c r="AY184" s="19" t="s">
        <v>147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84</v>
      </c>
      <c r="BK184" s="187">
        <f>ROUND(I184*H184,2)</f>
        <v>0</v>
      </c>
      <c r="BL184" s="19" t="s">
        <v>224</v>
      </c>
      <c r="BM184" s="186" t="s">
        <v>305</v>
      </c>
    </row>
    <row r="185" spans="1:47" s="2" customFormat="1" ht="10">
      <c r="A185" s="36"/>
      <c r="B185" s="37"/>
      <c r="C185" s="38"/>
      <c r="D185" s="188" t="s">
        <v>157</v>
      </c>
      <c r="E185" s="38"/>
      <c r="F185" s="189" t="s">
        <v>302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157</v>
      </c>
      <c r="AU185" s="19" t="s">
        <v>86</v>
      </c>
    </row>
    <row r="186" spans="2:51" s="13" customFormat="1" ht="10">
      <c r="B186" s="195"/>
      <c r="C186" s="196"/>
      <c r="D186" s="188" t="s">
        <v>161</v>
      </c>
      <c r="E186" s="196"/>
      <c r="F186" s="197" t="s">
        <v>306</v>
      </c>
      <c r="G186" s="196"/>
      <c r="H186" s="198">
        <v>188.025</v>
      </c>
      <c r="I186" s="199"/>
      <c r="J186" s="196"/>
      <c r="K186" s="196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161</v>
      </c>
      <c r="AU186" s="204" t="s">
        <v>86</v>
      </c>
      <c r="AV186" s="13" t="s">
        <v>86</v>
      </c>
      <c r="AW186" s="13" t="s">
        <v>4</v>
      </c>
      <c r="AX186" s="13" t="s">
        <v>84</v>
      </c>
      <c r="AY186" s="204" t="s">
        <v>147</v>
      </c>
    </row>
    <row r="187" spans="1:65" s="2" customFormat="1" ht="21.75" customHeight="1">
      <c r="A187" s="36"/>
      <c r="B187" s="37"/>
      <c r="C187" s="175" t="s">
        <v>307</v>
      </c>
      <c r="D187" s="175" t="s">
        <v>150</v>
      </c>
      <c r="E187" s="176" t="s">
        <v>308</v>
      </c>
      <c r="F187" s="177" t="s">
        <v>309</v>
      </c>
      <c r="G187" s="178" t="s">
        <v>310</v>
      </c>
      <c r="H187" s="237"/>
      <c r="I187" s="180"/>
      <c r="J187" s="181">
        <f>ROUND(I187*H187,2)</f>
        <v>0</v>
      </c>
      <c r="K187" s="177" t="s">
        <v>154</v>
      </c>
      <c r="L187" s="41"/>
      <c r="M187" s="182" t="s">
        <v>19</v>
      </c>
      <c r="N187" s="183" t="s">
        <v>47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224</v>
      </c>
      <c r="AT187" s="186" t="s">
        <v>150</v>
      </c>
      <c r="AU187" s="186" t="s">
        <v>86</v>
      </c>
      <c r="AY187" s="19" t="s">
        <v>147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84</v>
      </c>
      <c r="BK187" s="187">
        <f>ROUND(I187*H187,2)</f>
        <v>0</v>
      </c>
      <c r="BL187" s="19" t="s">
        <v>224</v>
      </c>
      <c r="BM187" s="186" t="s">
        <v>311</v>
      </c>
    </row>
    <row r="188" spans="1:47" s="2" customFormat="1" ht="18">
      <c r="A188" s="36"/>
      <c r="B188" s="37"/>
      <c r="C188" s="38"/>
      <c r="D188" s="188" t="s">
        <v>157</v>
      </c>
      <c r="E188" s="38"/>
      <c r="F188" s="189" t="s">
        <v>312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157</v>
      </c>
      <c r="AU188" s="19" t="s">
        <v>86</v>
      </c>
    </row>
    <row r="189" spans="1:47" s="2" customFormat="1" ht="10">
      <c r="A189" s="36"/>
      <c r="B189" s="37"/>
      <c r="C189" s="38"/>
      <c r="D189" s="193" t="s">
        <v>159</v>
      </c>
      <c r="E189" s="38"/>
      <c r="F189" s="194" t="s">
        <v>313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159</v>
      </c>
      <c r="AU189" s="19" t="s">
        <v>86</v>
      </c>
    </row>
    <row r="190" spans="2:63" s="12" customFormat="1" ht="22.75" customHeight="1">
      <c r="B190" s="159"/>
      <c r="C190" s="160"/>
      <c r="D190" s="161" t="s">
        <v>75</v>
      </c>
      <c r="E190" s="173" t="s">
        <v>314</v>
      </c>
      <c r="F190" s="173" t="s">
        <v>315</v>
      </c>
      <c r="G190" s="160"/>
      <c r="H190" s="160"/>
      <c r="I190" s="163"/>
      <c r="J190" s="174">
        <f>BK190</f>
        <v>0</v>
      </c>
      <c r="K190" s="160"/>
      <c r="L190" s="165"/>
      <c r="M190" s="166"/>
      <c r="N190" s="167"/>
      <c r="O190" s="167"/>
      <c r="P190" s="168">
        <f>SUM(P191:P200)</f>
        <v>0</v>
      </c>
      <c r="Q190" s="167"/>
      <c r="R190" s="168">
        <f>SUM(R191:R200)</f>
        <v>0.004092</v>
      </c>
      <c r="S190" s="167"/>
      <c r="T190" s="169">
        <f>SUM(T191:T200)</f>
        <v>0</v>
      </c>
      <c r="AR190" s="170" t="s">
        <v>86</v>
      </c>
      <c r="AT190" s="171" t="s">
        <v>75</v>
      </c>
      <c r="AU190" s="171" t="s">
        <v>84</v>
      </c>
      <c r="AY190" s="170" t="s">
        <v>147</v>
      </c>
      <c r="BK190" s="172">
        <f>SUM(BK191:BK200)</f>
        <v>0</v>
      </c>
    </row>
    <row r="191" spans="1:65" s="2" customFormat="1" ht="16.5" customHeight="1">
      <c r="A191" s="36"/>
      <c r="B191" s="37"/>
      <c r="C191" s="175" t="s">
        <v>316</v>
      </c>
      <c r="D191" s="175" t="s">
        <v>150</v>
      </c>
      <c r="E191" s="176" t="s">
        <v>317</v>
      </c>
      <c r="F191" s="177" t="s">
        <v>318</v>
      </c>
      <c r="G191" s="178" t="s">
        <v>241</v>
      </c>
      <c r="H191" s="179">
        <v>2</v>
      </c>
      <c r="I191" s="180"/>
      <c r="J191" s="181">
        <f>ROUND(I191*H191,2)</f>
        <v>0</v>
      </c>
      <c r="K191" s="177" t="s">
        <v>154</v>
      </c>
      <c r="L191" s="41"/>
      <c r="M191" s="182" t="s">
        <v>19</v>
      </c>
      <c r="N191" s="183" t="s">
        <v>47</v>
      </c>
      <c r="O191" s="66"/>
      <c r="P191" s="184">
        <f>O191*H191</f>
        <v>0</v>
      </c>
      <c r="Q191" s="184">
        <v>0.00081</v>
      </c>
      <c r="R191" s="184">
        <f>Q191*H191</f>
        <v>0.00162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224</v>
      </c>
      <c r="AT191" s="186" t="s">
        <v>150</v>
      </c>
      <c r="AU191" s="186" t="s">
        <v>86</v>
      </c>
      <c r="AY191" s="19" t="s">
        <v>147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84</v>
      </c>
      <c r="BK191" s="187">
        <f>ROUND(I191*H191,2)</f>
        <v>0</v>
      </c>
      <c r="BL191" s="19" t="s">
        <v>224</v>
      </c>
      <c r="BM191" s="186" t="s">
        <v>319</v>
      </c>
    </row>
    <row r="192" spans="1:47" s="2" customFormat="1" ht="10">
      <c r="A192" s="36"/>
      <c r="B192" s="37"/>
      <c r="C192" s="38"/>
      <c r="D192" s="188" t="s">
        <v>157</v>
      </c>
      <c r="E192" s="38"/>
      <c r="F192" s="189" t="s">
        <v>320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157</v>
      </c>
      <c r="AU192" s="19" t="s">
        <v>86</v>
      </c>
    </row>
    <row r="193" spans="1:47" s="2" customFormat="1" ht="10">
      <c r="A193" s="36"/>
      <c r="B193" s="37"/>
      <c r="C193" s="38"/>
      <c r="D193" s="193" t="s">
        <v>159</v>
      </c>
      <c r="E193" s="38"/>
      <c r="F193" s="194" t="s">
        <v>321</v>
      </c>
      <c r="G193" s="38"/>
      <c r="H193" s="38"/>
      <c r="I193" s="190"/>
      <c r="J193" s="38"/>
      <c r="K193" s="38"/>
      <c r="L193" s="41"/>
      <c r="M193" s="191"/>
      <c r="N193" s="19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159</v>
      </c>
      <c r="AU193" s="19" t="s">
        <v>86</v>
      </c>
    </row>
    <row r="194" spans="2:51" s="13" customFormat="1" ht="10">
      <c r="B194" s="195"/>
      <c r="C194" s="196"/>
      <c r="D194" s="188" t="s">
        <v>161</v>
      </c>
      <c r="E194" s="205" t="s">
        <v>19</v>
      </c>
      <c r="F194" s="197" t="s">
        <v>322</v>
      </c>
      <c r="G194" s="196"/>
      <c r="H194" s="198">
        <v>2</v>
      </c>
      <c r="I194" s="199"/>
      <c r="J194" s="196"/>
      <c r="K194" s="196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161</v>
      </c>
      <c r="AU194" s="204" t="s">
        <v>86</v>
      </c>
      <c r="AV194" s="13" t="s">
        <v>86</v>
      </c>
      <c r="AW194" s="13" t="s">
        <v>35</v>
      </c>
      <c r="AX194" s="13" t="s">
        <v>84</v>
      </c>
      <c r="AY194" s="204" t="s">
        <v>147</v>
      </c>
    </row>
    <row r="195" spans="1:65" s="2" customFormat="1" ht="16.5" customHeight="1">
      <c r="A195" s="36"/>
      <c r="B195" s="37"/>
      <c r="C195" s="227" t="s">
        <v>323</v>
      </c>
      <c r="D195" s="227" t="s">
        <v>209</v>
      </c>
      <c r="E195" s="228" t="s">
        <v>324</v>
      </c>
      <c r="F195" s="229" t="s">
        <v>325</v>
      </c>
      <c r="G195" s="230" t="s">
        <v>241</v>
      </c>
      <c r="H195" s="231">
        <v>2.06</v>
      </c>
      <c r="I195" s="232"/>
      <c r="J195" s="233">
        <f>ROUND(I195*H195,2)</f>
        <v>0</v>
      </c>
      <c r="K195" s="229" t="s">
        <v>154</v>
      </c>
      <c r="L195" s="234"/>
      <c r="M195" s="235" t="s">
        <v>19</v>
      </c>
      <c r="N195" s="236" t="s">
        <v>47</v>
      </c>
      <c r="O195" s="66"/>
      <c r="P195" s="184">
        <f>O195*H195</f>
        <v>0</v>
      </c>
      <c r="Q195" s="184">
        <v>0.0012</v>
      </c>
      <c r="R195" s="184">
        <f>Q195*H195</f>
        <v>0.002472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304</v>
      </c>
      <c r="AT195" s="186" t="s">
        <v>209</v>
      </c>
      <c r="AU195" s="186" t="s">
        <v>86</v>
      </c>
      <c r="AY195" s="19" t="s">
        <v>147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84</v>
      </c>
      <c r="BK195" s="187">
        <f>ROUND(I195*H195,2)</f>
        <v>0</v>
      </c>
      <c r="BL195" s="19" t="s">
        <v>224</v>
      </c>
      <c r="BM195" s="186" t="s">
        <v>326</v>
      </c>
    </row>
    <row r="196" spans="1:47" s="2" customFormat="1" ht="10">
      <c r="A196" s="36"/>
      <c r="B196" s="37"/>
      <c r="C196" s="38"/>
      <c r="D196" s="188" t="s">
        <v>157</v>
      </c>
      <c r="E196" s="38"/>
      <c r="F196" s="189" t="s">
        <v>325</v>
      </c>
      <c r="G196" s="38"/>
      <c r="H196" s="38"/>
      <c r="I196" s="190"/>
      <c r="J196" s="38"/>
      <c r="K196" s="38"/>
      <c r="L196" s="41"/>
      <c r="M196" s="191"/>
      <c r="N196" s="19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157</v>
      </c>
      <c r="AU196" s="19" t="s">
        <v>86</v>
      </c>
    </row>
    <row r="197" spans="2:51" s="13" customFormat="1" ht="10">
      <c r="B197" s="195"/>
      <c r="C197" s="196"/>
      <c r="D197" s="188" t="s">
        <v>161</v>
      </c>
      <c r="E197" s="196"/>
      <c r="F197" s="197" t="s">
        <v>327</v>
      </c>
      <c r="G197" s="196"/>
      <c r="H197" s="198">
        <v>2.06</v>
      </c>
      <c r="I197" s="199"/>
      <c r="J197" s="196"/>
      <c r="K197" s="196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161</v>
      </c>
      <c r="AU197" s="204" t="s">
        <v>86</v>
      </c>
      <c r="AV197" s="13" t="s">
        <v>86</v>
      </c>
      <c r="AW197" s="13" t="s">
        <v>4</v>
      </c>
      <c r="AX197" s="13" t="s">
        <v>84</v>
      </c>
      <c r="AY197" s="204" t="s">
        <v>147</v>
      </c>
    </row>
    <row r="198" spans="1:65" s="2" customFormat="1" ht="16.5" customHeight="1">
      <c r="A198" s="36"/>
      <c r="B198" s="37"/>
      <c r="C198" s="175" t="s">
        <v>328</v>
      </c>
      <c r="D198" s="175" t="s">
        <v>150</v>
      </c>
      <c r="E198" s="176" t="s">
        <v>329</v>
      </c>
      <c r="F198" s="177" t="s">
        <v>330</v>
      </c>
      <c r="G198" s="178" t="s">
        <v>310</v>
      </c>
      <c r="H198" s="237"/>
      <c r="I198" s="180"/>
      <c r="J198" s="181">
        <f>ROUND(I198*H198,2)</f>
        <v>0</v>
      </c>
      <c r="K198" s="177" t="s">
        <v>154</v>
      </c>
      <c r="L198" s="41"/>
      <c r="M198" s="182" t="s">
        <v>19</v>
      </c>
      <c r="N198" s="183" t="s">
        <v>47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224</v>
      </c>
      <c r="AT198" s="186" t="s">
        <v>150</v>
      </c>
      <c r="AU198" s="186" t="s">
        <v>86</v>
      </c>
      <c r="AY198" s="19" t="s">
        <v>147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84</v>
      </c>
      <c r="BK198" s="187">
        <f>ROUND(I198*H198,2)</f>
        <v>0</v>
      </c>
      <c r="BL198" s="19" t="s">
        <v>224</v>
      </c>
      <c r="BM198" s="186" t="s">
        <v>331</v>
      </c>
    </row>
    <row r="199" spans="1:47" s="2" customFormat="1" ht="18">
      <c r="A199" s="36"/>
      <c r="B199" s="37"/>
      <c r="C199" s="38"/>
      <c r="D199" s="188" t="s">
        <v>157</v>
      </c>
      <c r="E199" s="38"/>
      <c r="F199" s="189" t="s">
        <v>332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157</v>
      </c>
      <c r="AU199" s="19" t="s">
        <v>86</v>
      </c>
    </row>
    <row r="200" spans="1:47" s="2" customFormat="1" ht="10">
      <c r="A200" s="36"/>
      <c r="B200" s="37"/>
      <c r="C200" s="38"/>
      <c r="D200" s="193" t="s">
        <v>159</v>
      </c>
      <c r="E200" s="38"/>
      <c r="F200" s="194" t="s">
        <v>333</v>
      </c>
      <c r="G200" s="38"/>
      <c r="H200" s="38"/>
      <c r="I200" s="190"/>
      <c r="J200" s="38"/>
      <c r="K200" s="38"/>
      <c r="L200" s="41"/>
      <c r="M200" s="191"/>
      <c r="N200" s="192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159</v>
      </c>
      <c r="AU200" s="19" t="s">
        <v>86</v>
      </c>
    </row>
    <row r="201" spans="2:63" s="12" customFormat="1" ht="22.75" customHeight="1">
      <c r="B201" s="159"/>
      <c r="C201" s="160"/>
      <c r="D201" s="161" t="s">
        <v>75</v>
      </c>
      <c r="E201" s="173" t="s">
        <v>334</v>
      </c>
      <c r="F201" s="173" t="s">
        <v>335</v>
      </c>
      <c r="G201" s="160"/>
      <c r="H201" s="160"/>
      <c r="I201" s="163"/>
      <c r="J201" s="174">
        <f>BK201</f>
        <v>0</v>
      </c>
      <c r="K201" s="160"/>
      <c r="L201" s="165"/>
      <c r="M201" s="166"/>
      <c r="N201" s="167"/>
      <c r="O201" s="167"/>
      <c r="P201" s="168">
        <f>SUM(P202:P208)</f>
        <v>0</v>
      </c>
      <c r="Q201" s="167"/>
      <c r="R201" s="168">
        <f>SUM(R202:R208)</f>
        <v>0.03334656</v>
      </c>
      <c r="S201" s="167"/>
      <c r="T201" s="169">
        <f>SUM(T202:T208)</f>
        <v>0</v>
      </c>
      <c r="AR201" s="170" t="s">
        <v>86</v>
      </c>
      <c r="AT201" s="171" t="s">
        <v>75</v>
      </c>
      <c r="AU201" s="171" t="s">
        <v>84</v>
      </c>
      <c r="AY201" s="170" t="s">
        <v>147</v>
      </c>
      <c r="BK201" s="172">
        <f>SUM(BK202:BK208)</f>
        <v>0</v>
      </c>
    </row>
    <row r="202" spans="1:65" s="2" customFormat="1" ht="16.5" customHeight="1">
      <c r="A202" s="36"/>
      <c r="B202" s="37"/>
      <c r="C202" s="175" t="s">
        <v>336</v>
      </c>
      <c r="D202" s="175" t="s">
        <v>150</v>
      </c>
      <c r="E202" s="176" t="s">
        <v>337</v>
      </c>
      <c r="F202" s="177" t="s">
        <v>338</v>
      </c>
      <c r="G202" s="178" t="s">
        <v>167</v>
      </c>
      <c r="H202" s="179">
        <v>3.328</v>
      </c>
      <c r="I202" s="180"/>
      <c r="J202" s="181">
        <f>ROUND(I202*H202,2)</f>
        <v>0</v>
      </c>
      <c r="K202" s="177" t="s">
        <v>212</v>
      </c>
      <c r="L202" s="41"/>
      <c r="M202" s="182" t="s">
        <v>19</v>
      </c>
      <c r="N202" s="183" t="s">
        <v>47</v>
      </c>
      <c r="O202" s="66"/>
      <c r="P202" s="184">
        <f>O202*H202</f>
        <v>0</v>
      </c>
      <c r="Q202" s="184">
        <v>0.01002</v>
      </c>
      <c r="R202" s="184">
        <f>Q202*H202</f>
        <v>0.03334656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224</v>
      </c>
      <c r="AT202" s="186" t="s">
        <v>150</v>
      </c>
      <c r="AU202" s="186" t="s">
        <v>86</v>
      </c>
      <c r="AY202" s="19" t="s">
        <v>147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84</v>
      </c>
      <c r="BK202" s="187">
        <f>ROUND(I202*H202,2)</f>
        <v>0</v>
      </c>
      <c r="BL202" s="19" t="s">
        <v>224</v>
      </c>
      <c r="BM202" s="186" t="s">
        <v>339</v>
      </c>
    </row>
    <row r="203" spans="1:47" s="2" customFormat="1" ht="10">
      <c r="A203" s="36"/>
      <c r="B203" s="37"/>
      <c r="C203" s="38"/>
      <c r="D203" s="188" t="s">
        <v>157</v>
      </c>
      <c r="E203" s="38"/>
      <c r="F203" s="189" t="s">
        <v>338</v>
      </c>
      <c r="G203" s="38"/>
      <c r="H203" s="38"/>
      <c r="I203" s="190"/>
      <c r="J203" s="38"/>
      <c r="K203" s="38"/>
      <c r="L203" s="41"/>
      <c r="M203" s="191"/>
      <c r="N203" s="19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157</v>
      </c>
      <c r="AU203" s="19" t="s">
        <v>86</v>
      </c>
    </row>
    <row r="204" spans="2:51" s="13" customFormat="1" ht="10">
      <c r="B204" s="195"/>
      <c r="C204" s="196"/>
      <c r="D204" s="188" t="s">
        <v>161</v>
      </c>
      <c r="E204" s="205" t="s">
        <v>19</v>
      </c>
      <c r="F204" s="197" t="s">
        <v>340</v>
      </c>
      <c r="G204" s="196"/>
      <c r="H204" s="198">
        <v>3.025</v>
      </c>
      <c r="I204" s="199"/>
      <c r="J204" s="196"/>
      <c r="K204" s="196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161</v>
      </c>
      <c r="AU204" s="204" t="s">
        <v>86</v>
      </c>
      <c r="AV204" s="13" t="s">
        <v>86</v>
      </c>
      <c r="AW204" s="13" t="s">
        <v>35</v>
      </c>
      <c r="AX204" s="13" t="s">
        <v>84</v>
      </c>
      <c r="AY204" s="204" t="s">
        <v>147</v>
      </c>
    </row>
    <row r="205" spans="2:51" s="13" customFormat="1" ht="10">
      <c r="B205" s="195"/>
      <c r="C205" s="196"/>
      <c r="D205" s="188" t="s">
        <v>161</v>
      </c>
      <c r="E205" s="196"/>
      <c r="F205" s="197" t="s">
        <v>341</v>
      </c>
      <c r="G205" s="196"/>
      <c r="H205" s="198">
        <v>3.328</v>
      </c>
      <c r="I205" s="199"/>
      <c r="J205" s="196"/>
      <c r="K205" s="196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161</v>
      </c>
      <c r="AU205" s="204" t="s">
        <v>86</v>
      </c>
      <c r="AV205" s="13" t="s">
        <v>86</v>
      </c>
      <c r="AW205" s="13" t="s">
        <v>4</v>
      </c>
      <c r="AX205" s="13" t="s">
        <v>84</v>
      </c>
      <c r="AY205" s="204" t="s">
        <v>147</v>
      </c>
    </row>
    <row r="206" spans="1:65" s="2" customFormat="1" ht="16.5" customHeight="1">
      <c r="A206" s="36"/>
      <c r="B206" s="37"/>
      <c r="C206" s="175" t="s">
        <v>342</v>
      </c>
      <c r="D206" s="175" t="s">
        <v>150</v>
      </c>
      <c r="E206" s="176" t="s">
        <v>343</v>
      </c>
      <c r="F206" s="177" t="s">
        <v>344</v>
      </c>
      <c r="G206" s="178" t="s">
        <v>310</v>
      </c>
      <c r="H206" s="237"/>
      <c r="I206" s="180"/>
      <c r="J206" s="181">
        <f>ROUND(I206*H206,2)</f>
        <v>0</v>
      </c>
      <c r="K206" s="177" t="s">
        <v>154</v>
      </c>
      <c r="L206" s="41"/>
      <c r="M206" s="182" t="s">
        <v>19</v>
      </c>
      <c r="N206" s="183" t="s">
        <v>47</v>
      </c>
      <c r="O206" s="66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224</v>
      </c>
      <c r="AT206" s="186" t="s">
        <v>150</v>
      </c>
      <c r="AU206" s="186" t="s">
        <v>86</v>
      </c>
      <c r="AY206" s="19" t="s">
        <v>147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84</v>
      </c>
      <c r="BK206" s="187">
        <f>ROUND(I206*H206,2)</f>
        <v>0</v>
      </c>
      <c r="BL206" s="19" t="s">
        <v>224</v>
      </c>
      <c r="BM206" s="186" t="s">
        <v>345</v>
      </c>
    </row>
    <row r="207" spans="1:47" s="2" customFormat="1" ht="18">
      <c r="A207" s="36"/>
      <c r="B207" s="37"/>
      <c r="C207" s="38"/>
      <c r="D207" s="188" t="s">
        <v>157</v>
      </c>
      <c r="E207" s="38"/>
      <c r="F207" s="189" t="s">
        <v>346</v>
      </c>
      <c r="G207" s="38"/>
      <c r="H207" s="38"/>
      <c r="I207" s="190"/>
      <c r="J207" s="38"/>
      <c r="K207" s="38"/>
      <c r="L207" s="41"/>
      <c r="M207" s="191"/>
      <c r="N207" s="19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157</v>
      </c>
      <c r="AU207" s="19" t="s">
        <v>86</v>
      </c>
    </row>
    <row r="208" spans="1:47" s="2" customFormat="1" ht="10">
      <c r="A208" s="36"/>
      <c r="B208" s="37"/>
      <c r="C208" s="38"/>
      <c r="D208" s="193" t="s">
        <v>159</v>
      </c>
      <c r="E208" s="38"/>
      <c r="F208" s="194" t="s">
        <v>347</v>
      </c>
      <c r="G208" s="38"/>
      <c r="H208" s="38"/>
      <c r="I208" s="190"/>
      <c r="J208" s="38"/>
      <c r="K208" s="38"/>
      <c r="L208" s="41"/>
      <c r="M208" s="191"/>
      <c r="N208" s="19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159</v>
      </c>
      <c r="AU208" s="19" t="s">
        <v>86</v>
      </c>
    </row>
    <row r="209" spans="2:63" s="12" customFormat="1" ht="22.75" customHeight="1">
      <c r="B209" s="159"/>
      <c r="C209" s="160"/>
      <c r="D209" s="161" t="s">
        <v>75</v>
      </c>
      <c r="E209" s="173" t="s">
        <v>348</v>
      </c>
      <c r="F209" s="173" t="s">
        <v>349</v>
      </c>
      <c r="G209" s="160"/>
      <c r="H209" s="160"/>
      <c r="I209" s="163"/>
      <c r="J209" s="174">
        <f>BK209</f>
        <v>0</v>
      </c>
      <c r="K209" s="160"/>
      <c r="L209" s="165"/>
      <c r="M209" s="166"/>
      <c r="N209" s="167"/>
      <c r="O209" s="167"/>
      <c r="P209" s="168">
        <f>SUM(P210:P250)</f>
        <v>0</v>
      </c>
      <c r="Q209" s="167"/>
      <c r="R209" s="168">
        <f>SUM(R210:R250)</f>
        <v>2.1084552100000002</v>
      </c>
      <c r="S209" s="167"/>
      <c r="T209" s="169">
        <f>SUM(T210:T250)</f>
        <v>1.37219444</v>
      </c>
      <c r="AR209" s="170" t="s">
        <v>86</v>
      </c>
      <c r="AT209" s="171" t="s">
        <v>75</v>
      </c>
      <c r="AU209" s="171" t="s">
        <v>84</v>
      </c>
      <c r="AY209" s="170" t="s">
        <v>147</v>
      </c>
      <c r="BK209" s="172">
        <f>SUM(BK210:BK250)</f>
        <v>0</v>
      </c>
    </row>
    <row r="210" spans="1:65" s="2" customFormat="1" ht="24.15" customHeight="1">
      <c r="A210" s="36"/>
      <c r="B210" s="37"/>
      <c r="C210" s="175" t="s">
        <v>350</v>
      </c>
      <c r="D210" s="175" t="s">
        <v>150</v>
      </c>
      <c r="E210" s="176" t="s">
        <v>351</v>
      </c>
      <c r="F210" s="177" t="s">
        <v>352</v>
      </c>
      <c r="G210" s="178" t="s">
        <v>167</v>
      </c>
      <c r="H210" s="179">
        <v>60.95</v>
      </c>
      <c r="I210" s="180"/>
      <c r="J210" s="181">
        <f>ROUND(I210*H210,2)</f>
        <v>0</v>
      </c>
      <c r="K210" s="177" t="s">
        <v>212</v>
      </c>
      <c r="L210" s="41"/>
      <c r="M210" s="182" t="s">
        <v>19</v>
      </c>
      <c r="N210" s="183" t="s">
        <v>47</v>
      </c>
      <c r="O210" s="66"/>
      <c r="P210" s="184">
        <f>O210*H210</f>
        <v>0</v>
      </c>
      <c r="Q210" s="184">
        <v>0.02245</v>
      </c>
      <c r="R210" s="184">
        <f>Q210*H210</f>
        <v>1.3683275000000001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224</v>
      </c>
      <c r="AT210" s="186" t="s">
        <v>150</v>
      </c>
      <c r="AU210" s="186" t="s">
        <v>86</v>
      </c>
      <c r="AY210" s="19" t="s">
        <v>147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84</v>
      </c>
      <c r="BK210" s="187">
        <f>ROUND(I210*H210,2)</f>
        <v>0</v>
      </c>
      <c r="BL210" s="19" t="s">
        <v>224</v>
      </c>
      <c r="BM210" s="186" t="s">
        <v>353</v>
      </c>
    </row>
    <row r="211" spans="1:47" s="2" customFormat="1" ht="18">
      <c r="A211" s="36"/>
      <c r="B211" s="37"/>
      <c r="C211" s="38"/>
      <c r="D211" s="188" t="s">
        <v>157</v>
      </c>
      <c r="E211" s="38"/>
      <c r="F211" s="189" t="s">
        <v>352</v>
      </c>
      <c r="G211" s="38"/>
      <c r="H211" s="38"/>
      <c r="I211" s="190"/>
      <c r="J211" s="38"/>
      <c r="K211" s="38"/>
      <c r="L211" s="41"/>
      <c r="M211" s="191"/>
      <c r="N211" s="192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157</v>
      </c>
      <c r="AU211" s="19" t="s">
        <v>86</v>
      </c>
    </row>
    <row r="212" spans="2:51" s="14" customFormat="1" ht="10">
      <c r="B212" s="206"/>
      <c r="C212" s="207"/>
      <c r="D212" s="188" t="s">
        <v>161</v>
      </c>
      <c r="E212" s="208" t="s">
        <v>19</v>
      </c>
      <c r="F212" s="209" t="s">
        <v>354</v>
      </c>
      <c r="G212" s="207"/>
      <c r="H212" s="208" t="s">
        <v>19</v>
      </c>
      <c r="I212" s="210"/>
      <c r="J212" s="207"/>
      <c r="K212" s="207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161</v>
      </c>
      <c r="AU212" s="215" t="s">
        <v>86</v>
      </c>
      <c r="AV212" s="14" t="s">
        <v>84</v>
      </c>
      <c r="AW212" s="14" t="s">
        <v>35</v>
      </c>
      <c r="AX212" s="14" t="s">
        <v>76</v>
      </c>
      <c r="AY212" s="215" t="s">
        <v>147</v>
      </c>
    </row>
    <row r="213" spans="2:51" s="13" customFormat="1" ht="10">
      <c r="B213" s="195"/>
      <c r="C213" s="196"/>
      <c r="D213" s="188" t="s">
        <v>161</v>
      </c>
      <c r="E213" s="205" t="s">
        <v>19</v>
      </c>
      <c r="F213" s="197" t="s">
        <v>355</v>
      </c>
      <c r="G213" s="196"/>
      <c r="H213" s="198">
        <v>60.95</v>
      </c>
      <c r="I213" s="199"/>
      <c r="J213" s="196"/>
      <c r="K213" s="196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161</v>
      </c>
      <c r="AU213" s="204" t="s">
        <v>86</v>
      </c>
      <c r="AV213" s="13" t="s">
        <v>86</v>
      </c>
      <c r="AW213" s="13" t="s">
        <v>35</v>
      </c>
      <c r="AX213" s="13" t="s">
        <v>84</v>
      </c>
      <c r="AY213" s="204" t="s">
        <v>147</v>
      </c>
    </row>
    <row r="214" spans="1:65" s="2" customFormat="1" ht="16.5" customHeight="1">
      <c r="A214" s="36"/>
      <c r="B214" s="37"/>
      <c r="C214" s="175" t="s">
        <v>356</v>
      </c>
      <c r="D214" s="175" t="s">
        <v>150</v>
      </c>
      <c r="E214" s="176" t="s">
        <v>357</v>
      </c>
      <c r="F214" s="177" t="s">
        <v>358</v>
      </c>
      <c r="G214" s="178" t="s">
        <v>167</v>
      </c>
      <c r="H214" s="179">
        <v>8.547</v>
      </c>
      <c r="I214" s="180"/>
      <c r="J214" s="181">
        <f>ROUND(I214*H214,2)</f>
        <v>0</v>
      </c>
      <c r="K214" s="177" t="s">
        <v>154</v>
      </c>
      <c r="L214" s="41"/>
      <c r="M214" s="182" t="s">
        <v>19</v>
      </c>
      <c r="N214" s="183" t="s">
        <v>47</v>
      </c>
      <c r="O214" s="66"/>
      <c r="P214" s="184">
        <f>O214*H214</f>
        <v>0</v>
      </c>
      <c r="Q214" s="184">
        <v>0.05078</v>
      </c>
      <c r="R214" s="184">
        <f>Q214*H214</f>
        <v>0.43401666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224</v>
      </c>
      <c r="AT214" s="186" t="s">
        <v>150</v>
      </c>
      <c r="AU214" s="186" t="s">
        <v>86</v>
      </c>
      <c r="AY214" s="19" t="s">
        <v>147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84</v>
      </c>
      <c r="BK214" s="187">
        <f>ROUND(I214*H214,2)</f>
        <v>0</v>
      </c>
      <c r="BL214" s="19" t="s">
        <v>224</v>
      </c>
      <c r="BM214" s="186" t="s">
        <v>359</v>
      </c>
    </row>
    <row r="215" spans="1:47" s="2" customFormat="1" ht="18">
      <c r="A215" s="36"/>
      <c r="B215" s="37"/>
      <c r="C215" s="38"/>
      <c r="D215" s="188" t="s">
        <v>157</v>
      </c>
      <c r="E215" s="38"/>
      <c r="F215" s="189" t="s">
        <v>360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157</v>
      </c>
      <c r="AU215" s="19" t="s">
        <v>86</v>
      </c>
    </row>
    <row r="216" spans="1:47" s="2" customFormat="1" ht="10">
      <c r="A216" s="36"/>
      <c r="B216" s="37"/>
      <c r="C216" s="38"/>
      <c r="D216" s="193" t="s">
        <v>159</v>
      </c>
      <c r="E216" s="38"/>
      <c r="F216" s="194" t="s">
        <v>361</v>
      </c>
      <c r="G216" s="38"/>
      <c r="H216" s="38"/>
      <c r="I216" s="190"/>
      <c r="J216" s="38"/>
      <c r="K216" s="38"/>
      <c r="L216" s="41"/>
      <c r="M216" s="191"/>
      <c r="N216" s="19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159</v>
      </c>
      <c r="AU216" s="19" t="s">
        <v>86</v>
      </c>
    </row>
    <row r="217" spans="2:51" s="13" customFormat="1" ht="10">
      <c r="B217" s="195"/>
      <c r="C217" s="196"/>
      <c r="D217" s="188" t="s">
        <v>161</v>
      </c>
      <c r="E217" s="205" t="s">
        <v>19</v>
      </c>
      <c r="F217" s="197" t="s">
        <v>362</v>
      </c>
      <c r="G217" s="196"/>
      <c r="H217" s="198">
        <v>8.547</v>
      </c>
      <c r="I217" s="199"/>
      <c r="J217" s="196"/>
      <c r="K217" s="196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161</v>
      </c>
      <c r="AU217" s="204" t="s">
        <v>86</v>
      </c>
      <c r="AV217" s="13" t="s">
        <v>86</v>
      </c>
      <c r="AW217" s="13" t="s">
        <v>35</v>
      </c>
      <c r="AX217" s="13" t="s">
        <v>84</v>
      </c>
      <c r="AY217" s="204" t="s">
        <v>147</v>
      </c>
    </row>
    <row r="218" spans="1:65" s="2" customFormat="1" ht="16.5" customHeight="1">
      <c r="A218" s="36"/>
      <c r="B218" s="37"/>
      <c r="C218" s="175" t="s">
        <v>363</v>
      </c>
      <c r="D218" s="175" t="s">
        <v>150</v>
      </c>
      <c r="E218" s="176" t="s">
        <v>364</v>
      </c>
      <c r="F218" s="177" t="s">
        <v>365</v>
      </c>
      <c r="G218" s="178" t="s">
        <v>241</v>
      </c>
      <c r="H218" s="179">
        <v>15.36</v>
      </c>
      <c r="I218" s="180"/>
      <c r="J218" s="181">
        <f>ROUND(I218*H218,2)</f>
        <v>0</v>
      </c>
      <c r="K218" s="177" t="s">
        <v>154</v>
      </c>
      <c r="L218" s="41"/>
      <c r="M218" s="182" t="s">
        <v>19</v>
      </c>
      <c r="N218" s="183" t="s">
        <v>47</v>
      </c>
      <c r="O218" s="66"/>
      <c r="P218" s="184">
        <f>O218*H218</f>
        <v>0</v>
      </c>
      <c r="Q218" s="184">
        <v>0.00016</v>
      </c>
      <c r="R218" s="184">
        <f>Q218*H218</f>
        <v>0.0024576000000000003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224</v>
      </c>
      <c r="AT218" s="186" t="s">
        <v>150</v>
      </c>
      <c r="AU218" s="186" t="s">
        <v>86</v>
      </c>
      <c r="AY218" s="19" t="s">
        <v>147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84</v>
      </c>
      <c r="BK218" s="187">
        <f>ROUND(I218*H218,2)</f>
        <v>0</v>
      </c>
      <c r="BL218" s="19" t="s">
        <v>224</v>
      </c>
      <c r="BM218" s="186" t="s">
        <v>366</v>
      </c>
    </row>
    <row r="219" spans="1:47" s="2" customFormat="1" ht="18">
      <c r="A219" s="36"/>
      <c r="B219" s="37"/>
      <c r="C219" s="38"/>
      <c r="D219" s="188" t="s">
        <v>157</v>
      </c>
      <c r="E219" s="38"/>
      <c r="F219" s="189" t="s">
        <v>367</v>
      </c>
      <c r="G219" s="38"/>
      <c r="H219" s="38"/>
      <c r="I219" s="190"/>
      <c r="J219" s="38"/>
      <c r="K219" s="38"/>
      <c r="L219" s="41"/>
      <c r="M219" s="191"/>
      <c r="N219" s="19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157</v>
      </c>
      <c r="AU219" s="19" t="s">
        <v>86</v>
      </c>
    </row>
    <row r="220" spans="1:47" s="2" customFormat="1" ht="10">
      <c r="A220" s="36"/>
      <c r="B220" s="37"/>
      <c r="C220" s="38"/>
      <c r="D220" s="193" t="s">
        <v>159</v>
      </c>
      <c r="E220" s="38"/>
      <c r="F220" s="194" t="s">
        <v>368</v>
      </c>
      <c r="G220" s="38"/>
      <c r="H220" s="38"/>
      <c r="I220" s="190"/>
      <c r="J220" s="38"/>
      <c r="K220" s="38"/>
      <c r="L220" s="41"/>
      <c r="M220" s="191"/>
      <c r="N220" s="19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159</v>
      </c>
      <c r="AU220" s="19" t="s">
        <v>86</v>
      </c>
    </row>
    <row r="221" spans="2:51" s="13" customFormat="1" ht="10">
      <c r="B221" s="195"/>
      <c r="C221" s="196"/>
      <c r="D221" s="188" t="s">
        <v>161</v>
      </c>
      <c r="E221" s="205" t="s">
        <v>19</v>
      </c>
      <c r="F221" s="197" t="s">
        <v>369</v>
      </c>
      <c r="G221" s="196"/>
      <c r="H221" s="198">
        <v>15.36</v>
      </c>
      <c r="I221" s="199"/>
      <c r="J221" s="196"/>
      <c r="K221" s="196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161</v>
      </c>
      <c r="AU221" s="204" t="s">
        <v>86</v>
      </c>
      <c r="AV221" s="13" t="s">
        <v>86</v>
      </c>
      <c r="AW221" s="13" t="s">
        <v>35</v>
      </c>
      <c r="AX221" s="13" t="s">
        <v>84</v>
      </c>
      <c r="AY221" s="204" t="s">
        <v>147</v>
      </c>
    </row>
    <row r="222" spans="1:65" s="2" customFormat="1" ht="16.5" customHeight="1">
      <c r="A222" s="36"/>
      <c r="B222" s="37"/>
      <c r="C222" s="227" t="s">
        <v>370</v>
      </c>
      <c r="D222" s="227" t="s">
        <v>209</v>
      </c>
      <c r="E222" s="228" t="s">
        <v>371</v>
      </c>
      <c r="F222" s="229" t="s">
        <v>372</v>
      </c>
      <c r="G222" s="230" t="s">
        <v>241</v>
      </c>
      <c r="H222" s="231">
        <v>16.896</v>
      </c>
      <c r="I222" s="232"/>
      <c r="J222" s="233">
        <f>ROUND(I222*H222,2)</f>
        <v>0</v>
      </c>
      <c r="K222" s="229" t="s">
        <v>212</v>
      </c>
      <c r="L222" s="234"/>
      <c r="M222" s="235" t="s">
        <v>19</v>
      </c>
      <c r="N222" s="236" t="s">
        <v>47</v>
      </c>
      <c r="O222" s="66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304</v>
      </c>
      <c r="AT222" s="186" t="s">
        <v>209</v>
      </c>
      <c r="AU222" s="186" t="s">
        <v>86</v>
      </c>
      <c r="AY222" s="19" t="s">
        <v>147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84</v>
      </c>
      <c r="BK222" s="187">
        <f>ROUND(I222*H222,2)</f>
        <v>0</v>
      </c>
      <c r="BL222" s="19" t="s">
        <v>224</v>
      </c>
      <c r="BM222" s="186" t="s">
        <v>373</v>
      </c>
    </row>
    <row r="223" spans="1:47" s="2" customFormat="1" ht="10">
      <c r="A223" s="36"/>
      <c r="B223" s="37"/>
      <c r="C223" s="38"/>
      <c r="D223" s="188" t="s">
        <v>157</v>
      </c>
      <c r="E223" s="38"/>
      <c r="F223" s="189" t="s">
        <v>372</v>
      </c>
      <c r="G223" s="38"/>
      <c r="H223" s="38"/>
      <c r="I223" s="190"/>
      <c r="J223" s="38"/>
      <c r="K223" s="38"/>
      <c r="L223" s="41"/>
      <c r="M223" s="191"/>
      <c r="N223" s="192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157</v>
      </c>
      <c r="AU223" s="19" t="s">
        <v>86</v>
      </c>
    </row>
    <row r="224" spans="2:51" s="13" customFormat="1" ht="10">
      <c r="B224" s="195"/>
      <c r="C224" s="196"/>
      <c r="D224" s="188" t="s">
        <v>161</v>
      </c>
      <c r="E224" s="196"/>
      <c r="F224" s="197" t="s">
        <v>374</v>
      </c>
      <c r="G224" s="196"/>
      <c r="H224" s="198">
        <v>16.896</v>
      </c>
      <c r="I224" s="199"/>
      <c r="J224" s="196"/>
      <c r="K224" s="196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161</v>
      </c>
      <c r="AU224" s="204" t="s">
        <v>86</v>
      </c>
      <c r="AV224" s="13" t="s">
        <v>86</v>
      </c>
      <c r="AW224" s="13" t="s">
        <v>4</v>
      </c>
      <c r="AX224" s="13" t="s">
        <v>84</v>
      </c>
      <c r="AY224" s="204" t="s">
        <v>147</v>
      </c>
    </row>
    <row r="225" spans="1:65" s="2" customFormat="1" ht="16.5" customHeight="1">
      <c r="A225" s="36"/>
      <c r="B225" s="37"/>
      <c r="C225" s="175" t="s">
        <v>304</v>
      </c>
      <c r="D225" s="175" t="s">
        <v>150</v>
      </c>
      <c r="E225" s="176" t="s">
        <v>375</v>
      </c>
      <c r="F225" s="177" t="s">
        <v>376</v>
      </c>
      <c r="G225" s="178" t="s">
        <v>167</v>
      </c>
      <c r="H225" s="179">
        <v>21.938</v>
      </c>
      <c r="I225" s="180"/>
      <c r="J225" s="181">
        <f>ROUND(I225*H225,2)</f>
        <v>0</v>
      </c>
      <c r="K225" s="177" t="s">
        <v>154</v>
      </c>
      <c r="L225" s="41"/>
      <c r="M225" s="182" t="s">
        <v>19</v>
      </c>
      <c r="N225" s="183" t="s">
        <v>47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0.05638</v>
      </c>
      <c r="T225" s="185">
        <f>S225*H225</f>
        <v>1.23686444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224</v>
      </c>
      <c r="AT225" s="186" t="s">
        <v>150</v>
      </c>
      <c r="AU225" s="186" t="s">
        <v>86</v>
      </c>
      <c r="AY225" s="19" t="s">
        <v>147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84</v>
      </c>
      <c r="BK225" s="187">
        <f>ROUND(I225*H225,2)</f>
        <v>0</v>
      </c>
      <c r="BL225" s="19" t="s">
        <v>224</v>
      </c>
      <c r="BM225" s="186" t="s">
        <v>377</v>
      </c>
    </row>
    <row r="226" spans="1:47" s="2" customFormat="1" ht="10">
      <c r="A226" s="36"/>
      <c r="B226" s="37"/>
      <c r="C226" s="38"/>
      <c r="D226" s="188" t="s">
        <v>157</v>
      </c>
      <c r="E226" s="38"/>
      <c r="F226" s="189" t="s">
        <v>378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157</v>
      </c>
      <c r="AU226" s="19" t="s">
        <v>86</v>
      </c>
    </row>
    <row r="227" spans="1:47" s="2" customFormat="1" ht="10">
      <c r="A227" s="36"/>
      <c r="B227" s="37"/>
      <c r="C227" s="38"/>
      <c r="D227" s="193" t="s">
        <v>159</v>
      </c>
      <c r="E227" s="38"/>
      <c r="F227" s="194" t="s">
        <v>379</v>
      </c>
      <c r="G227" s="38"/>
      <c r="H227" s="38"/>
      <c r="I227" s="190"/>
      <c r="J227" s="38"/>
      <c r="K227" s="38"/>
      <c r="L227" s="41"/>
      <c r="M227" s="191"/>
      <c r="N227" s="19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159</v>
      </c>
      <c r="AU227" s="19" t="s">
        <v>86</v>
      </c>
    </row>
    <row r="228" spans="2:51" s="13" customFormat="1" ht="10">
      <c r="B228" s="195"/>
      <c r="C228" s="196"/>
      <c r="D228" s="188" t="s">
        <v>161</v>
      </c>
      <c r="E228" s="205" t="s">
        <v>19</v>
      </c>
      <c r="F228" s="197" t="s">
        <v>380</v>
      </c>
      <c r="G228" s="196"/>
      <c r="H228" s="198">
        <v>21.938</v>
      </c>
      <c r="I228" s="199"/>
      <c r="J228" s="196"/>
      <c r="K228" s="196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161</v>
      </c>
      <c r="AU228" s="204" t="s">
        <v>86</v>
      </c>
      <c r="AV228" s="13" t="s">
        <v>86</v>
      </c>
      <c r="AW228" s="13" t="s">
        <v>35</v>
      </c>
      <c r="AX228" s="13" t="s">
        <v>84</v>
      </c>
      <c r="AY228" s="204" t="s">
        <v>147</v>
      </c>
    </row>
    <row r="229" spans="1:65" s="2" customFormat="1" ht="21.75" customHeight="1">
      <c r="A229" s="36"/>
      <c r="B229" s="37"/>
      <c r="C229" s="175" t="s">
        <v>381</v>
      </c>
      <c r="D229" s="175" t="s">
        <v>150</v>
      </c>
      <c r="E229" s="176" t="s">
        <v>382</v>
      </c>
      <c r="F229" s="177" t="s">
        <v>383</v>
      </c>
      <c r="G229" s="178" t="s">
        <v>167</v>
      </c>
      <c r="H229" s="179">
        <v>4.615</v>
      </c>
      <c r="I229" s="180"/>
      <c r="J229" s="181">
        <f>ROUND(I229*H229,2)</f>
        <v>0</v>
      </c>
      <c r="K229" s="177" t="s">
        <v>19</v>
      </c>
      <c r="L229" s="41"/>
      <c r="M229" s="182" t="s">
        <v>19</v>
      </c>
      <c r="N229" s="183" t="s">
        <v>47</v>
      </c>
      <c r="O229" s="66"/>
      <c r="P229" s="184">
        <f>O229*H229</f>
        <v>0</v>
      </c>
      <c r="Q229" s="184">
        <v>0.02503</v>
      </c>
      <c r="R229" s="184">
        <f>Q229*H229</f>
        <v>0.11551345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224</v>
      </c>
      <c r="AT229" s="186" t="s">
        <v>150</v>
      </c>
      <c r="AU229" s="186" t="s">
        <v>86</v>
      </c>
      <c r="AY229" s="19" t="s">
        <v>147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84</v>
      </c>
      <c r="BK229" s="187">
        <f>ROUND(I229*H229,2)</f>
        <v>0</v>
      </c>
      <c r="BL229" s="19" t="s">
        <v>224</v>
      </c>
      <c r="BM229" s="186" t="s">
        <v>384</v>
      </c>
    </row>
    <row r="230" spans="1:47" s="2" customFormat="1" ht="10">
      <c r="A230" s="36"/>
      <c r="B230" s="37"/>
      <c r="C230" s="38"/>
      <c r="D230" s="188" t="s">
        <v>157</v>
      </c>
      <c r="E230" s="38"/>
      <c r="F230" s="189" t="s">
        <v>383</v>
      </c>
      <c r="G230" s="38"/>
      <c r="H230" s="38"/>
      <c r="I230" s="190"/>
      <c r="J230" s="38"/>
      <c r="K230" s="38"/>
      <c r="L230" s="41"/>
      <c r="M230" s="191"/>
      <c r="N230" s="19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157</v>
      </c>
      <c r="AU230" s="19" t="s">
        <v>86</v>
      </c>
    </row>
    <row r="231" spans="2:51" s="13" customFormat="1" ht="10">
      <c r="B231" s="195"/>
      <c r="C231" s="196"/>
      <c r="D231" s="188" t="s">
        <v>161</v>
      </c>
      <c r="E231" s="205" t="s">
        <v>19</v>
      </c>
      <c r="F231" s="197" t="s">
        <v>385</v>
      </c>
      <c r="G231" s="196"/>
      <c r="H231" s="198">
        <v>4.615</v>
      </c>
      <c r="I231" s="199"/>
      <c r="J231" s="196"/>
      <c r="K231" s="196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161</v>
      </c>
      <c r="AU231" s="204" t="s">
        <v>86</v>
      </c>
      <c r="AV231" s="13" t="s">
        <v>86</v>
      </c>
      <c r="AW231" s="13" t="s">
        <v>35</v>
      </c>
      <c r="AX231" s="13" t="s">
        <v>84</v>
      </c>
      <c r="AY231" s="204" t="s">
        <v>147</v>
      </c>
    </row>
    <row r="232" spans="1:65" s="2" customFormat="1" ht="24.15" customHeight="1">
      <c r="A232" s="36"/>
      <c r="B232" s="37"/>
      <c r="C232" s="175" t="s">
        <v>386</v>
      </c>
      <c r="D232" s="175" t="s">
        <v>150</v>
      </c>
      <c r="E232" s="176" t="s">
        <v>387</v>
      </c>
      <c r="F232" s="177" t="s">
        <v>388</v>
      </c>
      <c r="G232" s="178" t="s">
        <v>167</v>
      </c>
      <c r="H232" s="179">
        <v>13.3</v>
      </c>
      <c r="I232" s="180"/>
      <c r="J232" s="181">
        <f>ROUND(I232*H232,2)</f>
        <v>0</v>
      </c>
      <c r="K232" s="177" t="s">
        <v>212</v>
      </c>
      <c r="L232" s="41"/>
      <c r="M232" s="182" t="s">
        <v>19</v>
      </c>
      <c r="N232" s="183" t="s">
        <v>47</v>
      </c>
      <c r="O232" s="66"/>
      <c r="P232" s="184">
        <f>O232*H232</f>
        <v>0</v>
      </c>
      <c r="Q232" s="184">
        <v>0.0122</v>
      </c>
      <c r="R232" s="184">
        <f>Q232*H232</f>
        <v>0.16226000000000002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224</v>
      </c>
      <c r="AT232" s="186" t="s">
        <v>150</v>
      </c>
      <c r="AU232" s="186" t="s">
        <v>86</v>
      </c>
      <c r="AY232" s="19" t="s">
        <v>147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84</v>
      </c>
      <c r="BK232" s="187">
        <f>ROUND(I232*H232,2)</f>
        <v>0</v>
      </c>
      <c r="BL232" s="19" t="s">
        <v>224</v>
      </c>
      <c r="BM232" s="186" t="s">
        <v>389</v>
      </c>
    </row>
    <row r="233" spans="1:47" s="2" customFormat="1" ht="18">
      <c r="A233" s="36"/>
      <c r="B233" s="37"/>
      <c r="C233" s="38"/>
      <c r="D233" s="188" t="s">
        <v>157</v>
      </c>
      <c r="E233" s="38"/>
      <c r="F233" s="189" t="s">
        <v>388</v>
      </c>
      <c r="G233" s="38"/>
      <c r="H233" s="38"/>
      <c r="I233" s="190"/>
      <c r="J233" s="38"/>
      <c r="K233" s="38"/>
      <c r="L233" s="41"/>
      <c r="M233" s="191"/>
      <c r="N233" s="192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157</v>
      </c>
      <c r="AU233" s="19" t="s">
        <v>86</v>
      </c>
    </row>
    <row r="234" spans="2:51" s="13" customFormat="1" ht="10">
      <c r="B234" s="195"/>
      <c r="C234" s="196"/>
      <c r="D234" s="188" t="s">
        <v>161</v>
      </c>
      <c r="E234" s="205" t="s">
        <v>19</v>
      </c>
      <c r="F234" s="197" t="s">
        <v>390</v>
      </c>
      <c r="G234" s="196"/>
      <c r="H234" s="198">
        <v>13.3</v>
      </c>
      <c r="I234" s="199"/>
      <c r="J234" s="196"/>
      <c r="K234" s="196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161</v>
      </c>
      <c r="AU234" s="204" t="s">
        <v>86</v>
      </c>
      <c r="AV234" s="13" t="s">
        <v>86</v>
      </c>
      <c r="AW234" s="13" t="s">
        <v>35</v>
      </c>
      <c r="AX234" s="13" t="s">
        <v>84</v>
      </c>
      <c r="AY234" s="204" t="s">
        <v>147</v>
      </c>
    </row>
    <row r="235" spans="1:65" s="2" customFormat="1" ht="16.5" customHeight="1">
      <c r="A235" s="36"/>
      <c r="B235" s="37"/>
      <c r="C235" s="175" t="s">
        <v>391</v>
      </c>
      <c r="D235" s="175" t="s">
        <v>150</v>
      </c>
      <c r="E235" s="176" t="s">
        <v>392</v>
      </c>
      <c r="F235" s="177" t="s">
        <v>393</v>
      </c>
      <c r="G235" s="178" t="s">
        <v>204</v>
      </c>
      <c r="H235" s="179">
        <v>2</v>
      </c>
      <c r="I235" s="180"/>
      <c r="J235" s="181">
        <f>ROUND(I235*H235,2)</f>
        <v>0</v>
      </c>
      <c r="K235" s="177" t="s">
        <v>154</v>
      </c>
      <c r="L235" s="41"/>
      <c r="M235" s="182" t="s">
        <v>19</v>
      </c>
      <c r="N235" s="183" t="s">
        <v>47</v>
      </c>
      <c r="O235" s="66"/>
      <c r="P235" s="184">
        <f>O235*H235</f>
        <v>0</v>
      </c>
      <c r="Q235" s="184">
        <v>0.00022</v>
      </c>
      <c r="R235" s="184">
        <f>Q235*H235</f>
        <v>0.00044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224</v>
      </c>
      <c r="AT235" s="186" t="s">
        <v>150</v>
      </c>
      <c r="AU235" s="186" t="s">
        <v>86</v>
      </c>
      <c r="AY235" s="19" t="s">
        <v>147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84</v>
      </c>
      <c r="BK235" s="187">
        <f>ROUND(I235*H235,2)</f>
        <v>0</v>
      </c>
      <c r="BL235" s="19" t="s">
        <v>224</v>
      </c>
      <c r="BM235" s="186" t="s">
        <v>394</v>
      </c>
    </row>
    <row r="236" spans="1:47" s="2" customFormat="1" ht="10">
      <c r="A236" s="36"/>
      <c r="B236" s="37"/>
      <c r="C236" s="38"/>
      <c r="D236" s="188" t="s">
        <v>157</v>
      </c>
      <c r="E236" s="38"/>
      <c r="F236" s="189" t="s">
        <v>395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157</v>
      </c>
      <c r="AU236" s="19" t="s">
        <v>86</v>
      </c>
    </row>
    <row r="237" spans="1:47" s="2" customFormat="1" ht="10">
      <c r="A237" s="36"/>
      <c r="B237" s="37"/>
      <c r="C237" s="38"/>
      <c r="D237" s="193" t="s">
        <v>159</v>
      </c>
      <c r="E237" s="38"/>
      <c r="F237" s="194" t="s">
        <v>396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159</v>
      </c>
      <c r="AU237" s="19" t="s">
        <v>86</v>
      </c>
    </row>
    <row r="238" spans="1:65" s="2" customFormat="1" ht="21.75" customHeight="1">
      <c r="A238" s="36"/>
      <c r="B238" s="37"/>
      <c r="C238" s="227" t="s">
        <v>397</v>
      </c>
      <c r="D238" s="227" t="s">
        <v>209</v>
      </c>
      <c r="E238" s="228" t="s">
        <v>398</v>
      </c>
      <c r="F238" s="229" t="s">
        <v>399</v>
      </c>
      <c r="G238" s="230" t="s">
        <v>204</v>
      </c>
      <c r="H238" s="231">
        <v>2</v>
      </c>
      <c r="I238" s="232"/>
      <c r="J238" s="233">
        <f>ROUND(I238*H238,2)</f>
        <v>0</v>
      </c>
      <c r="K238" s="229" t="s">
        <v>154</v>
      </c>
      <c r="L238" s="234"/>
      <c r="M238" s="235" t="s">
        <v>19</v>
      </c>
      <c r="N238" s="236" t="s">
        <v>47</v>
      </c>
      <c r="O238" s="66"/>
      <c r="P238" s="184">
        <f>O238*H238</f>
        <v>0</v>
      </c>
      <c r="Q238" s="184">
        <v>0.01272</v>
      </c>
      <c r="R238" s="184">
        <f>Q238*H238</f>
        <v>0.02544</v>
      </c>
      <c r="S238" s="184">
        <v>0</v>
      </c>
      <c r="T238" s="18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304</v>
      </c>
      <c r="AT238" s="186" t="s">
        <v>209</v>
      </c>
      <c r="AU238" s="186" t="s">
        <v>86</v>
      </c>
      <c r="AY238" s="19" t="s">
        <v>147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84</v>
      </c>
      <c r="BK238" s="187">
        <f>ROUND(I238*H238,2)</f>
        <v>0</v>
      </c>
      <c r="BL238" s="19" t="s">
        <v>224</v>
      </c>
      <c r="BM238" s="186" t="s">
        <v>400</v>
      </c>
    </row>
    <row r="239" spans="1:47" s="2" customFormat="1" ht="10">
      <c r="A239" s="36"/>
      <c r="B239" s="37"/>
      <c r="C239" s="38"/>
      <c r="D239" s="188" t="s">
        <v>157</v>
      </c>
      <c r="E239" s="38"/>
      <c r="F239" s="189" t="s">
        <v>399</v>
      </c>
      <c r="G239" s="38"/>
      <c r="H239" s="38"/>
      <c r="I239" s="190"/>
      <c r="J239" s="38"/>
      <c r="K239" s="38"/>
      <c r="L239" s="41"/>
      <c r="M239" s="191"/>
      <c r="N239" s="19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157</v>
      </c>
      <c r="AU239" s="19" t="s">
        <v>86</v>
      </c>
    </row>
    <row r="240" spans="1:65" s="2" customFormat="1" ht="16.5" customHeight="1">
      <c r="A240" s="36"/>
      <c r="B240" s="37"/>
      <c r="C240" s="175" t="s">
        <v>401</v>
      </c>
      <c r="D240" s="175" t="s">
        <v>150</v>
      </c>
      <c r="E240" s="176" t="s">
        <v>402</v>
      </c>
      <c r="F240" s="177" t="s">
        <v>403</v>
      </c>
      <c r="G240" s="178" t="s">
        <v>204</v>
      </c>
      <c r="H240" s="179">
        <v>2</v>
      </c>
      <c r="I240" s="180"/>
      <c r="J240" s="181">
        <f>ROUND(I240*H240,2)</f>
        <v>0</v>
      </c>
      <c r="K240" s="177" t="s">
        <v>154</v>
      </c>
      <c r="L240" s="41"/>
      <c r="M240" s="182" t="s">
        <v>19</v>
      </c>
      <c r="N240" s="183" t="s">
        <v>47</v>
      </c>
      <c r="O240" s="66"/>
      <c r="P240" s="184">
        <f>O240*H240</f>
        <v>0</v>
      </c>
      <c r="Q240" s="184">
        <v>0</v>
      </c>
      <c r="R240" s="184">
        <f>Q240*H240</f>
        <v>0</v>
      </c>
      <c r="S240" s="184">
        <v>0.0169</v>
      </c>
      <c r="T240" s="185">
        <f>S240*H240</f>
        <v>0.0338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224</v>
      </c>
      <c r="AT240" s="186" t="s">
        <v>150</v>
      </c>
      <c r="AU240" s="186" t="s">
        <v>86</v>
      </c>
      <c r="AY240" s="19" t="s">
        <v>147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84</v>
      </c>
      <c r="BK240" s="187">
        <f>ROUND(I240*H240,2)</f>
        <v>0</v>
      </c>
      <c r="BL240" s="19" t="s">
        <v>224</v>
      </c>
      <c r="BM240" s="186" t="s">
        <v>404</v>
      </c>
    </row>
    <row r="241" spans="1:47" s="2" customFormat="1" ht="10">
      <c r="A241" s="36"/>
      <c r="B241" s="37"/>
      <c r="C241" s="38"/>
      <c r="D241" s="188" t="s">
        <v>157</v>
      </c>
      <c r="E241" s="38"/>
      <c r="F241" s="189" t="s">
        <v>405</v>
      </c>
      <c r="G241" s="38"/>
      <c r="H241" s="38"/>
      <c r="I241" s="190"/>
      <c r="J241" s="38"/>
      <c r="K241" s="38"/>
      <c r="L241" s="41"/>
      <c r="M241" s="191"/>
      <c r="N241" s="192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157</v>
      </c>
      <c r="AU241" s="19" t="s">
        <v>86</v>
      </c>
    </row>
    <row r="242" spans="1:47" s="2" customFormat="1" ht="10">
      <c r="A242" s="36"/>
      <c r="B242" s="37"/>
      <c r="C242" s="38"/>
      <c r="D242" s="193" t="s">
        <v>159</v>
      </c>
      <c r="E242" s="38"/>
      <c r="F242" s="194" t="s">
        <v>406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159</v>
      </c>
      <c r="AU242" s="19" t="s">
        <v>86</v>
      </c>
    </row>
    <row r="243" spans="2:51" s="13" customFormat="1" ht="10">
      <c r="B243" s="195"/>
      <c r="C243" s="196"/>
      <c r="D243" s="188" t="s">
        <v>161</v>
      </c>
      <c r="E243" s="205" t="s">
        <v>19</v>
      </c>
      <c r="F243" s="197" t="s">
        <v>407</v>
      </c>
      <c r="G243" s="196"/>
      <c r="H243" s="198">
        <v>2</v>
      </c>
      <c r="I243" s="199"/>
      <c r="J243" s="196"/>
      <c r="K243" s="196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161</v>
      </c>
      <c r="AU243" s="204" t="s">
        <v>86</v>
      </c>
      <c r="AV243" s="13" t="s">
        <v>86</v>
      </c>
      <c r="AW243" s="13" t="s">
        <v>35</v>
      </c>
      <c r="AX243" s="13" t="s">
        <v>84</v>
      </c>
      <c r="AY243" s="204" t="s">
        <v>147</v>
      </c>
    </row>
    <row r="244" spans="1:65" s="2" customFormat="1" ht="21.75" customHeight="1">
      <c r="A244" s="36"/>
      <c r="B244" s="37"/>
      <c r="C244" s="175" t="s">
        <v>408</v>
      </c>
      <c r="D244" s="175" t="s">
        <v>150</v>
      </c>
      <c r="E244" s="176" t="s">
        <v>409</v>
      </c>
      <c r="F244" s="177" t="s">
        <v>410</v>
      </c>
      <c r="G244" s="178" t="s">
        <v>167</v>
      </c>
      <c r="H244" s="179">
        <v>4.615</v>
      </c>
      <c r="I244" s="180"/>
      <c r="J244" s="181">
        <f>ROUND(I244*H244,2)</f>
        <v>0</v>
      </c>
      <c r="K244" s="177" t="s">
        <v>154</v>
      </c>
      <c r="L244" s="41"/>
      <c r="M244" s="182" t="s">
        <v>19</v>
      </c>
      <c r="N244" s="183" t="s">
        <v>47</v>
      </c>
      <c r="O244" s="66"/>
      <c r="P244" s="184">
        <f>O244*H244</f>
        <v>0</v>
      </c>
      <c r="Q244" s="184">
        <v>0</v>
      </c>
      <c r="R244" s="184">
        <f>Q244*H244</f>
        <v>0</v>
      </c>
      <c r="S244" s="184">
        <v>0.022</v>
      </c>
      <c r="T244" s="185">
        <f>S244*H244</f>
        <v>0.10153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224</v>
      </c>
      <c r="AT244" s="186" t="s">
        <v>150</v>
      </c>
      <c r="AU244" s="186" t="s">
        <v>86</v>
      </c>
      <c r="AY244" s="19" t="s">
        <v>147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84</v>
      </c>
      <c r="BK244" s="187">
        <f>ROUND(I244*H244,2)</f>
        <v>0</v>
      </c>
      <c r="BL244" s="19" t="s">
        <v>224</v>
      </c>
      <c r="BM244" s="186" t="s">
        <v>411</v>
      </c>
    </row>
    <row r="245" spans="1:47" s="2" customFormat="1" ht="18">
      <c r="A245" s="36"/>
      <c r="B245" s="37"/>
      <c r="C245" s="38"/>
      <c r="D245" s="188" t="s">
        <v>157</v>
      </c>
      <c r="E245" s="38"/>
      <c r="F245" s="189" t="s">
        <v>412</v>
      </c>
      <c r="G245" s="38"/>
      <c r="H245" s="38"/>
      <c r="I245" s="190"/>
      <c r="J245" s="38"/>
      <c r="K245" s="38"/>
      <c r="L245" s="41"/>
      <c r="M245" s="191"/>
      <c r="N245" s="192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157</v>
      </c>
      <c r="AU245" s="19" t="s">
        <v>86</v>
      </c>
    </row>
    <row r="246" spans="1:47" s="2" customFormat="1" ht="10">
      <c r="A246" s="36"/>
      <c r="B246" s="37"/>
      <c r="C246" s="38"/>
      <c r="D246" s="193" t="s">
        <v>159</v>
      </c>
      <c r="E246" s="38"/>
      <c r="F246" s="194" t="s">
        <v>413</v>
      </c>
      <c r="G246" s="38"/>
      <c r="H246" s="38"/>
      <c r="I246" s="190"/>
      <c r="J246" s="38"/>
      <c r="K246" s="38"/>
      <c r="L246" s="41"/>
      <c r="M246" s="191"/>
      <c r="N246" s="19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159</v>
      </c>
      <c r="AU246" s="19" t="s">
        <v>86</v>
      </c>
    </row>
    <row r="247" spans="2:51" s="13" customFormat="1" ht="10">
      <c r="B247" s="195"/>
      <c r="C247" s="196"/>
      <c r="D247" s="188" t="s">
        <v>161</v>
      </c>
      <c r="E247" s="205" t="s">
        <v>19</v>
      </c>
      <c r="F247" s="197" t="s">
        <v>414</v>
      </c>
      <c r="G247" s="196"/>
      <c r="H247" s="198">
        <v>4.615</v>
      </c>
      <c r="I247" s="199"/>
      <c r="J247" s="196"/>
      <c r="K247" s="196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161</v>
      </c>
      <c r="AU247" s="204" t="s">
        <v>86</v>
      </c>
      <c r="AV247" s="13" t="s">
        <v>86</v>
      </c>
      <c r="AW247" s="13" t="s">
        <v>35</v>
      </c>
      <c r="AX247" s="13" t="s">
        <v>84</v>
      </c>
      <c r="AY247" s="204" t="s">
        <v>147</v>
      </c>
    </row>
    <row r="248" spans="1:65" s="2" customFormat="1" ht="16.5" customHeight="1">
      <c r="A248" s="36"/>
      <c r="B248" s="37"/>
      <c r="C248" s="175" t="s">
        <v>415</v>
      </c>
      <c r="D248" s="175" t="s">
        <v>150</v>
      </c>
      <c r="E248" s="176" t="s">
        <v>416</v>
      </c>
      <c r="F248" s="177" t="s">
        <v>417</v>
      </c>
      <c r="G248" s="178" t="s">
        <v>310</v>
      </c>
      <c r="H248" s="237"/>
      <c r="I248" s="180"/>
      <c r="J248" s="181">
        <f>ROUND(I248*H248,2)</f>
        <v>0</v>
      </c>
      <c r="K248" s="177" t="s">
        <v>154</v>
      </c>
      <c r="L248" s="41"/>
      <c r="M248" s="182" t="s">
        <v>19</v>
      </c>
      <c r="N248" s="183" t="s">
        <v>47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224</v>
      </c>
      <c r="AT248" s="186" t="s">
        <v>150</v>
      </c>
      <c r="AU248" s="186" t="s">
        <v>86</v>
      </c>
      <c r="AY248" s="19" t="s">
        <v>147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84</v>
      </c>
      <c r="BK248" s="187">
        <f>ROUND(I248*H248,2)</f>
        <v>0</v>
      </c>
      <c r="BL248" s="19" t="s">
        <v>224</v>
      </c>
      <c r="BM248" s="186" t="s">
        <v>418</v>
      </c>
    </row>
    <row r="249" spans="1:47" s="2" customFormat="1" ht="18">
      <c r="A249" s="36"/>
      <c r="B249" s="37"/>
      <c r="C249" s="38"/>
      <c r="D249" s="188" t="s">
        <v>157</v>
      </c>
      <c r="E249" s="38"/>
      <c r="F249" s="189" t="s">
        <v>419</v>
      </c>
      <c r="G249" s="38"/>
      <c r="H249" s="38"/>
      <c r="I249" s="190"/>
      <c r="J249" s="38"/>
      <c r="K249" s="38"/>
      <c r="L249" s="41"/>
      <c r="M249" s="191"/>
      <c r="N249" s="19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157</v>
      </c>
      <c r="AU249" s="19" t="s">
        <v>86</v>
      </c>
    </row>
    <row r="250" spans="1:47" s="2" customFormat="1" ht="10">
      <c r="A250" s="36"/>
      <c r="B250" s="37"/>
      <c r="C250" s="38"/>
      <c r="D250" s="193" t="s">
        <v>159</v>
      </c>
      <c r="E250" s="38"/>
      <c r="F250" s="194" t="s">
        <v>420</v>
      </c>
      <c r="G250" s="38"/>
      <c r="H250" s="38"/>
      <c r="I250" s="190"/>
      <c r="J250" s="38"/>
      <c r="K250" s="38"/>
      <c r="L250" s="41"/>
      <c r="M250" s="191"/>
      <c r="N250" s="19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159</v>
      </c>
      <c r="AU250" s="19" t="s">
        <v>86</v>
      </c>
    </row>
    <row r="251" spans="2:63" s="12" customFormat="1" ht="22.75" customHeight="1">
      <c r="B251" s="159"/>
      <c r="C251" s="160"/>
      <c r="D251" s="161" t="s">
        <v>75</v>
      </c>
      <c r="E251" s="173" t="s">
        <v>421</v>
      </c>
      <c r="F251" s="173" t="s">
        <v>422</v>
      </c>
      <c r="G251" s="160"/>
      <c r="H251" s="160"/>
      <c r="I251" s="163"/>
      <c r="J251" s="174">
        <f>BK251</f>
        <v>0</v>
      </c>
      <c r="K251" s="160"/>
      <c r="L251" s="165"/>
      <c r="M251" s="166"/>
      <c r="N251" s="167"/>
      <c r="O251" s="167"/>
      <c r="P251" s="168">
        <f>SUM(P252:P279)</f>
        <v>0</v>
      </c>
      <c r="Q251" s="167"/>
      <c r="R251" s="168">
        <f>SUM(R252:R279)</f>
        <v>0.05670000000000001</v>
      </c>
      <c r="S251" s="167"/>
      <c r="T251" s="169">
        <f>SUM(T252:T279)</f>
        <v>0</v>
      </c>
      <c r="AR251" s="170" t="s">
        <v>86</v>
      </c>
      <c r="AT251" s="171" t="s">
        <v>75</v>
      </c>
      <c r="AU251" s="171" t="s">
        <v>84</v>
      </c>
      <c r="AY251" s="170" t="s">
        <v>147</v>
      </c>
      <c r="BK251" s="172">
        <f>SUM(BK252:BK279)</f>
        <v>0</v>
      </c>
    </row>
    <row r="252" spans="1:65" s="2" customFormat="1" ht="21.75" customHeight="1">
      <c r="A252" s="36"/>
      <c r="B252" s="37"/>
      <c r="C252" s="175" t="s">
        <v>423</v>
      </c>
      <c r="D252" s="175" t="s">
        <v>150</v>
      </c>
      <c r="E252" s="176" t="s">
        <v>424</v>
      </c>
      <c r="F252" s="177" t="s">
        <v>425</v>
      </c>
      <c r="G252" s="178" t="s">
        <v>204</v>
      </c>
      <c r="H252" s="179">
        <v>2</v>
      </c>
      <c r="I252" s="180"/>
      <c r="J252" s="181">
        <f>ROUND(I252*H252,2)</f>
        <v>0</v>
      </c>
      <c r="K252" s="177" t="s">
        <v>212</v>
      </c>
      <c r="L252" s="41"/>
      <c r="M252" s="182" t="s">
        <v>19</v>
      </c>
      <c r="N252" s="183" t="s">
        <v>47</v>
      </c>
      <c r="O252" s="66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224</v>
      </c>
      <c r="AT252" s="186" t="s">
        <v>150</v>
      </c>
      <c r="AU252" s="186" t="s">
        <v>86</v>
      </c>
      <c r="AY252" s="19" t="s">
        <v>147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84</v>
      </c>
      <c r="BK252" s="187">
        <f>ROUND(I252*H252,2)</f>
        <v>0</v>
      </c>
      <c r="BL252" s="19" t="s">
        <v>224</v>
      </c>
      <c r="BM252" s="186" t="s">
        <v>426</v>
      </c>
    </row>
    <row r="253" spans="1:47" s="2" customFormat="1" ht="10">
      <c r="A253" s="36"/>
      <c r="B253" s="37"/>
      <c r="C253" s="38"/>
      <c r="D253" s="188" t="s">
        <v>157</v>
      </c>
      <c r="E253" s="38"/>
      <c r="F253" s="189" t="s">
        <v>425</v>
      </c>
      <c r="G253" s="38"/>
      <c r="H253" s="38"/>
      <c r="I253" s="190"/>
      <c r="J253" s="38"/>
      <c r="K253" s="38"/>
      <c r="L253" s="41"/>
      <c r="M253" s="191"/>
      <c r="N253" s="192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157</v>
      </c>
      <c r="AU253" s="19" t="s">
        <v>86</v>
      </c>
    </row>
    <row r="254" spans="2:51" s="13" customFormat="1" ht="10">
      <c r="B254" s="195"/>
      <c r="C254" s="196"/>
      <c r="D254" s="188" t="s">
        <v>161</v>
      </c>
      <c r="E254" s="205" t="s">
        <v>19</v>
      </c>
      <c r="F254" s="197" t="s">
        <v>427</v>
      </c>
      <c r="G254" s="196"/>
      <c r="H254" s="198">
        <v>2</v>
      </c>
      <c r="I254" s="199"/>
      <c r="J254" s="196"/>
      <c r="K254" s="196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161</v>
      </c>
      <c r="AU254" s="204" t="s">
        <v>86</v>
      </c>
      <c r="AV254" s="13" t="s">
        <v>86</v>
      </c>
      <c r="AW254" s="13" t="s">
        <v>35</v>
      </c>
      <c r="AX254" s="13" t="s">
        <v>84</v>
      </c>
      <c r="AY254" s="204" t="s">
        <v>147</v>
      </c>
    </row>
    <row r="255" spans="1:65" s="2" customFormat="1" ht="16.5" customHeight="1">
      <c r="A255" s="36"/>
      <c r="B255" s="37"/>
      <c r="C255" s="227" t="s">
        <v>428</v>
      </c>
      <c r="D255" s="227" t="s">
        <v>209</v>
      </c>
      <c r="E255" s="228" t="s">
        <v>429</v>
      </c>
      <c r="F255" s="229" t="s">
        <v>430</v>
      </c>
      <c r="G255" s="230" t="s">
        <v>204</v>
      </c>
      <c r="H255" s="231">
        <v>2</v>
      </c>
      <c r="I255" s="232"/>
      <c r="J255" s="233">
        <f>ROUND(I255*H255,2)</f>
        <v>0</v>
      </c>
      <c r="K255" s="229" t="s">
        <v>154</v>
      </c>
      <c r="L255" s="234"/>
      <c r="M255" s="235" t="s">
        <v>19</v>
      </c>
      <c r="N255" s="236" t="s">
        <v>47</v>
      </c>
      <c r="O255" s="66"/>
      <c r="P255" s="184">
        <f>O255*H255</f>
        <v>0</v>
      </c>
      <c r="Q255" s="184">
        <v>0.017</v>
      </c>
      <c r="R255" s="184">
        <f>Q255*H255</f>
        <v>0.034</v>
      </c>
      <c r="S255" s="184">
        <v>0</v>
      </c>
      <c r="T255" s="18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304</v>
      </c>
      <c r="AT255" s="186" t="s">
        <v>209</v>
      </c>
      <c r="AU255" s="186" t="s">
        <v>86</v>
      </c>
      <c r="AY255" s="19" t="s">
        <v>147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84</v>
      </c>
      <c r="BK255" s="187">
        <f>ROUND(I255*H255,2)</f>
        <v>0</v>
      </c>
      <c r="BL255" s="19" t="s">
        <v>224</v>
      </c>
      <c r="BM255" s="186" t="s">
        <v>431</v>
      </c>
    </row>
    <row r="256" spans="1:47" s="2" customFormat="1" ht="10">
      <c r="A256" s="36"/>
      <c r="B256" s="37"/>
      <c r="C256" s="38"/>
      <c r="D256" s="188" t="s">
        <v>157</v>
      </c>
      <c r="E256" s="38"/>
      <c r="F256" s="189" t="s">
        <v>430</v>
      </c>
      <c r="G256" s="38"/>
      <c r="H256" s="38"/>
      <c r="I256" s="190"/>
      <c r="J256" s="38"/>
      <c r="K256" s="38"/>
      <c r="L256" s="41"/>
      <c r="M256" s="191"/>
      <c r="N256" s="192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157</v>
      </c>
      <c r="AU256" s="19" t="s">
        <v>86</v>
      </c>
    </row>
    <row r="257" spans="1:65" s="2" customFormat="1" ht="16.5" customHeight="1">
      <c r="A257" s="36"/>
      <c r="B257" s="37"/>
      <c r="C257" s="175" t="s">
        <v>432</v>
      </c>
      <c r="D257" s="175" t="s">
        <v>150</v>
      </c>
      <c r="E257" s="176" t="s">
        <v>433</v>
      </c>
      <c r="F257" s="177" t="s">
        <v>434</v>
      </c>
      <c r="G257" s="178" t="s">
        <v>204</v>
      </c>
      <c r="H257" s="179">
        <v>1</v>
      </c>
      <c r="I257" s="180"/>
      <c r="J257" s="181">
        <f>ROUND(I257*H257,2)</f>
        <v>0</v>
      </c>
      <c r="K257" s="177" t="s">
        <v>154</v>
      </c>
      <c r="L257" s="41"/>
      <c r="M257" s="182" t="s">
        <v>19</v>
      </c>
      <c r="N257" s="183" t="s">
        <v>47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224</v>
      </c>
      <c r="AT257" s="186" t="s">
        <v>150</v>
      </c>
      <c r="AU257" s="186" t="s">
        <v>86</v>
      </c>
      <c r="AY257" s="19" t="s">
        <v>147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84</v>
      </c>
      <c r="BK257" s="187">
        <f>ROUND(I257*H257,2)</f>
        <v>0</v>
      </c>
      <c r="BL257" s="19" t="s">
        <v>224</v>
      </c>
      <c r="BM257" s="186" t="s">
        <v>435</v>
      </c>
    </row>
    <row r="258" spans="1:47" s="2" customFormat="1" ht="18">
      <c r="A258" s="36"/>
      <c r="B258" s="37"/>
      <c r="C258" s="38"/>
      <c r="D258" s="188" t="s">
        <v>157</v>
      </c>
      <c r="E258" s="38"/>
      <c r="F258" s="189" t="s">
        <v>436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157</v>
      </c>
      <c r="AU258" s="19" t="s">
        <v>86</v>
      </c>
    </row>
    <row r="259" spans="1:47" s="2" customFormat="1" ht="10">
      <c r="A259" s="36"/>
      <c r="B259" s="37"/>
      <c r="C259" s="38"/>
      <c r="D259" s="193" t="s">
        <v>159</v>
      </c>
      <c r="E259" s="38"/>
      <c r="F259" s="194" t="s">
        <v>437</v>
      </c>
      <c r="G259" s="38"/>
      <c r="H259" s="38"/>
      <c r="I259" s="190"/>
      <c r="J259" s="38"/>
      <c r="K259" s="38"/>
      <c r="L259" s="41"/>
      <c r="M259" s="191"/>
      <c r="N259" s="192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159</v>
      </c>
      <c r="AU259" s="19" t="s">
        <v>86</v>
      </c>
    </row>
    <row r="260" spans="1:65" s="2" customFormat="1" ht="24.15" customHeight="1">
      <c r="A260" s="36"/>
      <c r="B260" s="37"/>
      <c r="C260" s="227" t="s">
        <v>438</v>
      </c>
      <c r="D260" s="227" t="s">
        <v>209</v>
      </c>
      <c r="E260" s="228" t="s">
        <v>439</v>
      </c>
      <c r="F260" s="229" t="s">
        <v>440</v>
      </c>
      <c r="G260" s="230" t="s">
        <v>204</v>
      </c>
      <c r="H260" s="231">
        <v>1</v>
      </c>
      <c r="I260" s="232"/>
      <c r="J260" s="233">
        <f>ROUND(I260*H260,2)</f>
        <v>0</v>
      </c>
      <c r="K260" s="229" t="s">
        <v>19</v>
      </c>
      <c r="L260" s="234"/>
      <c r="M260" s="235" t="s">
        <v>19</v>
      </c>
      <c r="N260" s="236" t="s">
        <v>47</v>
      </c>
      <c r="O260" s="66"/>
      <c r="P260" s="184">
        <f>O260*H260</f>
        <v>0</v>
      </c>
      <c r="Q260" s="184">
        <v>0.0205</v>
      </c>
      <c r="R260" s="184">
        <f>Q260*H260</f>
        <v>0.0205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304</v>
      </c>
      <c r="AT260" s="186" t="s">
        <v>209</v>
      </c>
      <c r="AU260" s="186" t="s">
        <v>86</v>
      </c>
      <c r="AY260" s="19" t="s">
        <v>147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84</v>
      </c>
      <c r="BK260" s="187">
        <f>ROUND(I260*H260,2)</f>
        <v>0</v>
      </c>
      <c r="BL260" s="19" t="s">
        <v>224</v>
      </c>
      <c r="BM260" s="186" t="s">
        <v>441</v>
      </c>
    </row>
    <row r="261" spans="1:47" s="2" customFormat="1" ht="10">
      <c r="A261" s="36"/>
      <c r="B261" s="37"/>
      <c r="C261" s="38"/>
      <c r="D261" s="188" t="s">
        <v>157</v>
      </c>
      <c r="E261" s="38"/>
      <c r="F261" s="189" t="s">
        <v>440</v>
      </c>
      <c r="G261" s="38"/>
      <c r="H261" s="38"/>
      <c r="I261" s="190"/>
      <c r="J261" s="38"/>
      <c r="K261" s="38"/>
      <c r="L261" s="41"/>
      <c r="M261" s="191"/>
      <c r="N261" s="192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157</v>
      </c>
      <c r="AU261" s="19" t="s">
        <v>86</v>
      </c>
    </row>
    <row r="262" spans="1:65" s="2" customFormat="1" ht="21.75" customHeight="1">
      <c r="A262" s="36"/>
      <c r="B262" s="37"/>
      <c r="C262" s="175" t="s">
        <v>442</v>
      </c>
      <c r="D262" s="175" t="s">
        <v>150</v>
      </c>
      <c r="E262" s="176" t="s">
        <v>443</v>
      </c>
      <c r="F262" s="177" t="s">
        <v>444</v>
      </c>
      <c r="G262" s="178" t="s">
        <v>204</v>
      </c>
      <c r="H262" s="179">
        <v>1</v>
      </c>
      <c r="I262" s="180"/>
      <c r="J262" s="181">
        <f>ROUND(I262*H262,2)</f>
        <v>0</v>
      </c>
      <c r="K262" s="177" t="s">
        <v>154</v>
      </c>
      <c r="L262" s="41"/>
      <c r="M262" s="182" t="s">
        <v>19</v>
      </c>
      <c r="N262" s="183" t="s">
        <v>47</v>
      </c>
      <c r="O262" s="66"/>
      <c r="P262" s="184">
        <f>O262*H262</f>
        <v>0</v>
      </c>
      <c r="Q262" s="184">
        <v>0</v>
      </c>
      <c r="R262" s="184">
        <f>Q262*H262</f>
        <v>0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224</v>
      </c>
      <c r="AT262" s="186" t="s">
        <v>150</v>
      </c>
      <c r="AU262" s="186" t="s">
        <v>86</v>
      </c>
      <c r="AY262" s="19" t="s">
        <v>147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84</v>
      </c>
      <c r="BK262" s="187">
        <f>ROUND(I262*H262,2)</f>
        <v>0</v>
      </c>
      <c r="BL262" s="19" t="s">
        <v>224</v>
      </c>
      <c r="BM262" s="186" t="s">
        <v>445</v>
      </c>
    </row>
    <row r="263" spans="1:47" s="2" customFormat="1" ht="18">
      <c r="A263" s="36"/>
      <c r="B263" s="37"/>
      <c r="C263" s="38"/>
      <c r="D263" s="188" t="s">
        <v>157</v>
      </c>
      <c r="E263" s="38"/>
      <c r="F263" s="189" t="s">
        <v>446</v>
      </c>
      <c r="G263" s="38"/>
      <c r="H263" s="38"/>
      <c r="I263" s="190"/>
      <c r="J263" s="38"/>
      <c r="K263" s="38"/>
      <c r="L263" s="41"/>
      <c r="M263" s="191"/>
      <c r="N263" s="19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157</v>
      </c>
      <c r="AU263" s="19" t="s">
        <v>86</v>
      </c>
    </row>
    <row r="264" spans="1:47" s="2" customFormat="1" ht="10">
      <c r="A264" s="36"/>
      <c r="B264" s="37"/>
      <c r="C264" s="38"/>
      <c r="D264" s="193" t="s">
        <v>159</v>
      </c>
      <c r="E264" s="38"/>
      <c r="F264" s="194" t="s">
        <v>447</v>
      </c>
      <c r="G264" s="38"/>
      <c r="H264" s="38"/>
      <c r="I264" s="190"/>
      <c r="J264" s="38"/>
      <c r="K264" s="38"/>
      <c r="L264" s="41"/>
      <c r="M264" s="191"/>
      <c r="N264" s="19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159</v>
      </c>
      <c r="AU264" s="19" t="s">
        <v>86</v>
      </c>
    </row>
    <row r="265" spans="1:65" s="2" customFormat="1" ht="16.5" customHeight="1">
      <c r="A265" s="36"/>
      <c r="B265" s="37"/>
      <c r="C265" s="227" t="s">
        <v>448</v>
      </c>
      <c r="D265" s="227" t="s">
        <v>209</v>
      </c>
      <c r="E265" s="228" t="s">
        <v>449</v>
      </c>
      <c r="F265" s="229" t="s">
        <v>450</v>
      </c>
      <c r="G265" s="230" t="s">
        <v>204</v>
      </c>
      <c r="H265" s="231">
        <v>1</v>
      </c>
      <c r="I265" s="232"/>
      <c r="J265" s="233">
        <f>ROUND(I265*H265,2)</f>
        <v>0</v>
      </c>
      <c r="K265" s="229" t="s">
        <v>212</v>
      </c>
      <c r="L265" s="234"/>
      <c r="M265" s="235" t="s">
        <v>19</v>
      </c>
      <c r="N265" s="236" t="s">
        <v>47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304</v>
      </c>
      <c r="AT265" s="186" t="s">
        <v>209</v>
      </c>
      <c r="AU265" s="186" t="s">
        <v>86</v>
      </c>
      <c r="AY265" s="19" t="s">
        <v>147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84</v>
      </c>
      <c r="BK265" s="187">
        <f>ROUND(I265*H265,2)</f>
        <v>0</v>
      </c>
      <c r="BL265" s="19" t="s">
        <v>224</v>
      </c>
      <c r="BM265" s="186" t="s">
        <v>451</v>
      </c>
    </row>
    <row r="266" spans="1:47" s="2" customFormat="1" ht="10">
      <c r="A266" s="36"/>
      <c r="B266" s="37"/>
      <c r="C266" s="38"/>
      <c r="D266" s="188" t="s">
        <v>157</v>
      </c>
      <c r="E266" s="38"/>
      <c r="F266" s="189" t="s">
        <v>450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157</v>
      </c>
      <c r="AU266" s="19" t="s">
        <v>86</v>
      </c>
    </row>
    <row r="267" spans="1:65" s="2" customFormat="1" ht="21.75" customHeight="1">
      <c r="A267" s="36"/>
      <c r="B267" s="37"/>
      <c r="C267" s="175" t="s">
        <v>452</v>
      </c>
      <c r="D267" s="175" t="s">
        <v>150</v>
      </c>
      <c r="E267" s="176" t="s">
        <v>453</v>
      </c>
      <c r="F267" s="177" t="s">
        <v>454</v>
      </c>
      <c r="G267" s="178" t="s">
        <v>204</v>
      </c>
      <c r="H267" s="179">
        <v>1</v>
      </c>
      <c r="I267" s="180"/>
      <c r="J267" s="181">
        <f>ROUND(I267*H267,2)</f>
        <v>0</v>
      </c>
      <c r="K267" s="177" t="s">
        <v>154</v>
      </c>
      <c r="L267" s="41"/>
      <c r="M267" s="182" t="s">
        <v>19</v>
      </c>
      <c r="N267" s="183" t="s">
        <v>47</v>
      </c>
      <c r="O267" s="66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224</v>
      </c>
      <c r="AT267" s="186" t="s">
        <v>150</v>
      </c>
      <c r="AU267" s="186" t="s">
        <v>86</v>
      </c>
      <c r="AY267" s="19" t="s">
        <v>147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84</v>
      </c>
      <c r="BK267" s="187">
        <f>ROUND(I267*H267,2)</f>
        <v>0</v>
      </c>
      <c r="BL267" s="19" t="s">
        <v>224</v>
      </c>
      <c r="BM267" s="186" t="s">
        <v>455</v>
      </c>
    </row>
    <row r="268" spans="1:47" s="2" customFormat="1" ht="18">
      <c r="A268" s="36"/>
      <c r="B268" s="37"/>
      <c r="C268" s="38"/>
      <c r="D268" s="188" t="s">
        <v>157</v>
      </c>
      <c r="E268" s="38"/>
      <c r="F268" s="189" t="s">
        <v>456</v>
      </c>
      <c r="G268" s="38"/>
      <c r="H268" s="38"/>
      <c r="I268" s="190"/>
      <c r="J268" s="38"/>
      <c r="K268" s="38"/>
      <c r="L268" s="41"/>
      <c r="M268" s="191"/>
      <c r="N268" s="19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157</v>
      </c>
      <c r="AU268" s="19" t="s">
        <v>86</v>
      </c>
    </row>
    <row r="269" spans="1:47" s="2" customFormat="1" ht="10">
      <c r="A269" s="36"/>
      <c r="B269" s="37"/>
      <c r="C269" s="38"/>
      <c r="D269" s="193" t="s">
        <v>159</v>
      </c>
      <c r="E269" s="38"/>
      <c r="F269" s="194" t="s">
        <v>457</v>
      </c>
      <c r="G269" s="38"/>
      <c r="H269" s="38"/>
      <c r="I269" s="190"/>
      <c r="J269" s="38"/>
      <c r="K269" s="38"/>
      <c r="L269" s="41"/>
      <c r="M269" s="191"/>
      <c r="N269" s="19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159</v>
      </c>
      <c r="AU269" s="19" t="s">
        <v>86</v>
      </c>
    </row>
    <row r="270" spans="1:65" s="2" customFormat="1" ht="16.5" customHeight="1">
      <c r="A270" s="36"/>
      <c r="B270" s="37"/>
      <c r="C270" s="227" t="s">
        <v>458</v>
      </c>
      <c r="D270" s="227" t="s">
        <v>209</v>
      </c>
      <c r="E270" s="228" t="s">
        <v>459</v>
      </c>
      <c r="F270" s="229" t="s">
        <v>460</v>
      </c>
      <c r="G270" s="230" t="s">
        <v>204</v>
      </c>
      <c r="H270" s="231">
        <v>1</v>
      </c>
      <c r="I270" s="232"/>
      <c r="J270" s="233">
        <f>ROUND(I270*H270,2)</f>
        <v>0</v>
      </c>
      <c r="K270" s="229" t="s">
        <v>212</v>
      </c>
      <c r="L270" s="234"/>
      <c r="M270" s="235" t="s">
        <v>19</v>
      </c>
      <c r="N270" s="236" t="s">
        <v>47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304</v>
      </c>
      <c r="AT270" s="186" t="s">
        <v>209</v>
      </c>
      <c r="AU270" s="186" t="s">
        <v>86</v>
      </c>
      <c r="AY270" s="19" t="s">
        <v>147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84</v>
      </c>
      <c r="BK270" s="187">
        <f>ROUND(I270*H270,2)</f>
        <v>0</v>
      </c>
      <c r="BL270" s="19" t="s">
        <v>224</v>
      </c>
      <c r="BM270" s="186" t="s">
        <v>461</v>
      </c>
    </row>
    <row r="271" spans="1:47" s="2" customFormat="1" ht="10">
      <c r="A271" s="36"/>
      <c r="B271" s="37"/>
      <c r="C271" s="38"/>
      <c r="D271" s="188" t="s">
        <v>157</v>
      </c>
      <c r="E271" s="38"/>
      <c r="F271" s="189" t="s">
        <v>460</v>
      </c>
      <c r="G271" s="38"/>
      <c r="H271" s="38"/>
      <c r="I271" s="190"/>
      <c r="J271" s="38"/>
      <c r="K271" s="38"/>
      <c r="L271" s="41"/>
      <c r="M271" s="191"/>
      <c r="N271" s="192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157</v>
      </c>
      <c r="AU271" s="19" t="s">
        <v>86</v>
      </c>
    </row>
    <row r="272" spans="1:65" s="2" customFormat="1" ht="16.5" customHeight="1">
      <c r="A272" s="36"/>
      <c r="B272" s="37"/>
      <c r="C272" s="175" t="s">
        <v>462</v>
      </c>
      <c r="D272" s="175" t="s">
        <v>150</v>
      </c>
      <c r="E272" s="176" t="s">
        <v>463</v>
      </c>
      <c r="F272" s="177" t="s">
        <v>464</v>
      </c>
      <c r="G272" s="178" t="s">
        <v>204</v>
      </c>
      <c r="H272" s="179">
        <v>1</v>
      </c>
      <c r="I272" s="180"/>
      <c r="J272" s="181">
        <f>ROUND(I272*H272,2)</f>
        <v>0</v>
      </c>
      <c r="K272" s="177" t="s">
        <v>154</v>
      </c>
      <c r="L272" s="41"/>
      <c r="M272" s="182" t="s">
        <v>19</v>
      </c>
      <c r="N272" s="183" t="s">
        <v>47</v>
      </c>
      <c r="O272" s="66"/>
      <c r="P272" s="184">
        <f>O272*H272</f>
        <v>0</v>
      </c>
      <c r="Q272" s="184">
        <v>0</v>
      </c>
      <c r="R272" s="184">
        <f>Q272*H272</f>
        <v>0</v>
      </c>
      <c r="S272" s="184">
        <v>0</v>
      </c>
      <c r="T272" s="185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6" t="s">
        <v>224</v>
      </c>
      <c r="AT272" s="186" t="s">
        <v>150</v>
      </c>
      <c r="AU272" s="186" t="s">
        <v>86</v>
      </c>
      <c r="AY272" s="19" t="s">
        <v>147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9" t="s">
        <v>84</v>
      </c>
      <c r="BK272" s="187">
        <f>ROUND(I272*H272,2)</f>
        <v>0</v>
      </c>
      <c r="BL272" s="19" t="s">
        <v>224</v>
      </c>
      <c r="BM272" s="186" t="s">
        <v>465</v>
      </c>
    </row>
    <row r="273" spans="1:47" s="2" customFormat="1" ht="10">
      <c r="A273" s="36"/>
      <c r="B273" s="37"/>
      <c r="C273" s="38"/>
      <c r="D273" s="188" t="s">
        <v>157</v>
      </c>
      <c r="E273" s="38"/>
      <c r="F273" s="189" t="s">
        <v>466</v>
      </c>
      <c r="G273" s="38"/>
      <c r="H273" s="38"/>
      <c r="I273" s="190"/>
      <c r="J273" s="38"/>
      <c r="K273" s="38"/>
      <c r="L273" s="41"/>
      <c r="M273" s="191"/>
      <c r="N273" s="192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157</v>
      </c>
      <c r="AU273" s="19" t="s">
        <v>86</v>
      </c>
    </row>
    <row r="274" spans="1:47" s="2" customFormat="1" ht="10">
      <c r="A274" s="36"/>
      <c r="B274" s="37"/>
      <c r="C274" s="38"/>
      <c r="D274" s="193" t="s">
        <v>159</v>
      </c>
      <c r="E274" s="38"/>
      <c r="F274" s="194" t="s">
        <v>467</v>
      </c>
      <c r="G274" s="38"/>
      <c r="H274" s="38"/>
      <c r="I274" s="190"/>
      <c r="J274" s="38"/>
      <c r="K274" s="38"/>
      <c r="L274" s="41"/>
      <c r="M274" s="191"/>
      <c r="N274" s="192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159</v>
      </c>
      <c r="AU274" s="19" t="s">
        <v>86</v>
      </c>
    </row>
    <row r="275" spans="1:65" s="2" customFormat="1" ht="16.5" customHeight="1">
      <c r="A275" s="36"/>
      <c r="B275" s="37"/>
      <c r="C275" s="227" t="s">
        <v>468</v>
      </c>
      <c r="D275" s="227" t="s">
        <v>209</v>
      </c>
      <c r="E275" s="228" t="s">
        <v>469</v>
      </c>
      <c r="F275" s="229" t="s">
        <v>470</v>
      </c>
      <c r="G275" s="230" t="s">
        <v>204</v>
      </c>
      <c r="H275" s="231">
        <v>1</v>
      </c>
      <c r="I275" s="232"/>
      <c r="J275" s="233">
        <f>ROUND(I275*H275,2)</f>
        <v>0</v>
      </c>
      <c r="K275" s="229" t="s">
        <v>154</v>
      </c>
      <c r="L275" s="234"/>
      <c r="M275" s="235" t="s">
        <v>19</v>
      </c>
      <c r="N275" s="236" t="s">
        <v>47</v>
      </c>
      <c r="O275" s="66"/>
      <c r="P275" s="184">
        <f>O275*H275</f>
        <v>0</v>
      </c>
      <c r="Q275" s="184">
        <v>0.0022</v>
      </c>
      <c r="R275" s="184">
        <f>Q275*H275</f>
        <v>0.0022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304</v>
      </c>
      <c r="AT275" s="186" t="s">
        <v>209</v>
      </c>
      <c r="AU275" s="186" t="s">
        <v>86</v>
      </c>
      <c r="AY275" s="19" t="s">
        <v>147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84</v>
      </c>
      <c r="BK275" s="187">
        <f>ROUND(I275*H275,2)</f>
        <v>0</v>
      </c>
      <c r="BL275" s="19" t="s">
        <v>224</v>
      </c>
      <c r="BM275" s="186" t="s">
        <v>471</v>
      </c>
    </row>
    <row r="276" spans="1:47" s="2" customFormat="1" ht="10">
      <c r="A276" s="36"/>
      <c r="B276" s="37"/>
      <c r="C276" s="38"/>
      <c r="D276" s="188" t="s">
        <v>157</v>
      </c>
      <c r="E276" s="38"/>
      <c r="F276" s="189" t="s">
        <v>470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157</v>
      </c>
      <c r="AU276" s="19" t="s">
        <v>86</v>
      </c>
    </row>
    <row r="277" spans="1:65" s="2" customFormat="1" ht="16.5" customHeight="1">
      <c r="A277" s="36"/>
      <c r="B277" s="37"/>
      <c r="C277" s="175" t="s">
        <v>472</v>
      </c>
      <c r="D277" s="175" t="s">
        <v>150</v>
      </c>
      <c r="E277" s="176" t="s">
        <v>473</v>
      </c>
      <c r="F277" s="177" t="s">
        <v>474</v>
      </c>
      <c r="G277" s="178" t="s">
        <v>310</v>
      </c>
      <c r="H277" s="237"/>
      <c r="I277" s="180"/>
      <c r="J277" s="181">
        <f>ROUND(I277*H277,2)</f>
        <v>0</v>
      </c>
      <c r="K277" s="177" t="s">
        <v>154</v>
      </c>
      <c r="L277" s="41"/>
      <c r="M277" s="182" t="s">
        <v>19</v>
      </c>
      <c r="N277" s="183" t="s">
        <v>47</v>
      </c>
      <c r="O277" s="66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224</v>
      </c>
      <c r="AT277" s="186" t="s">
        <v>150</v>
      </c>
      <c r="AU277" s="186" t="s">
        <v>86</v>
      </c>
      <c r="AY277" s="19" t="s">
        <v>147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84</v>
      </c>
      <c r="BK277" s="187">
        <f>ROUND(I277*H277,2)</f>
        <v>0</v>
      </c>
      <c r="BL277" s="19" t="s">
        <v>224</v>
      </c>
      <c r="BM277" s="186" t="s">
        <v>475</v>
      </c>
    </row>
    <row r="278" spans="1:47" s="2" customFormat="1" ht="18">
      <c r="A278" s="36"/>
      <c r="B278" s="37"/>
      <c r="C278" s="38"/>
      <c r="D278" s="188" t="s">
        <v>157</v>
      </c>
      <c r="E278" s="38"/>
      <c r="F278" s="189" t="s">
        <v>476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157</v>
      </c>
      <c r="AU278" s="19" t="s">
        <v>86</v>
      </c>
    </row>
    <row r="279" spans="1:47" s="2" customFormat="1" ht="10">
      <c r="A279" s="36"/>
      <c r="B279" s="37"/>
      <c r="C279" s="38"/>
      <c r="D279" s="193" t="s">
        <v>159</v>
      </c>
      <c r="E279" s="38"/>
      <c r="F279" s="194" t="s">
        <v>477</v>
      </c>
      <c r="G279" s="38"/>
      <c r="H279" s="38"/>
      <c r="I279" s="190"/>
      <c r="J279" s="38"/>
      <c r="K279" s="38"/>
      <c r="L279" s="41"/>
      <c r="M279" s="191"/>
      <c r="N279" s="19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159</v>
      </c>
      <c r="AU279" s="19" t="s">
        <v>86</v>
      </c>
    </row>
    <row r="280" spans="2:63" s="12" customFormat="1" ht="22.75" customHeight="1">
      <c r="B280" s="159"/>
      <c r="C280" s="160"/>
      <c r="D280" s="161" t="s">
        <v>75</v>
      </c>
      <c r="E280" s="173" t="s">
        <v>478</v>
      </c>
      <c r="F280" s="173" t="s">
        <v>479</v>
      </c>
      <c r="G280" s="160"/>
      <c r="H280" s="160"/>
      <c r="I280" s="163"/>
      <c r="J280" s="174">
        <f>BK280</f>
        <v>0</v>
      </c>
      <c r="K280" s="160"/>
      <c r="L280" s="165"/>
      <c r="M280" s="166"/>
      <c r="N280" s="167"/>
      <c r="O280" s="167"/>
      <c r="P280" s="168">
        <f>SUM(P281:P291)</f>
        <v>0</v>
      </c>
      <c r="Q280" s="167"/>
      <c r="R280" s="168">
        <f>SUM(R281:R291)</f>
        <v>0.014960000000000001</v>
      </c>
      <c r="S280" s="167"/>
      <c r="T280" s="169">
        <f>SUM(T281:T291)</f>
        <v>0.274</v>
      </c>
      <c r="AR280" s="170" t="s">
        <v>86</v>
      </c>
      <c r="AT280" s="171" t="s">
        <v>75</v>
      </c>
      <c r="AU280" s="171" t="s">
        <v>84</v>
      </c>
      <c r="AY280" s="170" t="s">
        <v>147</v>
      </c>
      <c r="BK280" s="172">
        <f>SUM(BK281:BK291)</f>
        <v>0</v>
      </c>
    </row>
    <row r="281" spans="1:65" s="2" customFormat="1" ht="16.5" customHeight="1">
      <c r="A281" s="36"/>
      <c r="B281" s="37"/>
      <c r="C281" s="175" t="s">
        <v>480</v>
      </c>
      <c r="D281" s="175" t="s">
        <v>150</v>
      </c>
      <c r="E281" s="176" t="s">
        <v>481</v>
      </c>
      <c r="F281" s="177" t="s">
        <v>482</v>
      </c>
      <c r="G281" s="178" t="s">
        <v>241</v>
      </c>
      <c r="H281" s="179">
        <v>88</v>
      </c>
      <c r="I281" s="180"/>
      <c r="J281" s="181">
        <f>ROUND(I281*H281,2)</f>
        <v>0</v>
      </c>
      <c r="K281" s="177" t="s">
        <v>154</v>
      </c>
      <c r="L281" s="41"/>
      <c r="M281" s="182" t="s">
        <v>19</v>
      </c>
      <c r="N281" s="183" t="s">
        <v>47</v>
      </c>
      <c r="O281" s="66"/>
      <c r="P281" s="184">
        <f>O281*H281</f>
        <v>0</v>
      </c>
      <c r="Q281" s="184">
        <v>0.00017</v>
      </c>
      <c r="R281" s="184">
        <f>Q281*H281</f>
        <v>0.014960000000000001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224</v>
      </c>
      <c r="AT281" s="186" t="s">
        <v>150</v>
      </c>
      <c r="AU281" s="186" t="s">
        <v>86</v>
      </c>
      <c r="AY281" s="19" t="s">
        <v>147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84</v>
      </c>
      <c r="BK281" s="187">
        <f>ROUND(I281*H281,2)</f>
        <v>0</v>
      </c>
      <c r="BL281" s="19" t="s">
        <v>224</v>
      </c>
      <c r="BM281" s="186" t="s">
        <v>483</v>
      </c>
    </row>
    <row r="282" spans="1:47" s="2" customFormat="1" ht="10">
      <c r="A282" s="36"/>
      <c r="B282" s="37"/>
      <c r="C282" s="38"/>
      <c r="D282" s="188" t="s">
        <v>157</v>
      </c>
      <c r="E282" s="38"/>
      <c r="F282" s="189" t="s">
        <v>484</v>
      </c>
      <c r="G282" s="38"/>
      <c r="H282" s="38"/>
      <c r="I282" s="190"/>
      <c r="J282" s="38"/>
      <c r="K282" s="38"/>
      <c r="L282" s="41"/>
      <c r="M282" s="191"/>
      <c r="N282" s="192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157</v>
      </c>
      <c r="AU282" s="19" t="s">
        <v>86</v>
      </c>
    </row>
    <row r="283" spans="1:47" s="2" customFormat="1" ht="10">
      <c r="A283" s="36"/>
      <c r="B283" s="37"/>
      <c r="C283" s="38"/>
      <c r="D283" s="193" t="s">
        <v>159</v>
      </c>
      <c r="E283" s="38"/>
      <c r="F283" s="194" t="s">
        <v>485</v>
      </c>
      <c r="G283" s="38"/>
      <c r="H283" s="38"/>
      <c r="I283" s="190"/>
      <c r="J283" s="38"/>
      <c r="K283" s="38"/>
      <c r="L283" s="41"/>
      <c r="M283" s="191"/>
      <c r="N283" s="192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159</v>
      </c>
      <c r="AU283" s="19" t="s">
        <v>86</v>
      </c>
    </row>
    <row r="284" spans="1:65" s="2" customFormat="1" ht="16.5" customHeight="1">
      <c r="A284" s="36"/>
      <c r="B284" s="37"/>
      <c r="C284" s="227" t="s">
        <v>486</v>
      </c>
      <c r="D284" s="227" t="s">
        <v>209</v>
      </c>
      <c r="E284" s="228" t="s">
        <v>487</v>
      </c>
      <c r="F284" s="229" t="s">
        <v>488</v>
      </c>
      <c r="G284" s="230" t="s">
        <v>241</v>
      </c>
      <c r="H284" s="231">
        <v>88</v>
      </c>
      <c r="I284" s="232"/>
      <c r="J284" s="233">
        <f>ROUND(I284*H284,2)</f>
        <v>0</v>
      </c>
      <c r="K284" s="229" t="s">
        <v>212</v>
      </c>
      <c r="L284" s="234"/>
      <c r="M284" s="235" t="s">
        <v>19</v>
      </c>
      <c r="N284" s="236" t="s">
        <v>47</v>
      </c>
      <c r="O284" s="66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304</v>
      </c>
      <c r="AT284" s="186" t="s">
        <v>209</v>
      </c>
      <c r="AU284" s="186" t="s">
        <v>86</v>
      </c>
      <c r="AY284" s="19" t="s">
        <v>147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84</v>
      </c>
      <c r="BK284" s="187">
        <f>ROUND(I284*H284,2)</f>
        <v>0</v>
      </c>
      <c r="BL284" s="19" t="s">
        <v>224</v>
      </c>
      <c r="BM284" s="186" t="s">
        <v>489</v>
      </c>
    </row>
    <row r="285" spans="1:47" s="2" customFormat="1" ht="10">
      <c r="A285" s="36"/>
      <c r="B285" s="37"/>
      <c r="C285" s="38"/>
      <c r="D285" s="188" t="s">
        <v>157</v>
      </c>
      <c r="E285" s="38"/>
      <c r="F285" s="189" t="s">
        <v>488</v>
      </c>
      <c r="G285" s="38"/>
      <c r="H285" s="38"/>
      <c r="I285" s="190"/>
      <c r="J285" s="38"/>
      <c r="K285" s="38"/>
      <c r="L285" s="41"/>
      <c r="M285" s="191"/>
      <c r="N285" s="192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157</v>
      </c>
      <c r="AU285" s="19" t="s">
        <v>86</v>
      </c>
    </row>
    <row r="286" spans="1:65" s="2" customFormat="1" ht="16.5" customHeight="1">
      <c r="A286" s="36"/>
      <c r="B286" s="37"/>
      <c r="C286" s="175" t="s">
        <v>490</v>
      </c>
      <c r="D286" s="175" t="s">
        <v>150</v>
      </c>
      <c r="E286" s="176" t="s">
        <v>491</v>
      </c>
      <c r="F286" s="177" t="s">
        <v>492</v>
      </c>
      <c r="G286" s="178" t="s">
        <v>204</v>
      </c>
      <c r="H286" s="179">
        <v>2</v>
      </c>
      <c r="I286" s="180"/>
      <c r="J286" s="181">
        <f>ROUND(I286*H286,2)</f>
        <v>0</v>
      </c>
      <c r="K286" s="177" t="s">
        <v>212</v>
      </c>
      <c r="L286" s="41"/>
      <c r="M286" s="182" t="s">
        <v>19</v>
      </c>
      <c r="N286" s="183" t="s">
        <v>47</v>
      </c>
      <c r="O286" s="66"/>
      <c r="P286" s="184">
        <f>O286*H286</f>
        <v>0</v>
      </c>
      <c r="Q286" s="184">
        <v>0</v>
      </c>
      <c r="R286" s="184">
        <f>Q286*H286</f>
        <v>0</v>
      </c>
      <c r="S286" s="184">
        <v>0.137</v>
      </c>
      <c r="T286" s="185">
        <f>S286*H286</f>
        <v>0.274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224</v>
      </c>
      <c r="AT286" s="186" t="s">
        <v>150</v>
      </c>
      <c r="AU286" s="186" t="s">
        <v>86</v>
      </c>
      <c r="AY286" s="19" t="s">
        <v>147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84</v>
      </c>
      <c r="BK286" s="187">
        <f>ROUND(I286*H286,2)</f>
        <v>0</v>
      </c>
      <c r="BL286" s="19" t="s">
        <v>224</v>
      </c>
      <c r="BM286" s="186" t="s">
        <v>493</v>
      </c>
    </row>
    <row r="287" spans="1:47" s="2" customFormat="1" ht="10">
      <c r="A287" s="36"/>
      <c r="B287" s="37"/>
      <c r="C287" s="38"/>
      <c r="D287" s="188" t="s">
        <v>157</v>
      </c>
      <c r="E287" s="38"/>
      <c r="F287" s="189" t="s">
        <v>494</v>
      </c>
      <c r="G287" s="38"/>
      <c r="H287" s="38"/>
      <c r="I287" s="190"/>
      <c r="J287" s="38"/>
      <c r="K287" s="38"/>
      <c r="L287" s="41"/>
      <c r="M287" s="191"/>
      <c r="N287" s="192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157</v>
      </c>
      <c r="AU287" s="19" t="s">
        <v>86</v>
      </c>
    </row>
    <row r="288" spans="2:51" s="13" customFormat="1" ht="10">
      <c r="B288" s="195"/>
      <c r="C288" s="196"/>
      <c r="D288" s="188" t="s">
        <v>161</v>
      </c>
      <c r="E288" s="205" t="s">
        <v>19</v>
      </c>
      <c r="F288" s="197" t="s">
        <v>495</v>
      </c>
      <c r="G288" s="196"/>
      <c r="H288" s="198">
        <v>2</v>
      </c>
      <c r="I288" s="199"/>
      <c r="J288" s="196"/>
      <c r="K288" s="196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161</v>
      </c>
      <c r="AU288" s="204" t="s">
        <v>86</v>
      </c>
      <c r="AV288" s="13" t="s">
        <v>86</v>
      </c>
      <c r="AW288" s="13" t="s">
        <v>35</v>
      </c>
      <c r="AX288" s="13" t="s">
        <v>84</v>
      </c>
      <c r="AY288" s="204" t="s">
        <v>147</v>
      </c>
    </row>
    <row r="289" spans="1:65" s="2" customFormat="1" ht="16.5" customHeight="1">
      <c r="A289" s="36"/>
      <c r="B289" s="37"/>
      <c r="C289" s="175" t="s">
        <v>496</v>
      </c>
      <c r="D289" s="175" t="s">
        <v>150</v>
      </c>
      <c r="E289" s="176" t="s">
        <v>497</v>
      </c>
      <c r="F289" s="177" t="s">
        <v>498</v>
      </c>
      <c r="G289" s="178" t="s">
        <v>310</v>
      </c>
      <c r="H289" s="237"/>
      <c r="I289" s="180"/>
      <c r="J289" s="181">
        <f>ROUND(I289*H289,2)</f>
        <v>0</v>
      </c>
      <c r="K289" s="177" t="s">
        <v>154</v>
      </c>
      <c r="L289" s="41"/>
      <c r="M289" s="182" t="s">
        <v>19</v>
      </c>
      <c r="N289" s="183" t="s">
        <v>47</v>
      </c>
      <c r="O289" s="66"/>
      <c r="P289" s="184">
        <f>O289*H289</f>
        <v>0</v>
      </c>
      <c r="Q289" s="184">
        <v>0</v>
      </c>
      <c r="R289" s="184">
        <f>Q289*H289</f>
        <v>0</v>
      </c>
      <c r="S289" s="184">
        <v>0</v>
      </c>
      <c r="T289" s="185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224</v>
      </c>
      <c r="AT289" s="186" t="s">
        <v>150</v>
      </c>
      <c r="AU289" s="186" t="s">
        <v>86</v>
      </c>
      <c r="AY289" s="19" t="s">
        <v>147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84</v>
      </c>
      <c r="BK289" s="187">
        <f>ROUND(I289*H289,2)</f>
        <v>0</v>
      </c>
      <c r="BL289" s="19" t="s">
        <v>224</v>
      </c>
      <c r="BM289" s="186" t="s">
        <v>499</v>
      </c>
    </row>
    <row r="290" spans="1:47" s="2" customFormat="1" ht="18">
      <c r="A290" s="36"/>
      <c r="B290" s="37"/>
      <c r="C290" s="38"/>
      <c r="D290" s="188" t="s">
        <v>157</v>
      </c>
      <c r="E290" s="38"/>
      <c r="F290" s="189" t="s">
        <v>500</v>
      </c>
      <c r="G290" s="38"/>
      <c r="H290" s="38"/>
      <c r="I290" s="190"/>
      <c r="J290" s="38"/>
      <c r="K290" s="38"/>
      <c r="L290" s="41"/>
      <c r="M290" s="191"/>
      <c r="N290" s="192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157</v>
      </c>
      <c r="AU290" s="19" t="s">
        <v>86</v>
      </c>
    </row>
    <row r="291" spans="1:47" s="2" customFormat="1" ht="10">
      <c r="A291" s="36"/>
      <c r="B291" s="37"/>
      <c r="C291" s="38"/>
      <c r="D291" s="193" t="s">
        <v>159</v>
      </c>
      <c r="E291" s="38"/>
      <c r="F291" s="194" t="s">
        <v>501</v>
      </c>
      <c r="G291" s="38"/>
      <c r="H291" s="38"/>
      <c r="I291" s="190"/>
      <c r="J291" s="38"/>
      <c r="K291" s="38"/>
      <c r="L291" s="41"/>
      <c r="M291" s="191"/>
      <c r="N291" s="19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159</v>
      </c>
      <c r="AU291" s="19" t="s">
        <v>86</v>
      </c>
    </row>
    <row r="292" spans="2:63" s="12" customFormat="1" ht="22.75" customHeight="1">
      <c r="B292" s="159"/>
      <c r="C292" s="160"/>
      <c r="D292" s="161" t="s">
        <v>75</v>
      </c>
      <c r="E292" s="173" t="s">
        <v>502</v>
      </c>
      <c r="F292" s="173" t="s">
        <v>503</v>
      </c>
      <c r="G292" s="160"/>
      <c r="H292" s="160"/>
      <c r="I292" s="163"/>
      <c r="J292" s="174">
        <f>BK292</f>
        <v>0</v>
      </c>
      <c r="K292" s="160"/>
      <c r="L292" s="165"/>
      <c r="M292" s="166"/>
      <c r="N292" s="167"/>
      <c r="O292" s="167"/>
      <c r="P292" s="168">
        <f>SUM(P293:P317)</f>
        <v>0</v>
      </c>
      <c r="Q292" s="167"/>
      <c r="R292" s="168">
        <f>SUM(R293:R317)</f>
        <v>0.0161</v>
      </c>
      <c r="S292" s="167"/>
      <c r="T292" s="169">
        <f>SUM(T293:T317)</f>
        <v>4.4478</v>
      </c>
      <c r="AR292" s="170" t="s">
        <v>86</v>
      </c>
      <c r="AT292" s="171" t="s">
        <v>75</v>
      </c>
      <c r="AU292" s="171" t="s">
        <v>84</v>
      </c>
      <c r="AY292" s="170" t="s">
        <v>147</v>
      </c>
      <c r="BK292" s="172">
        <f>SUM(BK293:BK317)</f>
        <v>0</v>
      </c>
    </row>
    <row r="293" spans="1:65" s="2" customFormat="1" ht="16.5" customHeight="1">
      <c r="A293" s="36"/>
      <c r="B293" s="37"/>
      <c r="C293" s="175" t="s">
        <v>504</v>
      </c>
      <c r="D293" s="175" t="s">
        <v>150</v>
      </c>
      <c r="E293" s="176" t="s">
        <v>505</v>
      </c>
      <c r="F293" s="177" t="s">
        <v>506</v>
      </c>
      <c r="G293" s="178" t="s">
        <v>167</v>
      </c>
      <c r="H293" s="179">
        <v>0.5</v>
      </c>
      <c r="I293" s="180"/>
      <c r="J293" s="181">
        <f>ROUND(I293*H293,2)</f>
        <v>0</v>
      </c>
      <c r="K293" s="177" t="s">
        <v>154</v>
      </c>
      <c r="L293" s="41"/>
      <c r="M293" s="182" t="s">
        <v>19</v>
      </c>
      <c r="N293" s="183" t="s">
        <v>47</v>
      </c>
      <c r="O293" s="66"/>
      <c r="P293" s="184">
        <f>O293*H293</f>
        <v>0</v>
      </c>
      <c r="Q293" s="184">
        <v>0</v>
      </c>
      <c r="R293" s="184">
        <f>Q293*H293</f>
        <v>0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224</v>
      </c>
      <c r="AT293" s="186" t="s">
        <v>150</v>
      </c>
      <c r="AU293" s="186" t="s">
        <v>86</v>
      </c>
      <c r="AY293" s="19" t="s">
        <v>147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84</v>
      </c>
      <c r="BK293" s="187">
        <f>ROUND(I293*H293,2)</f>
        <v>0</v>
      </c>
      <c r="BL293" s="19" t="s">
        <v>224</v>
      </c>
      <c r="BM293" s="186" t="s">
        <v>507</v>
      </c>
    </row>
    <row r="294" spans="1:47" s="2" customFormat="1" ht="10">
      <c r="A294" s="36"/>
      <c r="B294" s="37"/>
      <c r="C294" s="38"/>
      <c r="D294" s="188" t="s">
        <v>157</v>
      </c>
      <c r="E294" s="38"/>
      <c r="F294" s="189" t="s">
        <v>508</v>
      </c>
      <c r="G294" s="38"/>
      <c r="H294" s="38"/>
      <c r="I294" s="190"/>
      <c r="J294" s="38"/>
      <c r="K294" s="38"/>
      <c r="L294" s="41"/>
      <c r="M294" s="191"/>
      <c r="N294" s="192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157</v>
      </c>
      <c r="AU294" s="19" t="s">
        <v>86</v>
      </c>
    </row>
    <row r="295" spans="1:47" s="2" customFormat="1" ht="10">
      <c r="A295" s="36"/>
      <c r="B295" s="37"/>
      <c r="C295" s="38"/>
      <c r="D295" s="193" t="s">
        <v>159</v>
      </c>
      <c r="E295" s="38"/>
      <c r="F295" s="194" t="s">
        <v>509</v>
      </c>
      <c r="G295" s="38"/>
      <c r="H295" s="38"/>
      <c r="I295" s="190"/>
      <c r="J295" s="38"/>
      <c r="K295" s="38"/>
      <c r="L295" s="41"/>
      <c r="M295" s="191"/>
      <c r="N295" s="192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159</v>
      </c>
      <c r="AU295" s="19" t="s">
        <v>86</v>
      </c>
    </row>
    <row r="296" spans="2:51" s="13" customFormat="1" ht="10">
      <c r="B296" s="195"/>
      <c r="C296" s="196"/>
      <c r="D296" s="188" t="s">
        <v>161</v>
      </c>
      <c r="E296" s="205" t="s">
        <v>19</v>
      </c>
      <c r="F296" s="197" t="s">
        <v>510</v>
      </c>
      <c r="G296" s="196"/>
      <c r="H296" s="198">
        <v>0.5</v>
      </c>
      <c r="I296" s="199"/>
      <c r="J296" s="196"/>
      <c r="K296" s="196"/>
      <c r="L296" s="200"/>
      <c r="M296" s="201"/>
      <c r="N296" s="202"/>
      <c r="O296" s="202"/>
      <c r="P296" s="202"/>
      <c r="Q296" s="202"/>
      <c r="R296" s="202"/>
      <c r="S296" s="202"/>
      <c r="T296" s="203"/>
      <c r="AT296" s="204" t="s">
        <v>161</v>
      </c>
      <c r="AU296" s="204" t="s">
        <v>86</v>
      </c>
      <c r="AV296" s="13" t="s">
        <v>86</v>
      </c>
      <c r="AW296" s="13" t="s">
        <v>35</v>
      </c>
      <c r="AX296" s="13" t="s">
        <v>84</v>
      </c>
      <c r="AY296" s="204" t="s">
        <v>147</v>
      </c>
    </row>
    <row r="297" spans="1:65" s="2" customFormat="1" ht="16.5" customHeight="1">
      <c r="A297" s="36"/>
      <c r="B297" s="37"/>
      <c r="C297" s="175" t="s">
        <v>511</v>
      </c>
      <c r="D297" s="175" t="s">
        <v>150</v>
      </c>
      <c r="E297" s="176" t="s">
        <v>512</v>
      </c>
      <c r="F297" s="177" t="s">
        <v>513</v>
      </c>
      <c r="G297" s="178" t="s">
        <v>167</v>
      </c>
      <c r="H297" s="179">
        <v>0.5</v>
      </c>
      <c r="I297" s="180"/>
      <c r="J297" s="181">
        <f>ROUND(I297*H297,2)</f>
        <v>0</v>
      </c>
      <c r="K297" s="177" t="s">
        <v>154</v>
      </c>
      <c r="L297" s="41"/>
      <c r="M297" s="182" t="s">
        <v>19</v>
      </c>
      <c r="N297" s="183" t="s">
        <v>47</v>
      </c>
      <c r="O297" s="66"/>
      <c r="P297" s="184">
        <f>O297*H297</f>
        <v>0</v>
      </c>
      <c r="Q297" s="184">
        <v>0.0003</v>
      </c>
      <c r="R297" s="184">
        <f>Q297*H297</f>
        <v>0.00015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224</v>
      </c>
      <c r="AT297" s="186" t="s">
        <v>150</v>
      </c>
      <c r="AU297" s="186" t="s">
        <v>86</v>
      </c>
      <c r="AY297" s="19" t="s">
        <v>147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84</v>
      </c>
      <c r="BK297" s="187">
        <f>ROUND(I297*H297,2)</f>
        <v>0</v>
      </c>
      <c r="BL297" s="19" t="s">
        <v>224</v>
      </c>
      <c r="BM297" s="186" t="s">
        <v>514</v>
      </c>
    </row>
    <row r="298" spans="1:47" s="2" customFormat="1" ht="10">
      <c r="A298" s="36"/>
      <c r="B298" s="37"/>
      <c r="C298" s="38"/>
      <c r="D298" s="188" t="s">
        <v>157</v>
      </c>
      <c r="E298" s="38"/>
      <c r="F298" s="189" t="s">
        <v>515</v>
      </c>
      <c r="G298" s="38"/>
      <c r="H298" s="38"/>
      <c r="I298" s="190"/>
      <c r="J298" s="38"/>
      <c r="K298" s="38"/>
      <c r="L298" s="41"/>
      <c r="M298" s="191"/>
      <c r="N298" s="19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157</v>
      </c>
      <c r="AU298" s="19" t="s">
        <v>86</v>
      </c>
    </row>
    <row r="299" spans="1:47" s="2" customFormat="1" ht="10">
      <c r="A299" s="36"/>
      <c r="B299" s="37"/>
      <c r="C299" s="38"/>
      <c r="D299" s="193" t="s">
        <v>159</v>
      </c>
      <c r="E299" s="38"/>
      <c r="F299" s="194" t="s">
        <v>516</v>
      </c>
      <c r="G299" s="38"/>
      <c r="H299" s="38"/>
      <c r="I299" s="190"/>
      <c r="J299" s="38"/>
      <c r="K299" s="38"/>
      <c r="L299" s="41"/>
      <c r="M299" s="191"/>
      <c r="N299" s="192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159</v>
      </c>
      <c r="AU299" s="19" t="s">
        <v>86</v>
      </c>
    </row>
    <row r="300" spans="1:65" s="2" customFormat="1" ht="16.5" customHeight="1">
      <c r="A300" s="36"/>
      <c r="B300" s="37"/>
      <c r="C300" s="175" t="s">
        <v>517</v>
      </c>
      <c r="D300" s="175" t="s">
        <v>150</v>
      </c>
      <c r="E300" s="176" t="s">
        <v>518</v>
      </c>
      <c r="F300" s="177" t="s">
        <v>519</v>
      </c>
      <c r="G300" s="178" t="s">
        <v>167</v>
      </c>
      <c r="H300" s="179">
        <v>0.5</v>
      </c>
      <c r="I300" s="180"/>
      <c r="J300" s="181">
        <f>ROUND(I300*H300,2)</f>
        <v>0</v>
      </c>
      <c r="K300" s="177" t="s">
        <v>154</v>
      </c>
      <c r="L300" s="41"/>
      <c r="M300" s="182" t="s">
        <v>19</v>
      </c>
      <c r="N300" s="183" t="s">
        <v>47</v>
      </c>
      <c r="O300" s="66"/>
      <c r="P300" s="184">
        <f>O300*H300</f>
        <v>0</v>
      </c>
      <c r="Q300" s="184">
        <v>0.00455</v>
      </c>
      <c r="R300" s="184">
        <f>Q300*H300</f>
        <v>0.002275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224</v>
      </c>
      <c r="AT300" s="186" t="s">
        <v>150</v>
      </c>
      <c r="AU300" s="186" t="s">
        <v>86</v>
      </c>
      <c r="AY300" s="19" t="s">
        <v>147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84</v>
      </c>
      <c r="BK300" s="187">
        <f>ROUND(I300*H300,2)</f>
        <v>0</v>
      </c>
      <c r="BL300" s="19" t="s">
        <v>224</v>
      </c>
      <c r="BM300" s="186" t="s">
        <v>520</v>
      </c>
    </row>
    <row r="301" spans="1:47" s="2" customFormat="1" ht="10">
      <c r="A301" s="36"/>
      <c r="B301" s="37"/>
      <c r="C301" s="38"/>
      <c r="D301" s="188" t="s">
        <v>157</v>
      </c>
      <c r="E301" s="38"/>
      <c r="F301" s="189" t="s">
        <v>521</v>
      </c>
      <c r="G301" s="38"/>
      <c r="H301" s="38"/>
      <c r="I301" s="190"/>
      <c r="J301" s="38"/>
      <c r="K301" s="38"/>
      <c r="L301" s="41"/>
      <c r="M301" s="191"/>
      <c r="N301" s="19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157</v>
      </c>
      <c r="AU301" s="19" t="s">
        <v>86</v>
      </c>
    </row>
    <row r="302" spans="1:47" s="2" customFormat="1" ht="10">
      <c r="A302" s="36"/>
      <c r="B302" s="37"/>
      <c r="C302" s="38"/>
      <c r="D302" s="193" t="s">
        <v>159</v>
      </c>
      <c r="E302" s="38"/>
      <c r="F302" s="194" t="s">
        <v>522</v>
      </c>
      <c r="G302" s="38"/>
      <c r="H302" s="38"/>
      <c r="I302" s="190"/>
      <c r="J302" s="38"/>
      <c r="K302" s="38"/>
      <c r="L302" s="41"/>
      <c r="M302" s="191"/>
      <c r="N302" s="192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159</v>
      </c>
      <c r="AU302" s="19" t="s">
        <v>86</v>
      </c>
    </row>
    <row r="303" spans="1:65" s="2" customFormat="1" ht="16.5" customHeight="1">
      <c r="A303" s="36"/>
      <c r="B303" s="37"/>
      <c r="C303" s="175" t="s">
        <v>523</v>
      </c>
      <c r="D303" s="175" t="s">
        <v>150</v>
      </c>
      <c r="E303" s="176" t="s">
        <v>524</v>
      </c>
      <c r="F303" s="177" t="s">
        <v>525</v>
      </c>
      <c r="G303" s="178" t="s">
        <v>167</v>
      </c>
      <c r="H303" s="179">
        <v>126</v>
      </c>
      <c r="I303" s="180"/>
      <c r="J303" s="181">
        <f>ROUND(I303*H303,2)</f>
        <v>0</v>
      </c>
      <c r="K303" s="177" t="s">
        <v>154</v>
      </c>
      <c r="L303" s="41"/>
      <c r="M303" s="182" t="s">
        <v>19</v>
      </c>
      <c r="N303" s="183" t="s">
        <v>47</v>
      </c>
      <c r="O303" s="66"/>
      <c r="P303" s="184">
        <f>O303*H303</f>
        <v>0</v>
      </c>
      <c r="Q303" s="184">
        <v>0</v>
      </c>
      <c r="R303" s="184">
        <f>Q303*H303</f>
        <v>0</v>
      </c>
      <c r="S303" s="184">
        <v>0.0353</v>
      </c>
      <c r="T303" s="185">
        <f>S303*H303</f>
        <v>4.4478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224</v>
      </c>
      <c r="AT303" s="186" t="s">
        <v>150</v>
      </c>
      <c r="AU303" s="186" t="s">
        <v>86</v>
      </c>
      <c r="AY303" s="19" t="s">
        <v>147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84</v>
      </c>
      <c r="BK303" s="187">
        <f>ROUND(I303*H303,2)</f>
        <v>0</v>
      </c>
      <c r="BL303" s="19" t="s">
        <v>224</v>
      </c>
      <c r="BM303" s="186" t="s">
        <v>526</v>
      </c>
    </row>
    <row r="304" spans="1:47" s="2" customFormat="1" ht="10">
      <c r="A304" s="36"/>
      <c r="B304" s="37"/>
      <c r="C304" s="38"/>
      <c r="D304" s="188" t="s">
        <v>157</v>
      </c>
      <c r="E304" s="38"/>
      <c r="F304" s="189" t="s">
        <v>525</v>
      </c>
      <c r="G304" s="38"/>
      <c r="H304" s="38"/>
      <c r="I304" s="190"/>
      <c r="J304" s="38"/>
      <c r="K304" s="38"/>
      <c r="L304" s="41"/>
      <c r="M304" s="191"/>
      <c r="N304" s="19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157</v>
      </c>
      <c r="AU304" s="19" t="s">
        <v>86</v>
      </c>
    </row>
    <row r="305" spans="1:47" s="2" customFormat="1" ht="10">
      <c r="A305" s="36"/>
      <c r="B305" s="37"/>
      <c r="C305" s="38"/>
      <c r="D305" s="193" t="s">
        <v>159</v>
      </c>
      <c r="E305" s="38"/>
      <c r="F305" s="194" t="s">
        <v>527</v>
      </c>
      <c r="G305" s="38"/>
      <c r="H305" s="38"/>
      <c r="I305" s="190"/>
      <c r="J305" s="38"/>
      <c r="K305" s="38"/>
      <c r="L305" s="41"/>
      <c r="M305" s="191"/>
      <c r="N305" s="192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159</v>
      </c>
      <c r="AU305" s="19" t="s">
        <v>86</v>
      </c>
    </row>
    <row r="306" spans="2:51" s="13" customFormat="1" ht="10">
      <c r="B306" s="195"/>
      <c r="C306" s="196"/>
      <c r="D306" s="188" t="s">
        <v>161</v>
      </c>
      <c r="E306" s="205" t="s">
        <v>19</v>
      </c>
      <c r="F306" s="197" t="s">
        <v>528</v>
      </c>
      <c r="G306" s="196"/>
      <c r="H306" s="198">
        <v>84</v>
      </c>
      <c r="I306" s="199"/>
      <c r="J306" s="196"/>
      <c r="K306" s="196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161</v>
      </c>
      <c r="AU306" s="204" t="s">
        <v>86</v>
      </c>
      <c r="AV306" s="13" t="s">
        <v>86</v>
      </c>
      <c r="AW306" s="13" t="s">
        <v>35</v>
      </c>
      <c r="AX306" s="13" t="s">
        <v>76</v>
      </c>
      <c r="AY306" s="204" t="s">
        <v>147</v>
      </c>
    </row>
    <row r="307" spans="2:51" s="13" customFormat="1" ht="10">
      <c r="B307" s="195"/>
      <c r="C307" s="196"/>
      <c r="D307" s="188" t="s">
        <v>161</v>
      </c>
      <c r="E307" s="205" t="s">
        <v>19</v>
      </c>
      <c r="F307" s="197" t="s">
        <v>529</v>
      </c>
      <c r="G307" s="196"/>
      <c r="H307" s="198">
        <v>11</v>
      </c>
      <c r="I307" s="199"/>
      <c r="J307" s="196"/>
      <c r="K307" s="196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161</v>
      </c>
      <c r="AU307" s="204" t="s">
        <v>86</v>
      </c>
      <c r="AV307" s="13" t="s">
        <v>86</v>
      </c>
      <c r="AW307" s="13" t="s">
        <v>35</v>
      </c>
      <c r="AX307" s="13" t="s">
        <v>76</v>
      </c>
      <c r="AY307" s="204" t="s">
        <v>147</v>
      </c>
    </row>
    <row r="308" spans="2:51" s="13" customFormat="1" ht="10">
      <c r="B308" s="195"/>
      <c r="C308" s="196"/>
      <c r="D308" s="188" t="s">
        <v>161</v>
      </c>
      <c r="E308" s="205" t="s">
        <v>19</v>
      </c>
      <c r="F308" s="197" t="s">
        <v>530</v>
      </c>
      <c r="G308" s="196"/>
      <c r="H308" s="198">
        <v>31</v>
      </c>
      <c r="I308" s="199"/>
      <c r="J308" s="196"/>
      <c r="K308" s="196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161</v>
      </c>
      <c r="AU308" s="204" t="s">
        <v>86</v>
      </c>
      <c r="AV308" s="13" t="s">
        <v>86</v>
      </c>
      <c r="AW308" s="13" t="s">
        <v>35</v>
      </c>
      <c r="AX308" s="13" t="s">
        <v>76</v>
      </c>
      <c r="AY308" s="204" t="s">
        <v>147</v>
      </c>
    </row>
    <row r="309" spans="2:51" s="15" customFormat="1" ht="10">
      <c r="B309" s="216"/>
      <c r="C309" s="217"/>
      <c r="D309" s="188" t="s">
        <v>161</v>
      </c>
      <c r="E309" s="218" t="s">
        <v>19</v>
      </c>
      <c r="F309" s="219" t="s">
        <v>200</v>
      </c>
      <c r="G309" s="217"/>
      <c r="H309" s="220">
        <v>126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161</v>
      </c>
      <c r="AU309" s="226" t="s">
        <v>86</v>
      </c>
      <c r="AV309" s="15" t="s">
        <v>155</v>
      </c>
      <c r="AW309" s="15" t="s">
        <v>35</v>
      </c>
      <c r="AX309" s="15" t="s">
        <v>84</v>
      </c>
      <c r="AY309" s="226" t="s">
        <v>147</v>
      </c>
    </row>
    <row r="310" spans="1:65" s="2" customFormat="1" ht="21.75" customHeight="1">
      <c r="A310" s="36"/>
      <c r="B310" s="37"/>
      <c r="C310" s="175" t="s">
        <v>531</v>
      </c>
      <c r="D310" s="175" t="s">
        <v>150</v>
      </c>
      <c r="E310" s="176" t="s">
        <v>532</v>
      </c>
      <c r="F310" s="177" t="s">
        <v>533</v>
      </c>
      <c r="G310" s="178" t="s">
        <v>167</v>
      </c>
      <c r="H310" s="179">
        <v>0.5</v>
      </c>
      <c r="I310" s="180"/>
      <c r="J310" s="181">
        <f>ROUND(I310*H310,2)</f>
        <v>0</v>
      </c>
      <c r="K310" s="177" t="s">
        <v>154</v>
      </c>
      <c r="L310" s="41"/>
      <c r="M310" s="182" t="s">
        <v>19</v>
      </c>
      <c r="N310" s="183" t="s">
        <v>47</v>
      </c>
      <c r="O310" s="66"/>
      <c r="P310" s="184">
        <f>O310*H310</f>
        <v>0</v>
      </c>
      <c r="Q310" s="184">
        <v>0.00535</v>
      </c>
      <c r="R310" s="184">
        <f>Q310*H310</f>
        <v>0.002675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224</v>
      </c>
      <c r="AT310" s="186" t="s">
        <v>150</v>
      </c>
      <c r="AU310" s="186" t="s">
        <v>86</v>
      </c>
      <c r="AY310" s="19" t="s">
        <v>147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84</v>
      </c>
      <c r="BK310" s="187">
        <f>ROUND(I310*H310,2)</f>
        <v>0</v>
      </c>
      <c r="BL310" s="19" t="s">
        <v>224</v>
      </c>
      <c r="BM310" s="186" t="s">
        <v>534</v>
      </c>
    </row>
    <row r="311" spans="1:47" s="2" customFormat="1" ht="10">
      <c r="A311" s="36"/>
      <c r="B311" s="37"/>
      <c r="C311" s="38"/>
      <c r="D311" s="188" t="s">
        <v>157</v>
      </c>
      <c r="E311" s="38"/>
      <c r="F311" s="189" t="s">
        <v>535</v>
      </c>
      <c r="G311" s="38"/>
      <c r="H311" s="38"/>
      <c r="I311" s="190"/>
      <c r="J311" s="38"/>
      <c r="K311" s="38"/>
      <c r="L311" s="41"/>
      <c r="M311" s="191"/>
      <c r="N311" s="192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157</v>
      </c>
      <c r="AU311" s="19" t="s">
        <v>86</v>
      </c>
    </row>
    <row r="312" spans="1:47" s="2" customFormat="1" ht="10">
      <c r="A312" s="36"/>
      <c r="B312" s="37"/>
      <c r="C312" s="38"/>
      <c r="D312" s="193" t="s">
        <v>159</v>
      </c>
      <c r="E312" s="38"/>
      <c r="F312" s="194" t="s">
        <v>536</v>
      </c>
      <c r="G312" s="38"/>
      <c r="H312" s="38"/>
      <c r="I312" s="190"/>
      <c r="J312" s="38"/>
      <c r="K312" s="38"/>
      <c r="L312" s="41"/>
      <c r="M312" s="191"/>
      <c r="N312" s="192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159</v>
      </c>
      <c r="AU312" s="19" t="s">
        <v>86</v>
      </c>
    </row>
    <row r="313" spans="1:65" s="2" customFormat="1" ht="16.5" customHeight="1">
      <c r="A313" s="36"/>
      <c r="B313" s="37"/>
      <c r="C313" s="227" t="s">
        <v>537</v>
      </c>
      <c r="D313" s="227" t="s">
        <v>209</v>
      </c>
      <c r="E313" s="228" t="s">
        <v>538</v>
      </c>
      <c r="F313" s="229" t="s">
        <v>539</v>
      </c>
      <c r="G313" s="230" t="s">
        <v>167</v>
      </c>
      <c r="H313" s="231">
        <v>0.5</v>
      </c>
      <c r="I313" s="232"/>
      <c r="J313" s="233">
        <f>ROUND(I313*H313,2)</f>
        <v>0</v>
      </c>
      <c r="K313" s="229" t="s">
        <v>154</v>
      </c>
      <c r="L313" s="234"/>
      <c r="M313" s="235" t="s">
        <v>19</v>
      </c>
      <c r="N313" s="236" t="s">
        <v>47</v>
      </c>
      <c r="O313" s="66"/>
      <c r="P313" s="184">
        <f>O313*H313</f>
        <v>0</v>
      </c>
      <c r="Q313" s="184">
        <v>0.022</v>
      </c>
      <c r="R313" s="184">
        <f>Q313*H313</f>
        <v>0.011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304</v>
      </c>
      <c r="AT313" s="186" t="s">
        <v>209</v>
      </c>
      <c r="AU313" s="186" t="s">
        <v>86</v>
      </c>
      <c r="AY313" s="19" t="s">
        <v>147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84</v>
      </c>
      <c r="BK313" s="187">
        <f>ROUND(I313*H313,2)</f>
        <v>0</v>
      </c>
      <c r="BL313" s="19" t="s">
        <v>224</v>
      </c>
      <c r="BM313" s="186" t="s">
        <v>540</v>
      </c>
    </row>
    <row r="314" spans="1:47" s="2" customFormat="1" ht="10">
      <c r="A314" s="36"/>
      <c r="B314" s="37"/>
      <c r="C314" s="38"/>
      <c r="D314" s="188" t="s">
        <v>157</v>
      </c>
      <c r="E314" s="38"/>
      <c r="F314" s="189" t="s">
        <v>539</v>
      </c>
      <c r="G314" s="38"/>
      <c r="H314" s="38"/>
      <c r="I314" s="190"/>
      <c r="J314" s="38"/>
      <c r="K314" s="38"/>
      <c r="L314" s="41"/>
      <c r="M314" s="191"/>
      <c r="N314" s="192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157</v>
      </c>
      <c r="AU314" s="19" t="s">
        <v>86</v>
      </c>
    </row>
    <row r="315" spans="1:65" s="2" customFormat="1" ht="16.5" customHeight="1">
      <c r="A315" s="36"/>
      <c r="B315" s="37"/>
      <c r="C315" s="175" t="s">
        <v>541</v>
      </c>
      <c r="D315" s="175" t="s">
        <v>150</v>
      </c>
      <c r="E315" s="176" t="s">
        <v>542</v>
      </c>
      <c r="F315" s="177" t="s">
        <v>543</v>
      </c>
      <c r="G315" s="178" t="s">
        <v>310</v>
      </c>
      <c r="H315" s="237"/>
      <c r="I315" s="180"/>
      <c r="J315" s="181">
        <f>ROUND(I315*H315,2)</f>
        <v>0</v>
      </c>
      <c r="K315" s="177" t="s">
        <v>154</v>
      </c>
      <c r="L315" s="41"/>
      <c r="M315" s="182" t="s">
        <v>19</v>
      </c>
      <c r="N315" s="183" t="s">
        <v>47</v>
      </c>
      <c r="O315" s="66"/>
      <c r="P315" s="184">
        <f>O315*H315</f>
        <v>0</v>
      </c>
      <c r="Q315" s="184">
        <v>0</v>
      </c>
      <c r="R315" s="184">
        <f>Q315*H315</f>
        <v>0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224</v>
      </c>
      <c r="AT315" s="186" t="s">
        <v>150</v>
      </c>
      <c r="AU315" s="186" t="s">
        <v>86</v>
      </c>
      <c r="AY315" s="19" t="s">
        <v>147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84</v>
      </c>
      <c r="BK315" s="187">
        <f>ROUND(I315*H315,2)</f>
        <v>0</v>
      </c>
      <c r="BL315" s="19" t="s">
        <v>224</v>
      </c>
      <c r="BM315" s="186" t="s">
        <v>544</v>
      </c>
    </row>
    <row r="316" spans="1:47" s="2" customFormat="1" ht="18">
      <c r="A316" s="36"/>
      <c r="B316" s="37"/>
      <c r="C316" s="38"/>
      <c r="D316" s="188" t="s">
        <v>157</v>
      </c>
      <c r="E316" s="38"/>
      <c r="F316" s="189" t="s">
        <v>545</v>
      </c>
      <c r="G316" s="38"/>
      <c r="H316" s="38"/>
      <c r="I316" s="190"/>
      <c r="J316" s="38"/>
      <c r="K316" s="38"/>
      <c r="L316" s="41"/>
      <c r="M316" s="191"/>
      <c r="N316" s="19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157</v>
      </c>
      <c r="AU316" s="19" t="s">
        <v>86</v>
      </c>
    </row>
    <row r="317" spans="1:47" s="2" customFormat="1" ht="10">
      <c r="A317" s="36"/>
      <c r="B317" s="37"/>
      <c r="C317" s="38"/>
      <c r="D317" s="193" t="s">
        <v>159</v>
      </c>
      <c r="E317" s="38"/>
      <c r="F317" s="194" t="s">
        <v>546</v>
      </c>
      <c r="G317" s="38"/>
      <c r="H317" s="38"/>
      <c r="I317" s="190"/>
      <c r="J317" s="38"/>
      <c r="K317" s="38"/>
      <c r="L317" s="41"/>
      <c r="M317" s="191"/>
      <c r="N317" s="192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159</v>
      </c>
      <c r="AU317" s="19" t="s">
        <v>86</v>
      </c>
    </row>
    <row r="318" spans="2:63" s="12" customFormat="1" ht="22.75" customHeight="1">
      <c r="B318" s="159"/>
      <c r="C318" s="160"/>
      <c r="D318" s="161" t="s">
        <v>75</v>
      </c>
      <c r="E318" s="173" t="s">
        <v>547</v>
      </c>
      <c r="F318" s="173" t="s">
        <v>548</v>
      </c>
      <c r="G318" s="160"/>
      <c r="H318" s="160"/>
      <c r="I318" s="163"/>
      <c r="J318" s="174">
        <f>BK318</f>
        <v>0</v>
      </c>
      <c r="K318" s="160"/>
      <c r="L318" s="165"/>
      <c r="M318" s="166"/>
      <c r="N318" s="167"/>
      <c r="O318" s="167"/>
      <c r="P318" s="168">
        <f>SUM(P319:P326)</f>
        <v>0</v>
      </c>
      <c r="Q318" s="167"/>
      <c r="R318" s="168">
        <f>SUM(R319:R326)</f>
        <v>0.002926</v>
      </c>
      <c r="S318" s="167"/>
      <c r="T318" s="169">
        <f>SUM(T319:T326)</f>
        <v>0</v>
      </c>
      <c r="AR318" s="170" t="s">
        <v>86</v>
      </c>
      <c r="AT318" s="171" t="s">
        <v>75</v>
      </c>
      <c r="AU318" s="171" t="s">
        <v>84</v>
      </c>
      <c r="AY318" s="170" t="s">
        <v>147</v>
      </c>
      <c r="BK318" s="172">
        <f>SUM(BK319:BK326)</f>
        <v>0</v>
      </c>
    </row>
    <row r="319" spans="1:65" s="2" customFormat="1" ht="16.5" customHeight="1">
      <c r="A319" s="36"/>
      <c r="B319" s="37"/>
      <c r="C319" s="175" t="s">
        <v>549</v>
      </c>
      <c r="D319" s="175" t="s">
        <v>150</v>
      </c>
      <c r="E319" s="176" t="s">
        <v>550</v>
      </c>
      <c r="F319" s="177" t="s">
        <v>551</v>
      </c>
      <c r="G319" s="178" t="s">
        <v>241</v>
      </c>
      <c r="H319" s="179">
        <v>7</v>
      </c>
      <c r="I319" s="180"/>
      <c r="J319" s="181">
        <f>ROUND(I319*H319,2)</f>
        <v>0</v>
      </c>
      <c r="K319" s="177" t="s">
        <v>212</v>
      </c>
      <c r="L319" s="41"/>
      <c r="M319" s="182" t="s">
        <v>19</v>
      </c>
      <c r="N319" s="183" t="s">
        <v>47</v>
      </c>
      <c r="O319" s="66"/>
      <c r="P319" s="184">
        <f>O319*H319</f>
        <v>0</v>
      </c>
      <c r="Q319" s="184">
        <v>0</v>
      </c>
      <c r="R319" s="184">
        <f>Q319*H319</f>
        <v>0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224</v>
      </c>
      <c r="AT319" s="186" t="s">
        <v>150</v>
      </c>
      <c r="AU319" s="186" t="s">
        <v>86</v>
      </c>
      <c r="AY319" s="19" t="s">
        <v>147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84</v>
      </c>
      <c r="BK319" s="187">
        <f>ROUND(I319*H319,2)</f>
        <v>0</v>
      </c>
      <c r="BL319" s="19" t="s">
        <v>224</v>
      </c>
      <c r="BM319" s="186" t="s">
        <v>552</v>
      </c>
    </row>
    <row r="320" spans="1:47" s="2" customFormat="1" ht="10">
      <c r="A320" s="36"/>
      <c r="B320" s="37"/>
      <c r="C320" s="38"/>
      <c r="D320" s="188" t="s">
        <v>157</v>
      </c>
      <c r="E320" s="38"/>
      <c r="F320" s="189" t="s">
        <v>553</v>
      </c>
      <c r="G320" s="38"/>
      <c r="H320" s="38"/>
      <c r="I320" s="190"/>
      <c r="J320" s="38"/>
      <c r="K320" s="38"/>
      <c r="L320" s="41"/>
      <c r="M320" s="191"/>
      <c r="N320" s="192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157</v>
      </c>
      <c r="AU320" s="19" t="s">
        <v>86</v>
      </c>
    </row>
    <row r="321" spans="1:65" s="2" customFormat="1" ht="16.5" customHeight="1">
      <c r="A321" s="36"/>
      <c r="B321" s="37"/>
      <c r="C321" s="227" t="s">
        <v>554</v>
      </c>
      <c r="D321" s="227" t="s">
        <v>209</v>
      </c>
      <c r="E321" s="228" t="s">
        <v>555</v>
      </c>
      <c r="F321" s="229" t="s">
        <v>556</v>
      </c>
      <c r="G321" s="230" t="s">
        <v>241</v>
      </c>
      <c r="H321" s="231">
        <v>7.7</v>
      </c>
      <c r="I321" s="232"/>
      <c r="J321" s="233">
        <f>ROUND(I321*H321,2)</f>
        <v>0</v>
      </c>
      <c r="K321" s="229" t="s">
        <v>212</v>
      </c>
      <c r="L321" s="234"/>
      <c r="M321" s="235" t="s">
        <v>19</v>
      </c>
      <c r="N321" s="236" t="s">
        <v>47</v>
      </c>
      <c r="O321" s="66"/>
      <c r="P321" s="184">
        <f>O321*H321</f>
        <v>0</v>
      </c>
      <c r="Q321" s="184">
        <v>0.00038</v>
      </c>
      <c r="R321" s="184">
        <f>Q321*H321</f>
        <v>0.002926</v>
      </c>
      <c r="S321" s="184">
        <v>0</v>
      </c>
      <c r="T321" s="185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6" t="s">
        <v>304</v>
      </c>
      <c r="AT321" s="186" t="s">
        <v>209</v>
      </c>
      <c r="AU321" s="186" t="s">
        <v>86</v>
      </c>
      <c r="AY321" s="19" t="s">
        <v>147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9" t="s">
        <v>84</v>
      </c>
      <c r="BK321" s="187">
        <f>ROUND(I321*H321,2)</f>
        <v>0</v>
      </c>
      <c r="BL321" s="19" t="s">
        <v>224</v>
      </c>
      <c r="BM321" s="186" t="s">
        <v>557</v>
      </c>
    </row>
    <row r="322" spans="1:47" s="2" customFormat="1" ht="10">
      <c r="A322" s="36"/>
      <c r="B322" s="37"/>
      <c r="C322" s="38"/>
      <c r="D322" s="188" t="s">
        <v>157</v>
      </c>
      <c r="E322" s="38"/>
      <c r="F322" s="189" t="s">
        <v>556</v>
      </c>
      <c r="G322" s="38"/>
      <c r="H322" s="38"/>
      <c r="I322" s="190"/>
      <c r="J322" s="38"/>
      <c r="K322" s="38"/>
      <c r="L322" s="41"/>
      <c r="M322" s="191"/>
      <c r="N322" s="192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157</v>
      </c>
      <c r="AU322" s="19" t="s">
        <v>86</v>
      </c>
    </row>
    <row r="323" spans="2:51" s="13" customFormat="1" ht="10">
      <c r="B323" s="195"/>
      <c r="C323" s="196"/>
      <c r="D323" s="188" t="s">
        <v>161</v>
      </c>
      <c r="E323" s="196"/>
      <c r="F323" s="197" t="s">
        <v>558</v>
      </c>
      <c r="G323" s="196"/>
      <c r="H323" s="198">
        <v>7.7</v>
      </c>
      <c r="I323" s="199"/>
      <c r="J323" s="196"/>
      <c r="K323" s="196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161</v>
      </c>
      <c r="AU323" s="204" t="s">
        <v>86</v>
      </c>
      <c r="AV323" s="13" t="s">
        <v>86</v>
      </c>
      <c r="AW323" s="13" t="s">
        <v>4</v>
      </c>
      <c r="AX323" s="13" t="s">
        <v>84</v>
      </c>
      <c r="AY323" s="204" t="s">
        <v>147</v>
      </c>
    </row>
    <row r="324" spans="1:65" s="2" customFormat="1" ht="16.5" customHeight="1">
      <c r="A324" s="36"/>
      <c r="B324" s="37"/>
      <c r="C324" s="175" t="s">
        <v>559</v>
      </c>
      <c r="D324" s="175" t="s">
        <v>150</v>
      </c>
      <c r="E324" s="176" t="s">
        <v>560</v>
      </c>
      <c r="F324" s="177" t="s">
        <v>561</v>
      </c>
      <c r="G324" s="178" t="s">
        <v>310</v>
      </c>
      <c r="H324" s="237"/>
      <c r="I324" s="180"/>
      <c r="J324" s="181">
        <f>ROUND(I324*H324,2)</f>
        <v>0</v>
      </c>
      <c r="K324" s="177" t="s">
        <v>154</v>
      </c>
      <c r="L324" s="41"/>
      <c r="M324" s="182" t="s">
        <v>19</v>
      </c>
      <c r="N324" s="183" t="s">
        <v>47</v>
      </c>
      <c r="O324" s="66"/>
      <c r="P324" s="184">
        <f>O324*H324</f>
        <v>0</v>
      </c>
      <c r="Q324" s="184">
        <v>0</v>
      </c>
      <c r="R324" s="184">
        <f>Q324*H324</f>
        <v>0</v>
      </c>
      <c r="S324" s="184">
        <v>0</v>
      </c>
      <c r="T324" s="185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6" t="s">
        <v>224</v>
      </c>
      <c r="AT324" s="186" t="s">
        <v>150</v>
      </c>
      <c r="AU324" s="186" t="s">
        <v>86</v>
      </c>
      <c r="AY324" s="19" t="s">
        <v>147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9" t="s">
        <v>84</v>
      </c>
      <c r="BK324" s="187">
        <f>ROUND(I324*H324,2)</f>
        <v>0</v>
      </c>
      <c r="BL324" s="19" t="s">
        <v>224</v>
      </c>
      <c r="BM324" s="186" t="s">
        <v>562</v>
      </c>
    </row>
    <row r="325" spans="1:47" s="2" customFormat="1" ht="18">
      <c r="A325" s="36"/>
      <c r="B325" s="37"/>
      <c r="C325" s="38"/>
      <c r="D325" s="188" t="s">
        <v>157</v>
      </c>
      <c r="E325" s="38"/>
      <c r="F325" s="189" t="s">
        <v>563</v>
      </c>
      <c r="G325" s="38"/>
      <c r="H325" s="38"/>
      <c r="I325" s="190"/>
      <c r="J325" s="38"/>
      <c r="K325" s="38"/>
      <c r="L325" s="41"/>
      <c r="M325" s="191"/>
      <c r="N325" s="192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157</v>
      </c>
      <c r="AU325" s="19" t="s">
        <v>86</v>
      </c>
    </row>
    <row r="326" spans="1:47" s="2" customFormat="1" ht="10">
      <c r="A326" s="36"/>
      <c r="B326" s="37"/>
      <c r="C326" s="38"/>
      <c r="D326" s="193" t="s">
        <v>159</v>
      </c>
      <c r="E326" s="38"/>
      <c r="F326" s="194" t="s">
        <v>564</v>
      </c>
      <c r="G326" s="38"/>
      <c r="H326" s="38"/>
      <c r="I326" s="190"/>
      <c r="J326" s="38"/>
      <c r="K326" s="38"/>
      <c r="L326" s="41"/>
      <c r="M326" s="191"/>
      <c r="N326" s="192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159</v>
      </c>
      <c r="AU326" s="19" t="s">
        <v>86</v>
      </c>
    </row>
    <row r="327" spans="2:63" s="12" customFormat="1" ht="22.75" customHeight="1">
      <c r="B327" s="159"/>
      <c r="C327" s="160"/>
      <c r="D327" s="161" t="s">
        <v>75</v>
      </c>
      <c r="E327" s="173" t="s">
        <v>565</v>
      </c>
      <c r="F327" s="173" t="s">
        <v>566</v>
      </c>
      <c r="G327" s="160"/>
      <c r="H327" s="160"/>
      <c r="I327" s="163"/>
      <c r="J327" s="174">
        <f>BK327</f>
        <v>0</v>
      </c>
      <c r="K327" s="160"/>
      <c r="L327" s="165"/>
      <c r="M327" s="166"/>
      <c r="N327" s="167"/>
      <c r="O327" s="167"/>
      <c r="P327" s="168">
        <f>SUM(P328:P383)</f>
        <v>0</v>
      </c>
      <c r="Q327" s="167"/>
      <c r="R327" s="168">
        <f>SUM(R328:R383)</f>
        <v>5.718521300000001</v>
      </c>
      <c r="S327" s="167"/>
      <c r="T327" s="169">
        <f>SUM(T328:T383)</f>
        <v>0</v>
      </c>
      <c r="AR327" s="170" t="s">
        <v>86</v>
      </c>
      <c r="AT327" s="171" t="s">
        <v>75</v>
      </c>
      <c r="AU327" s="171" t="s">
        <v>84</v>
      </c>
      <c r="AY327" s="170" t="s">
        <v>147</v>
      </c>
      <c r="BK327" s="172">
        <f>SUM(BK328:BK383)</f>
        <v>0</v>
      </c>
    </row>
    <row r="328" spans="1:65" s="2" customFormat="1" ht="16.5" customHeight="1">
      <c r="A328" s="36"/>
      <c r="B328" s="37"/>
      <c r="C328" s="175" t="s">
        <v>567</v>
      </c>
      <c r="D328" s="175" t="s">
        <v>150</v>
      </c>
      <c r="E328" s="176" t="s">
        <v>568</v>
      </c>
      <c r="F328" s="177" t="s">
        <v>569</v>
      </c>
      <c r="G328" s="178" t="s">
        <v>167</v>
      </c>
      <c r="H328" s="179">
        <v>125.35</v>
      </c>
      <c r="I328" s="180"/>
      <c r="J328" s="181">
        <f>ROUND(I328*H328,2)</f>
        <v>0</v>
      </c>
      <c r="K328" s="177" t="s">
        <v>154</v>
      </c>
      <c r="L328" s="41"/>
      <c r="M328" s="182" t="s">
        <v>19</v>
      </c>
      <c r="N328" s="183" t="s">
        <v>47</v>
      </c>
      <c r="O328" s="66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224</v>
      </c>
      <c r="AT328" s="186" t="s">
        <v>150</v>
      </c>
      <c r="AU328" s="186" t="s">
        <v>86</v>
      </c>
      <c r="AY328" s="19" t="s">
        <v>147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84</v>
      </c>
      <c r="BK328" s="187">
        <f>ROUND(I328*H328,2)</f>
        <v>0</v>
      </c>
      <c r="BL328" s="19" t="s">
        <v>224</v>
      </c>
      <c r="BM328" s="186" t="s">
        <v>570</v>
      </c>
    </row>
    <row r="329" spans="1:47" s="2" customFormat="1" ht="10">
      <c r="A329" s="36"/>
      <c r="B329" s="37"/>
      <c r="C329" s="38"/>
      <c r="D329" s="188" t="s">
        <v>157</v>
      </c>
      <c r="E329" s="38"/>
      <c r="F329" s="189" t="s">
        <v>571</v>
      </c>
      <c r="G329" s="38"/>
      <c r="H329" s="38"/>
      <c r="I329" s="190"/>
      <c r="J329" s="38"/>
      <c r="K329" s="38"/>
      <c r="L329" s="41"/>
      <c r="M329" s="191"/>
      <c r="N329" s="192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157</v>
      </c>
      <c r="AU329" s="19" t="s">
        <v>86</v>
      </c>
    </row>
    <row r="330" spans="1:47" s="2" customFormat="1" ht="10">
      <c r="A330" s="36"/>
      <c r="B330" s="37"/>
      <c r="C330" s="38"/>
      <c r="D330" s="193" t="s">
        <v>159</v>
      </c>
      <c r="E330" s="38"/>
      <c r="F330" s="194" t="s">
        <v>572</v>
      </c>
      <c r="G330" s="38"/>
      <c r="H330" s="38"/>
      <c r="I330" s="190"/>
      <c r="J330" s="38"/>
      <c r="K330" s="38"/>
      <c r="L330" s="41"/>
      <c r="M330" s="191"/>
      <c r="N330" s="192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159</v>
      </c>
      <c r="AU330" s="19" t="s">
        <v>86</v>
      </c>
    </row>
    <row r="331" spans="1:65" s="2" customFormat="1" ht="16.5" customHeight="1">
      <c r="A331" s="36"/>
      <c r="B331" s="37"/>
      <c r="C331" s="175" t="s">
        <v>573</v>
      </c>
      <c r="D331" s="175" t="s">
        <v>150</v>
      </c>
      <c r="E331" s="176" t="s">
        <v>574</v>
      </c>
      <c r="F331" s="177" t="s">
        <v>575</v>
      </c>
      <c r="G331" s="178" t="s">
        <v>167</v>
      </c>
      <c r="H331" s="179">
        <v>125.35</v>
      </c>
      <c r="I331" s="180"/>
      <c r="J331" s="181">
        <f>ROUND(I331*H331,2)</f>
        <v>0</v>
      </c>
      <c r="K331" s="177" t="s">
        <v>154</v>
      </c>
      <c r="L331" s="41"/>
      <c r="M331" s="182" t="s">
        <v>19</v>
      </c>
      <c r="N331" s="183" t="s">
        <v>47</v>
      </c>
      <c r="O331" s="66"/>
      <c r="P331" s="184">
        <f>O331*H331</f>
        <v>0</v>
      </c>
      <c r="Q331" s="184">
        <v>4E-05</v>
      </c>
      <c r="R331" s="184">
        <f>Q331*H331</f>
        <v>0.005014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224</v>
      </c>
      <c r="AT331" s="186" t="s">
        <v>150</v>
      </c>
      <c r="AU331" s="186" t="s">
        <v>86</v>
      </c>
      <c r="AY331" s="19" t="s">
        <v>147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84</v>
      </c>
      <c r="BK331" s="187">
        <f>ROUND(I331*H331,2)</f>
        <v>0</v>
      </c>
      <c r="BL331" s="19" t="s">
        <v>224</v>
      </c>
      <c r="BM331" s="186" t="s">
        <v>576</v>
      </c>
    </row>
    <row r="332" spans="1:47" s="2" customFormat="1" ht="10">
      <c r="A332" s="36"/>
      <c r="B332" s="37"/>
      <c r="C332" s="38"/>
      <c r="D332" s="188" t="s">
        <v>157</v>
      </c>
      <c r="E332" s="38"/>
      <c r="F332" s="189" t="s">
        <v>577</v>
      </c>
      <c r="G332" s="38"/>
      <c r="H332" s="38"/>
      <c r="I332" s="190"/>
      <c r="J332" s="38"/>
      <c r="K332" s="38"/>
      <c r="L332" s="41"/>
      <c r="M332" s="191"/>
      <c r="N332" s="192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157</v>
      </c>
      <c r="AU332" s="19" t="s">
        <v>86</v>
      </c>
    </row>
    <row r="333" spans="1:47" s="2" customFormat="1" ht="10">
      <c r="A333" s="36"/>
      <c r="B333" s="37"/>
      <c r="C333" s="38"/>
      <c r="D333" s="193" t="s">
        <v>159</v>
      </c>
      <c r="E333" s="38"/>
      <c r="F333" s="194" t="s">
        <v>578</v>
      </c>
      <c r="G333" s="38"/>
      <c r="H333" s="38"/>
      <c r="I333" s="190"/>
      <c r="J333" s="38"/>
      <c r="K333" s="38"/>
      <c r="L333" s="41"/>
      <c r="M333" s="191"/>
      <c r="N333" s="19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159</v>
      </c>
      <c r="AU333" s="19" t="s">
        <v>86</v>
      </c>
    </row>
    <row r="334" spans="1:65" s="2" customFormat="1" ht="16.5" customHeight="1">
      <c r="A334" s="36"/>
      <c r="B334" s="37"/>
      <c r="C334" s="175" t="s">
        <v>579</v>
      </c>
      <c r="D334" s="175" t="s">
        <v>150</v>
      </c>
      <c r="E334" s="176" t="s">
        <v>580</v>
      </c>
      <c r="F334" s="177" t="s">
        <v>581</v>
      </c>
      <c r="G334" s="178" t="s">
        <v>167</v>
      </c>
      <c r="H334" s="179">
        <v>125.35</v>
      </c>
      <c r="I334" s="180"/>
      <c r="J334" s="181">
        <f>ROUND(I334*H334,2)</f>
        <v>0</v>
      </c>
      <c r="K334" s="177" t="s">
        <v>154</v>
      </c>
      <c r="L334" s="41"/>
      <c r="M334" s="182" t="s">
        <v>19</v>
      </c>
      <c r="N334" s="183" t="s">
        <v>47</v>
      </c>
      <c r="O334" s="66"/>
      <c r="P334" s="184">
        <f>O334*H334</f>
        <v>0</v>
      </c>
      <c r="Q334" s="184">
        <v>0</v>
      </c>
      <c r="R334" s="184">
        <f>Q334*H334</f>
        <v>0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224</v>
      </c>
      <c r="AT334" s="186" t="s">
        <v>150</v>
      </c>
      <c r="AU334" s="186" t="s">
        <v>86</v>
      </c>
      <c r="AY334" s="19" t="s">
        <v>147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84</v>
      </c>
      <c r="BK334" s="187">
        <f>ROUND(I334*H334,2)</f>
        <v>0</v>
      </c>
      <c r="BL334" s="19" t="s">
        <v>224</v>
      </c>
      <c r="BM334" s="186" t="s">
        <v>582</v>
      </c>
    </row>
    <row r="335" spans="1:47" s="2" customFormat="1" ht="10">
      <c r="A335" s="36"/>
      <c r="B335" s="37"/>
      <c r="C335" s="38"/>
      <c r="D335" s="188" t="s">
        <v>157</v>
      </c>
      <c r="E335" s="38"/>
      <c r="F335" s="189" t="s">
        <v>583</v>
      </c>
      <c r="G335" s="38"/>
      <c r="H335" s="38"/>
      <c r="I335" s="190"/>
      <c r="J335" s="38"/>
      <c r="K335" s="38"/>
      <c r="L335" s="41"/>
      <c r="M335" s="191"/>
      <c r="N335" s="19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157</v>
      </c>
      <c r="AU335" s="19" t="s">
        <v>86</v>
      </c>
    </row>
    <row r="336" spans="1:47" s="2" customFormat="1" ht="10">
      <c r="A336" s="36"/>
      <c r="B336" s="37"/>
      <c r="C336" s="38"/>
      <c r="D336" s="193" t="s">
        <v>159</v>
      </c>
      <c r="E336" s="38"/>
      <c r="F336" s="194" t="s">
        <v>584</v>
      </c>
      <c r="G336" s="38"/>
      <c r="H336" s="38"/>
      <c r="I336" s="190"/>
      <c r="J336" s="38"/>
      <c r="K336" s="38"/>
      <c r="L336" s="41"/>
      <c r="M336" s="191"/>
      <c r="N336" s="192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159</v>
      </c>
      <c r="AU336" s="19" t="s">
        <v>86</v>
      </c>
    </row>
    <row r="337" spans="1:65" s="2" customFormat="1" ht="16.5" customHeight="1">
      <c r="A337" s="36"/>
      <c r="B337" s="37"/>
      <c r="C337" s="175" t="s">
        <v>585</v>
      </c>
      <c r="D337" s="175" t="s">
        <v>150</v>
      </c>
      <c r="E337" s="176" t="s">
        <v>586</v>
      </c>
      <c r="F337" s="177" t="s">
        <v>587</v>
      </c>
      <c r="G337" s="178" t="s">
        <v>167</v>
      </c>
      <c r="H337" s="179">
        <v>125.35</v>
      </c>
      <c r="I337" s="180"/>
      <c r="J337" s="181">
        <f>ROUND(I337*H337,2)</f>
        <v>0</v>
      </c>
      <c r="K337" s="177" t="s">
        <v>154</v>
      </c>
      <c r="L337" s="41"/>
      <c r="M337" s="182" t="s">
        <v>19</v>
      </c>
      <c r="N337" s="183" t="s">
        <v>47</v>
      </c>
      <c r="O337" s="66"/>
      <c r="P337" s="184">
        <f>O337*H337</f>
        <v>0</v>
      </c>
      <c r="Q337" s="184">
        <v>0.024</v>
      </c>
      <c r="R337" s="184">
        <f>Q337*H337</f>
        <v>3.0084</v>
      </c>
      <c r="S337" s="184">
        <v>0</v>
      </c>
      <c r="T337" s="18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224</v>
      </c>
      <c r="AT337" s="186" t="s">
        <v>150</v>
      </c>
      <c r="AU337" s="186" t="s">
        <v>86</v>
      </c>
      <c r="AY337" s="19" t="s">
        <v>147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84</v>
      </c>
      <c r="BK337" s="187">
        <f>ROUND(I337*H337,2)</f>
        <v>0</v>
      </c>
      <c r="BL337" s="19" t="s">
        <v>224</v>
      </c>
      <c r="BM337" s="186" t="s">
        <v>588</v>
      </c>
    </row>
    <row r="338" spans="1:47" s="2" customFormat="1" ht="10">
      <c r="A338" s="36"/>
      <c r="B338" s="37"/>
      <c r="C338" s="38"/>
      <c r="D338" s="188" t="s">
        <v>157</v>
      </c>
      <c r="E338" s="38"/>
      <c r="F338" s="189" t="s">
        <v>589</v>
      </c>
      <c r="G338" s="38"/>
      <c r="H338" s="38"/>
      <c r="I338" s="190"/>
      <c r="J338" s="38"/>
      <c r="K338" s="38"/>
      <c r="L338" s="41"/>
      <c r="M338" s="191"/>
      <c r="N338" s="192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157</v>
      </c>
      <c r="AU338" s="19" t="s">
        <v>86</v>
      </c>
    </row>
    <row r="339" spans="1:47" s="2" customFormat="1" ht="10">
      <c r="A339" s="36"/>
      <c r="B339" s="37"/>
      <c r="C339" s="38"/>
      <c r="D339" s="193" t="s">
        <v>159</v>
      </c>
      <c r="E339" s="38"/>
      <c r="F339" s="194" t="s">
        <v>590</v>
      </c>
      <c r="G339" s="38"/>
      <c r="H339" s="38"/>
      <c r="I339" s="190"/>
      <c r="J339" s="38"/>
      <c r="K339" s="38"/>
      <c r="L339" s="41"/>
      <c r="M339" s="191"/>
      <c r="N339" s="19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159</v>
      </c>
      <c r="AU339" s="19" t="s">
        <v>86</v>
      </c>
    </row>
    <row r="340" spans="1:65" s="2" customFormat="1" ht="16.5" customHeight="1">
      <c r="A340" s="36"/>
      <c r="B340" s="37"/>
      <c r="C340" s="175" t="s">
        <v>591</v>
      </c>
      <c r="D340" s="175" t="s">
        <v>150</v>
      </c>
      <c r="E340" s="176" t="s">
        <v>592</v>
      </c>
      <c r="F340" s="177" t="s">
        <v>593</v>
      </c>
      <c r="G340" s="178" t="s">
        <v>167</v>
      </c>
      <c r="H340" s="179">
        <v>125.35</v>
      </c>
      <c r="I340" s="180"/>
      <c r="J340" s="181">
        <f>ROUND(I340*H340,2)</f>
        <v>0</v>
      </c>
      <c r="K340" s="177" t="s">
        <v>154</v>
      </c>
      <c r="L340" s="41"/>
      <c r="M340" s="182" t="s">
        <v>19</v>
      </c>
      <c r="N340" s="183" t="s">
        <v>47</v>
      </c>
      <c r="O340" s="66"/>
      <c r="P340" s="184">
        <f>O340*H340</f>
        <v>0</v>
      </c>
      <c r="Q340" s="184">
        <v>0.0054</v>
      </c>
      <c r="R340" s="184">
        <f>Q340*H340</f>
        <v>0.67689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224</v>
      </c>
      <c r="AT340" s="186" t="s">
        <v>150</v>
      </c>
      <c r="AU340" s="186" t="s">
        <v>86</v>
      </c>
      <c r="AY340" s="19" t="s">
        <v>147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84</v>
      </c>
      <c r="BK340" s="187">
        <f>ROUND(I340*H340,2)</f>
        <v>0</v>
      </c>
      <c r="BL340" s="19" t="s">
        <v>224</v>
      </c>
      <c r="BM340" s="186" t="s">
        <v>594</v>
      </c>
    </row>
    <row r="341" spans="1:47" s="2" customFormat="1" ht="10">
      <c r="A341" s="36"/>
      <c r="B341" s="37"/>
      <c r="C341" s="38"/>
      <c r="D341" s="188" t="s">
        <v>157</v>
      </c>
      <c r="E341" s="38"/>
      <c r="F341" s="189" t="s">
        <v>595</v>
      </c>
      <c r="G341" s="38"/>
      <c r="H341" s="38"/>
      <c r="I341" s="190"/>
      <c r="J341" s="38"/>
      <c r="K341" s="38"/>
      <c r="L341" s="41"/>
      <c r="M341" s="191"/>
      <c r="N341" s="192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157</v>
      </c>
      <c r="AU341" s="19" t="s">
        <v>86</v>
      </c>
    </row>
    <row r="342" spans="1:47" s="2" customFormat="1" ht="10">
      <c r="A342" s="36"/>
      <c r="B342" s="37"/>
      <c r="C342" s="38"/>
      <c r="D342" s="193" t="s">
        <v>159</v>
      </c>
      <c r="E342" s="38"/>
      <c r="F342" s="194" t="s">
        <v>596</v>
      </c>
      <c r="G342" s="38"/>
      <c r="H342" s="38"/>
      <c r="I342" s="190"/>
      <c r="J342" s="38"/>
      <c r="K342" s="38"/>
      <c r="L342" s="41"/>
      <c r="M342" s="191"/>
      <c r="N342" s="192"/>
      <c r="O342" s="66"/>
      <c r="P342" s="66"/>
      <c r="Q342" s="66"/>
      <c r="R342" s="66"/>
      <c r="S342" s="66"/>
      <c r="T342" s="6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159</v>
      </c>
      <c r="AU342" s="19" t="s">
        <v>86</v>
      </c>
    </row>
    <row r="343" spans="2:51" s="13" customFormat="1" ht="10">
      <c r="B343" s="195"/>
      <c r="C343" s="196"/>
      <c r="D343" s="188" t="s">
        <v>161</v>
      </c>
      <c r="E343" s="205" t="s">
        <v>19</v>
      </c>
      <c r="F343" s="197" t="s">
        <v>597</v>
      </c>
      <c r="G343" s="196"/>
      <c r="H343" s="198">
        <v>125.35</v>
      </c>
      <c r="I343" s="199"/>
      <c r="J343" s="196"/>
      <c r="K343" s="196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161</v>
      </c>
      <c r="AU343" s="204" t="s">
        <v>86</v>
      </c>
      <c r="AV343" s="13" t="s">
        <v>86</v>
      </c>
      <c r="AW343" s="13" t="s">
        <v>35</v>
      </c>
      <c r="AX343" s="13" t="s">
        <v>84</v>
      </c>
      <c r="AY343" s="204" t="s">
        <v>147</v>
      </c>
    </row>
    <row r="344" spans="1:65" s="2" customFormat="1" ht="16.5" customHeight="1">
      <c r="A344" s="36"/>
      <c r="B344" s="37"/>
      <c r="C344" s="175" t="s">
        <v>598</v>
      </c>
      <c r="D344" s="175" t="s">
        <v>150</v>
      </c>
      <c r="E344" s="176" t="s">
        <v>599</v>
      </c>
      <c r="F344" s="177" t="s">
        <v>600</v>
      </c>
      <c r="G344" s="178" t="s">
        <v>167</v>
      </c>
      <c r="H344" s="179">
        <v>125.35</v>
      </c>
      <c r="I344" s="180"/>
      <c r="J344" s="181">
        <f>ROUND(I344*H344,2)</f>
        <v>0</v>
      </c>
      <c r="K344" s="177" t="s">
        <v>154</v>
      </c>
      <c r="L344" s="41"/>
      <c r="M344" s="182" t="s">
        <v>19</v>
      </c>
      <c r="N344" s="183" t="s">
        <v>47</v>
      </c>
      <c r="O344" s="66"/>
      <c r="P344" s="184">
        <f>O344*H344</f>
        <v>0</v>
      </c>
      <c r="Q344" s="184">
        <v>0.0003</v>
      </c>
      <c r="R344" s="184">
        <f>Q344*H344</f>
        <v>0.03760499999999999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224</v>
      </c>
      <c r="AT344" s="186" t="s">
        <v>150</v>
      </c>
      <c r="AU344" s="186" t="s">
        <v>86</v>
      </c>
      <c r="AY344" s="19" t="s">
        <v>147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84</v>
      </c>
      <c r="BK344" s="187">
        <f>ROUND(I344*H344,2)</f>
        <v>0</v>
      </c>
      <c r="BL344" s="19" t="s">
        <v>224</v>
      </c>
      <c r="BM344" s="186" t="s">
        <v>601</v>
      </c>
    </row>
    <row r="345" spans="1:47" s="2" customFormat="1" ht="10">
      <c r="A345" s="36"/>
      <c r="B345" s="37"/>
      <c r="C345" s="38"/>
      <c r="D345" s="188" t="s">
        <v>157</v>
      </c>
      <c r="E345" s="38"/>
      <c r="F345" s="189" t="s">
        <v>602</v>
      </c>
      <c r="G345" s="38"/>
      <c r="H345" s="38"/>
      <c r="I345" s="190"/>
      <c r="J345" s="38"/>
      <c r="K345" s="38"/>
      <c r="L345" s="41"/>
      <c r="M345" s="191"/>
      <c r="N345" s="192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157</v>
      </c>
      <c r="AU345" s="19" t="s">
        <v>86</v>
      </c>
    </row>
    <row r="346" spans="1:47" s="2" customFormat="1" ht="10">
      <c r="A346" s="36"/>
      <c r="B346" s="37"/>
      <c r="C346" s="38"/>
      <c r="D346" s="193" t="s">
        <v>159</v>
      </c>
      <c r="E346" s="38"/>
      <c r="F346" s="194" t="s">
        <v>603</v>
      </c>
      <c r="G346" s="38"/>
      <c r="H346" s="38"/>
      <c r="I346" s="190"/>
      <c r="J346" s="38"/>
      <c r="K346" s="38"/>
      <c r="L346" s="41"/>
      <c r="M346" s="191"/>
      <c r="N346" s="192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159</v>
      </c>
      <c r="AU346" s="19" t="s">
        <v>86</v>
      </c>
    </row>
    <row r="347" spans="2:51" s="13" customFormat="1" ht="10">
      <c r="B347" s="195"/>
      <c r="C347" s="196"/>
      <c r="D347" s="188" t="s">
        <v>161</v>
      </c>
      <c r="E347" s="205" t="s">
        <v>19</v>
      </c>
      <c r="F347" s="197" t="s">
        <v>604</v>
      </c>
      <c r="G347" s="196"/>
      <c r="H347" s="198">
        <v>125.35</v>
      </c>
      <c r="I347" s="199"/>
      <c r="J347" s="196"/>
      <c r="K347" s="196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161</v>
      </c>
      <c r="AU347" s="204" t="s">
        <v>86</v>
      </c>
      <c r="AV347" s="13" t="s">
        <v>86</v>
      </c>
      <c r="AW347" s="13" t="s">
        <v>35</v>
      </c>
      <c r="AX347" s="13" t="s">
        <v>84</v>
      </c>
      <c r="AY347" s="204" t="s">
        <v>147</v>
      </c>
    </row>
    <row r="348" spans="1:65" s="2" customFormat="1" ht="16.5" customHeight="1">
      <c r="A348" s="36"/>
      <c r="B348" s="37"/>
      <c r="C348" s="175" t="s">
        <v>605</v>
      </c>
      <c r="D348" s="175" t="s">
        <v>150</v>
      </c>
      <c r="E348" s="176" t="s">
        <v>606</v>
      </c>
      <c r="F348" s="177" t="s">
        <v>607</v>
      </c>
      <c r="G348" s="178" t="s">
        <v>167</v>
      </c>
      <c r="H348" s="179">
        <v>376.05</v>
      </c>
      <c r="I348" s="180"/>
      <c r="J348" s="181">
        <f>ROUND(I348*H348,2)</f>
        <v>0</v>
      </c>
      <c r="K348" s="177" t="s">
        <v>154</v>
      </c>
      <c r="L348" s="41"/>
      <c r="M348" s="182" t="s">
        <v>19</v>
      </c>
      <c r="N348" s="183" t="s">
        <v>47</v>
      </c>
      <c r="O348" s="66"/>
      <c r="P348" s="184">
        <f>O348*H348</f>
        <v>0</v>
      </c>
      <c r="Q348" s="184">
        <v>0.003</v>
      </c>
      <c r="R348" s="184">
        <f>Q348*H348</f>
        <v>1.12815</v>
      </c>
      <c r="S348" s="184">
        <v>0</v>
      </c>
      <c r="T348" s="185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224</v>
      </c>
      <c r="AT348" s="186" t="s">
        <v>150</v>
      </c>
      <c r="AU348" s="186" t="s">
        <v>86</v>
      </c>
      <c r="AY348" s="19" t="s">
        <v>147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9" t="s">
        <v>84</v>
      </c>
      <c r="BK348" s="187">
        <f>ROUND(I348*H348,2)</f>
        <v>0</v>
      </c>
      <c r="BL348" s="19" t="s">
        <v>224</v>
      </c>
      <c r="BM348" s="186" t="s">
        <v>608</v>
      </c>
    </row>
    <row r="349" spans="1:47" s="2" customFormat="1" ht="10">
      <c r="A349" s="36"/>
      <c r="B349" s="37"/>
      <c r="C349" s="38"/>
      <c r="D349" s="188" t="s">
        <v>157</v>
      </c>
      <c r="E349" s="38"/>
      <c r="F349" s="189" t="s">
        <v>609</v>
      </c>
      <c r="G349" s="38"/>
      <c r="H349" s="38"/>
      <c r="I349" s="190"/>
      <c r="J349" s="38"/>
      <c r="K349" s="38"/>
      <c r="L349" s="41"/>
      <c r="M349" s="191"/>
      <c r="N349" s="192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157</v>
      </c>
      <c r="AU349" s="19" t="s">
        <v>86</v>
      </c>
    </row>
    <row r="350" spans="1:47" s="2" customFormat="1" ht="10">
      <c r="A350" s="36"/>
      <c r="B350" s="37"/>
      <c r="C350" s="38"/>
      <c r="D350" s="193" t="s">
        <v>159</v>
      </c>
      <c r="E350" s="38"/>
      <c r="F350" s="194" t="s">
        <v>610</v>
      </c>
      <c r="G350" s="38"/>
      <c r="H350" s="38"/>
      <c r="I350" s="190"/>
      <c r="J350" s="38"/>
      <c r="K350" s="38"/>
      <c r="L350" s="41"/>
      <c r="M350" s="191"/>
      <c r="N350" s="192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159</v>
      </c>
      <c r="AU350" s="19" t="s">
        <v>86</v>
      </c>
    </row>
    <row r="351" spans="2:51" s="13" customFormat="1" ht="10">
      <c r="B351" s="195"/>
      <c r="C351" s="196"/>
      <c r="D351" s="188" t="s">
        <v>161</v>
      </c>
      <c r="E351" s="205" t="s">
        <v>19</v>
      </c>
      <c r="F351" s="197" t="s">
        <v>611</v>
      </c>
      <c r="G351" s="196"/>
      <c r="H351" s="198">
        <v>125.35</v>
      </c>
      <c r="I351" s="199"/>
      <c r="J351" s="196"/>
      <c r="K351" s="196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161</v>
      </c>
      <c r="AU351" s="204" t="s">
        <v>86</v>
      </c>
      <c r="AV351" s="13" t="s">
        <v>86</v>
      </c>
      <c r="AW351" s="13" t="s">
        <v>35</v>
      </c>
      <c r="AX351" s="13" t="s">
        <v>76</v>
      </c>
      <c r="AY351" s="204" t="s">
        <v>147</v>
      </c>
    </row>
    <row r="352" spans="2:51" s="13" customFormat="1" ht="10">
      <c r="B352" s="195"/>
      <c r="C352" s="196"/>
      <c r="D352" s="188" t="s">
        <v>161</v>
      </c>
      <c r="E352" s="205" t="s">
        <v>19</v>
      </c>
      <c r="F352" s="197" t="s">
        <v>612</v>
      </c>
      <c r="G352" s="196"/>
      <c r="H352" s="198">
        <v>125.35</v>
      </c>
      <c r="I352" s="199"/>
      <c r="J352" s="196"/>
      <c r="K352" s="196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161</v>
      </c>
      <c r="AU352" s="204" t="s">
        <v>86</v>
      </c>
      <c r="AV352" s="13" t="s">
        <v>86</v>
      </c>
      <c r="AW352" s="13" t="s">
        <v>35</v>
      </c>
      <c r="AX352" s="13" t="s">
        <v>76</v>
      </c>
      <c r="AY352" s="204" t="s">
        <v>147</v>
      </c>
    </row>
    <row r="353" spans="2:51" s="13" customFormat="1" ht="10">
      <c r="B353" s="195"/>
      <c r="C353" s="196"/>
      <c r="D353" s="188" t="s">
        <v>161</v>
      </c>
      <c r="E353" s="205" t="s">
        <v>19</v>
      </c>
      <c r="F353" s="197" t="s">
        <v>604</v>
      </c>
      <c r="G353" s="196"/>
      <c r="H353" s="198">
        <v>125.35</v>
      </c>
      <c r="I353" s="199"/>
      <c r="J353" s="196"/>
      <c r="K353" s="196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161</v>
      </c>
      <c r="AU353" s="204" t="s">
        <v>86</v>
      </c>
      <c r="AV353" s="13" t="s">
        <v>86</v>
      </c>
      <c r="AW353" s="13" t="s">
        <v>35</v>
      </c>
      <c r="AX353" s="13" t="s">
        <v>76</v>
      </c>
      <c r="AY353" s="204" t="s">
        <v>147</v>
      </c>
    </row>
    <row r="354" spans="2:51" s="15" customFormat="1" ht="10">
      <c r="B354" s="216"/>
      <c r="C354" s="217"/>
      <c r="D354" s="188" t="s">
        <v>161</v>
      </c>
      <c r="E354" s="218" t="s">
        <v>19</v>
      </c>
      <c r="F354" s="219" t="s">
        <v>200</v>
      </c>
      <c r="G354" s="217"/>
      <c r="H354" s="220">
        <v>376.05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161</v>
      </c>
      <c r="AU354" s="226" t="s">
        <v>86</v>
      </c>
      <c r="AV354" s="15" t="s">
        <v>155</v>
      </c>
      <c r="AW354" s="15" t="s">
        <v>35</v>
      </c>
      <c r="AX354" s="15" t="s">
        <v>84</v>
      </c>
      <c r="AY354" s="226" t="s">
        <v>147</v>
      </c>
    </row>
    <row r="355" spans="1:65" s="2" customFormat="1" ht="16.5" customHeight="1">
      <c r="A355" s="36"/>
      <c r="B355" s="37"/>
      <c r="C355" s="175" t="s">
        <v>613</v>
      </c>
      <c r="D355" s="175" t="s">
        <v>150</v>
      </c>
      <c r="E355" s="176" t="s">
        <v>614</v>
      </c>
      <c r="F355" s="177" t="s">
        <v>615</v>
      </c>
      <c r="G355" s="178" t="s">
        <v>167</v>
      </c>
      <c r="H355" s="179">
        <v>125.35</v>
      </c>
      <c r="I355" s="180"/>
      <c r="J355" s="181">
        <f>ROUND(I355*H355,2)</f>
        <v>0</v>
      </c>
      <c r="K355" s="177" t="s">
        <v>154</v>
      </c>
      <c r="L355" s="41"/>
      <c r="M355" s="182" t="s">
        <v>19</v>
      </c>
      <c r="N355" s="183" t="s">
        <v>47</v>
      </c>
      <c r="O355" s="66"/>
      <c r="P355" s="184">
        <f>O355*H355</f>
        <v>0</v>
      </c>
      <c r="Q355" s="184">
        <v>0.0034</v>
      </c>
      <c r="R355" s="184">
        <f>Q355*H355</f>
        <v>0.42618999999999996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224</v>
      </c>
      <c r="AT355" s="186" t="s">
        <v>150</v>
      </c>
      <c r="AU355" s="186" t="s">
        <v>86</v>
      </c>
      <c r="AY355" s="19" t="s">
        <v>147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84</v>
      </c>
      <c r="BK355" s="187">
        <f>ROUND(I355*H355,2)</f>
        <v>0</v>
      </c>
      <c r="BL355" s="19" t="s">
        <v>224</v>
      </c>
      <c r="BM355" s="186" t="s">
        <v>616</v>
      </c>
    </row>
    <row r="356" spans="1:47" s="2" customFormat="1" ht="10">
      <c r="A356" s="36"/>
      <c r="B356" s="37"/>
      <c r="C356" s="38"/>
      <c r="D356" s="188" t="s">
        <v>157</v>
      </c>
      <c r="E356" s="38"/>
      <c r="F356" s="189" t="s">
        <v>617</v>
      </c>
      <c r="G356" s="38"/>
      <c r="H356" s="38"/>
      <c r="I356" s="190"/>
      <c r="J356" s="38"/>
      <c r="K356" s="38"/>
      <c r="L356" s="41"/>
      <c r="M356" s="191"/>
      <c r="N356" s="192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157</v>
      </c>
      <c r="AU356" s="19" t="s">
        <v>86</v>
      </c>
    </row>
    <row r="357" spans="1:47" s="2" customFormat="1" ht="10">
      <c r="A357" s="36"/>
      <c r="B357" s="37"/>
      <c r="C357" s="38"/>
      <c r="D357" s="193" t="s">
        <v>159</v>
      </c>
      <c r="E357" s="38"/>
      <c r="F357" s="194" t="s">
        <v>618</v>
      </c>
      <c r="G357" s="38"/>
      <c r="H357" s="38"/>
      <c r="I357" s="190"/>
      <c r="J357" s="38"/>
      <c r="K357" s="38"/>
      <c r="L357" s="41"/>
      <c r="M357" s="191"/>
      <c r="N357" s="192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159</v>
      </c>
      <c r="AU357" s="19" t="s">
        <v>86</v>
      </c>
    </row>
    <row r="358" spans="2:51" s="13" customFormat="1" ht="10">
      <c r="B358" s="195"/>
      <c r="C358" s="196"/>
      <c r="D358" s="188" t="s">
        <v>161</v>
      </c>
      <c r="E358" s="205" t="s">
        <v>19</v>
      </c>
      <c r="F358" s="197" t="s">
        <v>619</v>
      </c>
      <c r="G358" s="196"/>
      <c r="H358" s="198">
        <v>125.35</v>
      </c>
      <c r="I358" s="199"/>
      <c r="J358" s="196"/>
      <c r="K358" s="196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161</v>
      </c>
      <c r="AU358" s="204" t="s">
        <v>86</v>
      </c>
      <c r="AV358" s="13" t="s">
        <v>86</v>
      </c>
      <c r="AW358" s="13" t="s">
        <v>35</v>
      </c>
      <c r="AX358" s="13" t="s">
        <v>84</v>
      </c>
      <c r="AY358" s="204" t="s">
        <v>147</v>
      </c>
    </row>
    <row r="359" spans="1:65" s="2" customFormat="1" ht="16.5" customHeight="1">
      <c r="A359" s="36"/>
      <c r="B359" s="37"/>
      <c r="C359" s="175" t="s">
        <v>620</v>
      </c>
      <c r="D359" s="175" t="s">
        <v>150</v>
      </c>
      <c r="E359" s="176" t="s">
        <v>621</v>
      </c>
      <c r="F359" s="177" t="s">
        <v>622</v>
      </c>
      <c r="G359" s="178" t="s">
        <v>167</v>
      </c>
      <c r="H359" s="179">
        <v>125.35</v>
      </c>
      <c r="I359" s="180"/>
      <c r="J359" s="181">
        <f>ROUND(I359*H359,2)</f>
        <v>0</v>
      </c>
      <c r="K359" s="177" t="s">
        <v>154</v>
      </c>
      <c r="L359" s="41"/>
      <c r="M359" s="182" t="s">
        <v>19</v>
      </c>
      <c r="N359" s="183" t="s">
        <v>47</v>
      </c>
      <c r="O359" s="66"/>
      <c r="P359" s="184">
        <f>O359*H359</f>
        <v>0</v>
      </c>
      <c r="Q359" s="184">
        <v>0.00025</v>
      </c>
      <c r="R359" s="184">
        <f>Q359*H359</f>
        <v>0.0313375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224</v>
      </c>
      <c r="AT359" s="186" t="s">
        <v>150</v>
      </c>
      <c r="AU359" s="186" t="s">
        <v>86</v>
      </c>
      <c r="AY359" s="19" t="s">
        <v>147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84</v>
      </c>
      <c r="BK359" s="187">
        <f>ROUND(I359*H359,2)</f>
        <v>0</v>
      </c>
      <c r="BL359" s="19" t="s">
        <v>224</v>
      </c>
      <c r="BM359" s="186" t="s">
        <v>623</v>
      </c>
    </row>
    <row r="360" spans="1:47" s="2" customFormat="1" ht="10">
      <c r="A360" s="36"/>
      <c r="B360" s="37"/>
      <c r="C360" s="38"/>
      <c r="D360" s="188" t="s">
        <v>157</v>
      </c>
      <c r="E360" s="38"/>
      <c r="F360" s="189" t="s">
        <v>624</v>
      </c>
      <c r="G360" s="38"/>
      <c r="H360" s="38"/>
      <c r="I360" s="190"/>
      <c r="J360" s="38"/>
      <c r="K360" s="38"/>
      <c r="L360" s="41"/>
      <c r="M360" s="191"/>
      <c r="N360" s="192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157</v>
      </c>
      <c r="AU360" s="19" t="s">
        <v>86</v>
      </c>
    </row>
    <row r="361" spans="1:47" s="2" customFormat="1" ht="10">
      <c r="A361" s="36"/>
      <c r="B361" s="37"/>
      <c r="C361" s="38"/>
      <c r="D361" s="193" t="s">
        <v>159</v>
      </c>
      <c r="E361" s="38"/>
      <c r="F361" s="194" t="s">
        <v>625</v>
      </c>
      <c r="G361" s="38"/>
      <c r="H361" s="38"/>
      <c r="I361" s="190"/>
      <c r="J361" s="38"/>
      <c r="K361" s="38"/>
      <c r="L361" s="41"/>
      <c r="M361" s="191"/>
      <c r="N361" s="192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159</v>
      </c>
      <c r="AU361" s="19" t="s">
        <v>86</v>
      </c>
    </row>
    <row r="362" spans="2:51" s="13" customFormat="1" ht="10">
      <c r="B362" s="195"/>
      <c r="C362" s="196"/>
      <c r="D362" s="188" t="s">
        <v>161</v>
      </c>
      <c r="E362" s="205" t="s">
        <v>19</v>
      </c>
      <c r="F362" s="197" t="s">
        <v>626</v>
      </c>
      <c r="G362" s="196"/>
      <c r="H362" s="198">
        <v>125.35</v>
      </c>
      <c r="I362" s="199"/>
      <c r="J362" s="196"/>
      <c r="K362" s="196"/>
      <c r="L362" s="200"/>
      <c r="M362" s="201"/>
      <c r="N362" s="202"/>
      <c r="O362" s="202"/>
      <c r="P362" s="202"/>
      <c r="Q362" s="202"/>
      <c r="R362" s="202"/>
      <c r="S362" s="202"/>
      <c r="T362" s="203"/>
      <c r="AT362" s="204" t="s">
        <v>161</v>
      </c>
      <c r="AU362" s="204" t="s">
        <v>86</v>
      </c>
      <c r="AV362" s="13" t="s">
        <v>86</v>
      </c>
      <c r="AW362" s="13" t="s">
        <v>35</v>
      </c>
      <c r="AX362" s="13" t="s">
        <v>84</v>
      </c>
      <c r="AY362" s="204" t="s">
        <v>147</v>
      </c>
    </row>
    <row r="363" spans="1:65" s="2" customFormat="1" ht="16.5" customHeight="1">
      <c r="A363" s="36"/>
      <c r="B363" s="37"/>
      <c r="C363" s="175" t="s">
        <v>627</v>
      </c>
      <c r="D363" s="175" t="s">
        <v>150</v>
      </c>
      <c r="E363" s="176" t="s">
        <v>628</v>
      </c>
      <c r="F363" s="177" t="s">
        <v>629</v>
      </c>
      <c r="G363" s="178" t="s">
        <v>167</v>
      </c>
      <c r="H363" s="179">
        <v>125.35</v>
      </c>
      <c r="I363" s="180"/>
      <c r="J363" s="181">
        <f>ROUND(I363*H363,2)</f>
        <v>0</v>
      </c>
      <c r="K363" s="177" t="s">
        <v>154</v>
      </c>
      <c r="L363" s="41"/>
      <c r="M363" s="182" t="s">
        <v>19</v>
      </c>
      <c r="N363" s="183" t="s">
        <v>47</v>
      </c>
      <c r="O363" s="66"/>
      <c r="P363" s="184">
        <f>O363*H363</f>
        <v>0</v>
      </c>
      <c r="Q363" s="184">
        <v>0.0014</v>
      </c>
      <c r="R363" s="184">
        <f>Q363*H363</f>
        <v>0.17548999999999998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224</v>
      </c>
      <c r="AT363" s="186" t="s">
        <v>150</v>
      </c>
      <c r="AU363" s="186" t="s">
        <v>86</v>
      </c>
      <c r="AY363" s="19" t="s">
        <v>147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84</v>
      </c>
      <c r="BK363" s="187">
        <f>ROUND(I363*H363,2)</f>
        <v>0</v>
      </c>
      <c r="BL363" s="19" t="s">
        <v>224</v>
      </c>
      <c r="BM363" s="186" t="s">
        <v>630</v>
      </c>
    </row>
    <row r="364" spans="1:47" s="2" customFormat="1" ht="10">
      <c r="A364" s="36"/>
      <c r="B364" s="37"/>
      <c r="C364" s="38"/>
      <c r="D364" s="188" t="s">
        <v>157</v>
      </c>
      <c r="E364" s="38"/>
      <c r="F364" s="189" t="s">
        <v>631</v>
      </c>
      <c r="G364" s="38"/>
      <c r="H364" s="38"/>
      <c r="I364" s="190"/>
      <c r="J364" s="38"/>
      <c r="K364" s="38"/>
      <c r="L364" s="41"/>
      <c r="M364" s="191"/>
      <c r="N364" s="192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157</v>
      </c>
      <c r="AU364" s="19" t="s">
        <v>86</v>
      </c>
    </row>
    <row r="365" spans="1:47" s="2" customFormat="1" ht="10">
      <c r="A365" s="36"/>
      <c r="B365" s="37"/>
      <c r="C365" s="38"/>
      <c r="D365" s="193" t="s">
        <v>159</v>
      </c>
      <c r="E365" s="38"/>
      <c r="F365" s="194" t="s">
        <v>632</v>
      </c>
      <c r="G365" s="38"/>
      <c r="H365" s="38"/>
      <c r="I365" s="190"/>
      <c r="J365" s="38"/>
      <c r="K365" s="38"/>
      <c r="L365" s="41"/>
      <c r="M365" s="191"/>
      <c r="N365" s="192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159</v>
      </c>
      <c r="AU365" s="19" t="s">
        <v>86</v>
      </c>
    </row>
    <row r="366" spans="2:51" s="14" customFormat="1" ht="10">
      <c r="B366" s="206"/>
      <c r="C366" s="207"/>
      <c r="D366" s="188" t="s">
        <v>161</v>
      </c>
      <c r="E366" s="208" t="s">
        <v>19</v>
      </c>
      <c r="F366" s="209" t="s">
        <v>633</v>
      </c>
      <c r="G366" s="207"/>
      <c r="H366" s="208" t="s">
        <v>19</v>
      </c>
      <c r="I366" s="210"/>
      <c r="J366" s="207"/>
      <c r="K366" s="207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161</v>
      </c>
      <c r="AU366" s="215" t="s">
        <v>86</v>
      </c>
      <c r="AV366" s="14" t="s">
        <v>84</v>
      </c>
      <c r="AW366" s="14" t="s">
        <v>35</v>
      </c>
      <c r="AX366" s="14" t="s">
        <v>76</v>
      </c>
      <c r="AY366" s="215" t="s">
        <v>147</v>
      </c>
    </row>
    <row r="367" spans="2:51" s="13" customFormat="1" ht="10">
      <c r="B367" s="195"/>
      <c r="C367" s="196"/>
      <c r="D367" s="188" t="s">
        <v>161</v>
      </c>
      <c r="E367" s="205" t="s">
        <v>19</v>
      </c>
      <c r="F367" s="197" t="s">
        <v>228</v>
      </c>
      <c r="G367" s="196"/>
      <c r="H367" s="198">
        <v>110.99</v>
      </c>
      <c r="I367" s="199"/>
      <c r="J367" s="196"/>
      <c r="K367" s="196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161</v>
      </c>
      <c r="AU367" s="204" t="s">
        <v>86</v>
      </c>
      <c r="AV367" s="13" t="s">
        <v>86</v>
      </c>
      <c r="AW367" s="13" t="s">
        <v>35</v>
      </c>
      <c r="AX367" s="13" t="s">
        <v>76</v>
      </c>
      <c r="AY367" s="204" t="s">
        <v>147</v>
      </c>
    </row>
    <row r="368" spans="2:51" s="13" customFormat="1" ht="10">
      <c r="B368" s="195"/>
      <c r="C368" s="196"/>
      <c r="D368" s="188" t="s">
        <v>161</v>
      </c>
      <c r="E368" s="205" t="s">
        <v>19</v>
      </c>
      <c r="F368" s="197" t="s">
        <v>229</v>
      </c>
      <c r="G368" s="196"/>
      <c r="H368" s="198">
        <v>10.93</v>
      </c>
      <c r="I368" s="199"/>
      <c r="J368" s="196"/>
      <c r="K368" s="196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161</v>
      </c>
      <c r="AU368" s="204" t="s">
        <v>86</v>
      </c>
      <c r="AV368" s="13" t="s">
        <v>86</v>
      </c>
      <c r="AW368" s="13" t="s">
        <v>35</v>
      </c>
      <c r="AX368" s="13" t="s">
        <v>76</v>
      </c>
      <c r="AY368" s="204" t="s">
        <v>147</v>
      </c>
    </row>
    <row r="369" spans="2:51" s="13" customFormat="1" ht="10">
      <c r="B369" s="195"/>
      <c r="C369" s="196"/>
      <c r="D369" s="188" t="s">
        <v>161</v>
      </c>
      <c r="E369" s="205" t="s">
        <v>19</v>
      </c>
      <c r="F369" s="197" t="s">
        <v>230</v>
      </c>
      <c r="G369" s="196"/>
      <c r="H369" s="198">
        <v>3.43</v>
      </c>
      <c r="I369" s="199"/>
      <c r="J369" s="196"/>
      <c r="K369" s="196"/>
      <c r="L369" s="200"/>
      <c r="M369" s="201"/>
      <c r="N369" s="202"/>
      <c r="O369" s="202"/>
      <c r="P369" s="202"/>
      <c r="Q369" s="202"/>
      <c r="R369" s="202"/>
      <c r="S369" s="202"/>
      <c r="T369" s="203"/>
      <c r="AT369" s="204" t="s">
        <v>161</v>
      </c>
      <c r="AU369" s="204" t="s">
        <v>86</v>
      </c>
      <c r="AV369" s="13" t="s">
        <v>86</v>
      </c>
      <c r="AW369" s="13" t="s">
        <v>35</v>
      </c>
      <c r="AX369" s="13" t="s">
        <v>76</v>
      </c>
      <c r="AY369" s="204" t="s">
        <v>147</v>
      </c>
    </row>
    <row r="370" spans="2:51" s="15" customFormat="1" ht="10">
      <c r="B370" s="216"/>
      <c r="C370" s="217"/>
      <c r="D370" s="188" t="s">
        <v>161</v>
      </c>
      <c r="E370" s="218" t="s">
        <v>19</v>
      </c>
      <c r="F370" s="219" t="s">
        <v>200</v>
      </c>
      <c r="G370" s="217"/>
      <c r="H370" s="220">
        <v>125.35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161</v>
      </c>
      <c r="AU370" s="226" t="s">
        <v>86</v>
      </c>
      <c r="AV370" s="15" t="s">
        <v>155</v>
      </c>
      <c r="AW370" s="15" t="s">
        <v>35</v>
      </c>
      <c r="AX370" s="15" t="s">
        <v>84</v>
      </c>
      <c r="AY370" s="226" t="s">
        <v>147</v>
      </c>
    </row>
    <row r="371" spans="1:65" s="2" customFormat="1" ht="16.5" customHeight="1">
      <c r="A371" s="36"/>
      <c r="B371" s="37"/>
      <c r="C371" s="175" t="s">
        <v>634</v>
      </c>
      <c r="D371" s="175" t="s">
        <v>150</v>
      </c>
      <c r="E371" s="176" t="s">
        <v>635</v>
      </c>
      <c r="F371" s="177" t="s">
        <v>636</v>
      </c>
      <c r="G371" s="178" t="s">
        <v>241</v>
      </c>
      <c r="H371" s="179">
        <v>73.54</v>
      </c>
      <c r="I371" s="180"/>
      <c r="J371" s="181">
        <f>ROUND(I371*H371,2)</f>
        <v>0</v>
      </c>
      <c r="K371" s="177" t="s">
        <v>154</v>
      </c>
      <c r="L371" s="41"/>
      <c r="M371" s="182" t="s">
        <v>19</v>
      </c>
      <c r="N371" s="183" t="s">
        <v>47</v>
      </c>
      <c r="O371" s="66"/>
      <c r="P371" s="184">
        <f>O371*H371</f>
        <v>0</v>
      </c>
      <c r="Q371" s="184">
        <v>0.00312</v>
      </c>
      <c r="R371" s="184">
        <f>Q371*H371</f>
        <v>0.2294448</v>
      </c>
      <c r="S371" s="184">
        <v>0</v>
      </c>
      <c r="T371" s="185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6" t="s">
        <v>224</v>
      </c>
      <c r="AT371" s="186" t="s">
        <v>150</v>
      </c>
      <c r="AU371" s="186" t="s">
        <v>86</v>
      </c>
      <c r="AY371" s="19" t="s">
        <v>147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9" t="s">
        <v>84</v>
      </c>
      <c r="BK371" s="187">
        <f>ROUND(I371*H371,2)</f>
        <v>0</v>
      </c>
      <c r="BL371" s="19" t="s">
        <v>224</v>
      </c>
      <c r="BM371" s="186" t="s">
        <v>637</v>
      </c>
    </row>
    <row r="372" spans="1:47" s="2" customFormat="1" ht="10">
      <c r="A372" s="36"/>
      <c r="B372" s="37"/>
      <c r="C372" s="38"/>
      <c r="D372" s="188" t="s">
        <v>157</v>
      </c>
      <c r="E372" s="38"/>
      <c r="F372" s="189" t="s">
        <v>638</v>
      </c>
      <c r="G372" s="38"/>
      <c r="H372" s="38"/>
      <c r="I372" s="190"/>
      <c r="J372" s="38"/>
      <c r="K372" s="38"/>
      <c r="L372" s="41"/>
      <c r="M372" s="191"/>
      <c r="N372" s="192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157</v>
      </c>
      <c r="AU372" s="19" t="s">
        <v>86</v>
      </c>
    </row>
    <row r="373" spans="1:47" s="2" customFormat="1" ht="10">
      <c r="A373" s="36"/>
      <c r="B373" s="37"/>
      <c r="C373" s="38"/>
      <c r="D373" s="193" t="s">
        <v>159</v>
      </c>
      <c r="E373" s="38"/>
      <c r="F373" s="194" t="s">
        <v>639</v>
      </c>
      <c r="G373" s="38"/>
      <c r="H373" s="38"/>
      <c r="I373" s="190"/>
      <c r="J373" s="38"/>
      <c r="K373" s="38"/>
      <c r="L373" s="41"/>
      <c r="M373" s="191"/>
      <c r="N373" s="192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159</v>
      </c>
      <c r="AU373" s="19" t="s">
        <v>86</v>
      </c>
    </row>
    <row r="374" spans="2:51" s="14" customFormat="1" ht="10">
      <c r="B374" s="206"/>
      <c r="C374" s="207"/>
      <c r="D374" s="188" t="s">
        <v>161</v>
      </c>
      <c r="E374" s="208" t="s">
        <v>19</v>
      </c>
      <c r="F374" s="209" t="s">
        <v>640</v>
      </c>
      <c r="G374" s="207"/>
      <c r="H374" s="208" t="s">
        <v>19</v>
      </c>
      <c r="I374" s="210"/>
      <c r="J374" s="207"/>
      <c r="K374" s="207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161</v>
      </c>
      <c r="AU374" s="215" t="s">
        <v>86</v>
      </c>
      <c r="AV374" s="14" t="s">
        <v>84</v>
      </c>
      <c r="AW374" s="14" t="s">
        <v>35</v>
      </c>
      <c r="AX374" s="14" t="s">
        <v>76</v>
      </c>
      <c r="AY374" s="215" t="s">
        <v>147</v>
      </c>
    </row>
    <row r="375" spans="2:51" s="13" customFormat="1" ht="10">
      <c r="B375" s="195"/>
      <c r="C375" s="196"/>
      <c r="D375" s="188" t="s">
        <v>161</v>
      </c>
      <c r="E375" s="205" t="s">
        <v>19</v>
      </c>
      <c r="F375" s="197" t="s">
        <v>641</v>
      </c>
      <c r="G375" s="196"/>
      <c r="H375" s="198">
        <v>51.4</v>
      </c>
      <c r="I375" s="199"/>
      <c r="J375" s="196"/>
      <c r="K375" s="196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161</v>
      </c>
      <c r="AU375" s="204" t="s">
        <v>86</v>
      </c>
      <c r="AV375" s="13" t="s">
        <v>86</v>
      </c>
      <c r="AW375" s="13" t="s">
        <v>35</v>
      </c>
      <c r="AX375" s="13" t="s">
        <v>76</v>
      </c>
      <c r="AY375" s="204" t="s">
        <v>147</v>
      </c>
    </row>
    <row r="376" spans="2:51" s="14" customFormat="1" ht="10">
      <c r="B376" s="206"/>
      <c r="C376" s="207"/>
      <c r="D376" s="188" t="s">
        <v>161</v>
      </c>
      <c r="E376" s="208" t="s">
        <v>19</v>
      </c>
      <c r="F376" s="209" t="s">
        <v>642</v>
      </c>
      <c r="G376" s="207"/>
      <c r="H376" s="208" t="s">
        <v>19</v>
      </c>
      <c r="I376" s="210"/>
      <c r="J376" s="207"/>
      <c r="K376" s="207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161</v>
      </c>
      <c r="AU376" s="215" t="s">
        <v>86</v>
      </c>
      <c r="AV376" s="14" t="s">
        <v>84</v>
      </c>
      <c r="AW376" s="14" t="s">
        <v>35</v>
      </c>
      <c r="AX376" s="14" t="s">
        <v>76</v>
      </c>
      <c r="AY376" s="215" t="s">
        <v>147</v>
      </c>
    </row>
    <row r="377" spans="2:51" s="13" customFormat="1" ht="10">
      <c r="B377" s="195"/>
      <c r="C377" s="196"/>
      <c r="D377" s="188" t="s">
        <v>161</v>
      </c>
      <c r="E377" s="205" t="s">
        <v>19</v>
      </c>
      <c r="F377" s="197" t="s">
        <v>643</v>
      </c>
      <c r="G377" s="196"/>
      <c r="H377" s="198">
        <v>14</v>
      </c>
      <c r="I377" s="199"/>
      <c r="J377" s="196"/>
      <c r="K377" s="196"/>
      <c r="L377" s="200"/>
      <c r="M377" s="201"/>
      <c r="N377" s="202"/>
      <c r="O377" s="202"/>
      <c r="P377" s="202"/>
      <c r="Q377" s="202"/>
      <c r="R377" s="202"/>
      <c r="S377" s="202"/>
      <c r="T377" s="203"/>
      <c r="AT377" s="204" t="s">
        <v>161</v>
      </c>
      <c r="AU377" s="204" t="s">
        <v>86</v>
      </c>
      <c r="AV377" s="13" t="s">
        <v>86</v>
      </c>
      <c r="AW377" s="13" t="s">
        <v>35</v>
      </c>
      <c r="AX377" s="13" t="s">
        <v>76</v>
      </c>
      <c r="AY377" s="204" t="s">
        <v>147</v>
      </c>
    </row>
    <row r="378" spans="2:51" s="14" customFormat="1" ht="10">
      <c r="B378" s="206"/>
      <c r="C378" s="207"/>
      <c r="D378" s="188" t="s">
        <v>161</v>
      </c>
      <c r="E378" s="208" t="s">
        <v>19</v>
      </c>
      <c r="F378" s="209" t="s">
        <v>644</v>
      </c>
      <c r="G378" s="207"/>
      <c r="H378" s="208" t="s">
        <v>19</v>
      </c>
      <c r="I378" s="210"/>
      <c r="J378" s="207"/>
      <c r="K378" s="207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161</v>
      </c>
      <c r="AU378" s="215" t="s">
        <v>86</v>
      </c>
      <c r="AV378" s="14" t="s">
        <v>84</v>
      </c>
      <c r="AW378" s="14" t="s">
        <v>35</v>
      </c>
      <c r="AX378" s="14" t="s">
        <v>76</v>
      </c>
      <c r="AY378" s="215" t="s">
        <v>147</v>
      </c>
    </row>
    <row r="379" spans="2:51" s="13" customFormat="1" ht="10">
      <c r="B379" s="195"/>
      <c r="C379" s="196"/>
      <c r="D379" s="188" t="s">
        <v>161</v>
      </c>
      <c r="E379" s="205" t="s">
        <v>19</v>
      </c>
      <c r="F379" s="197" t="s">
        <v>645</v>
      </c>
      <c r="G379" s="196"/>
      <c r="H379" s="198">
        <v>8.14</v>
      </c>
      <c r="I379" s="199"/>
      <c r="J379" s="196"/>
      <c r="K379" s="196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161</v>
      </c>
      <c r="AU379" s="204" t="s">
        <v>86</v>
      </c>
      <c r="AV379" s="13" t="s">
        <v>86</v>
      </c>
      <c r="AW379" s="13" t="s">
        <v>35</v>
      </c>
      <c r="AX379" s="13" t="s">
        <v>76</v>
      </c>
      <c r="AY379" s="204" t="s">
        <v>147</v>
      </c>
    </row>
    <row r="380" spans="2:51" s="15" customFormat="1" ht="10">
      <c r="B380" s="216"/>
      <c r="C380" s="217"/>
      <c r="D380" s="188" t="s">
        <v>161</v>
      </c>
      <c r="E380" s="218" t="s">
        <v>19</v>
      </c>
      <c r="F380" s="219" t="s">
        <v>200</v>
      </c>
      <c r="G380" s="217"/>
      <c r="H380" s="220">
        <v>73.54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161</v>
      </c>
      <c r="AU380" s="226" t="s">
        <v>86</v>
      </c>
      <c r="AV380" s="15" t="s">
        <v>155</v>
      </c>
      <c r="AW380" s="15" t="s">
        <v>35</v>
      </c>
      <c r="AX380" s="15" t="s">
        <v>84</v>
      </c>
      <c r="AY380" s="226" t="s">
        <v>147</v>
      </c>
    </row>
    <row r="381" spans="1:65" s="2" customFormat="1" ht="16.5" customHeight="1">
      <c r="A381" s="36"/>
      <c r="B381" s="37"/>
      <c r="C381" s="175" t="s">
        <v>646</v>
      </c>
      <c r="D381" s="175" t="s">
        <v>150</v>
      </c>
      <c r="E381" s="176" t="s">
        <v>647</v>
      </c>
      <c r="F381" s="177" t="s">
        <v>648</v>
      </c>
      <c r="G381" s="178" t="s">
        <v>310</v>
      </c>
      <c r="H381" s="237"/>
      <c r="I381" s="180"/>
      <c r="J381" s="181">
        <f>ROUND(I381*H381,2)</f>
        <v>0</v>
      </c>
      <c r="K381" s="177" t="s">
        <v>154</v>
      </c>
      <c r="L381" s="41"/>
      <c r="M381" s="182" t="s">
        <v>19</v>
      </c>
      <c r="N381" s="183" t="s">
        <v>47</v>
      </c>
      <c r="O381" s="66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224</v>
      </c>
      <c r="AT381" s="186" t="s">
        <v>150</v>
      </c>
      <c r="AU381" s="186" t="s">
        <v>86</v>
      </c>
      <c r="AY381" s="19" t="s">
        <v>147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84</v>
      </c>
      <c r="BK381" s="187">
        <f>ROUND(I381*H381,2)</f>
        <v>0</v>
      </c>
      <c r="BL381" s="19" t="s">
        <v>224</v>
      </c>
      <c r="BM381" s="186" t="s">
        <v>649</v>
      </c>
    </row>
    <row r="382" spans="1:47" s="2" customFormat="1" ht="18">
      <c r="A382" s="36"/>
      <c r="B382" s="37"/>
      <c r="C382" s="38"/>
      <c r="D382" s="188" t="s">
        <v>157</v>
      </c>
      <c r="E382" s="38"/>
      <c r="F382" s="189" t="s">
        <v>650</v>
      </c>
      <c r="G382" s="38"/>
      <c r="H382" s="38"/>
      <c r="I382" s="190"/>
      <c r="J382" s="38"/>
      <c r="K382" s="38"/>
      <c r="L382" s="41"/>
      <c r="M382" s="191"/>
      <c r="N382" s="192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157</v>
      </c>
      <c r="AU382" s="19" t="s">
        <v>86</v>
      </c>
    </row>
    <row r="383" spans="1:47" s="2" customFormat="1" ht="10">
      <c r="A383" s="36"/>
      <c r="B383" s="37"/>
      <c r="C383" s="38"/>
      <c r="D383" s="193" t="s">
        <v>159</v>
      </c>
      <c r="E383" s="38"/>
      <c r="F383" s="194" t="s">
        <v>651</v>
      </c>
      <c r="G383" s="38"/>
      <c r="H383" s="38"/>
      <c r="I383" s="190"/>
      <c r="J383" s="38"/>
      <c r="K383" s="38"/>
      <c r="L383" s="41"/>
      <c r="M383" s="191"/>
      <c r="N383" s="19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159</v>
      </c>
      <c r="AU383" s="19" t="s">
        <v>86</v>
      </c>
    </row>
    <row r="384" spans="2:63" s="12" customFormat="1" ht="22.75" customHeight="1">
      <c r="B384" s="159"/>
      <c r="C384" s="160"/>
      <c r="D384" s="161" t="s">
        <v>75</v>
      </c>
      <c r="E384" s="173" t="s">
        <v>652</v>
      </c>
      <c r="F384" s="173" t="s">
        <v>653</v>
      </c>
      <c r="G384" s="160"/>
      <c r="H384" s="160"/>
      <c r="I384" s="163"/>
      <c r="J384" s="174">
        <f>BK384</f>
        <v>0</v>
      </c>
      <c r="K384" s="160"/>
      <c r="L384" s="165"/>
      <c r="M384" s="166"/>
      <c r="N384" s="167"/>
      <c r="O384" s="167"/>
      <c r="P384" s="168">
        <f>SUM(P385:P460)</f>
        <v>0</v>
      </c>
      <c r="Q384" s="167"/>
      <c r="R384" s="168">
        <f>SUM(R385:R460)</f>
        <v>5.3056484999999975</v>
      </c>
      <c r="S384" s="167"/>
      <c r="T384" s="169">
        <f>SUM(T385:T460)</f>
        <v>11.5196175</v>
      </c>
      <c r="AR384" s="170" t="s">
        <v>86</v>
      </c>
      <c r="AT384" s="171" t="s">
        <v>75</v>
      </c>
      <c r="AU384" s="171" t="s">
        <v>84</v>
      </c>
      <c r="AY384" s="170" t="s">
        <v>147</v>
      </c>
      <c r="BK384" s="172">
        <f>SUM(BK385:BK460)</f>
        <v>0</v>
      </c>
    </row>
    <row r="385" spans="1:65" s="2" customFormat="1" ht="16.5" customHeight="1">
      <c r="A385" s="36"/>
      <c r="B385" s="37"/>
      <c r="C385" s="175" t="s">
        <v>654</v>
      </c>
      <c r="D385" s="175" t="s">
        <v>150</v>
      </c>
      <c r="E385" s="176" t="s">
        <v>655</v>
      </c>
      <c r="F385" s="177" t="s">
        <v>656</v>
      </c>
      <c r="G385" s="178" t="s">
        <v>167</v>
      </c>
      <c r="H385" s="179">
        <v>223.493</v>
      </c>
      <c r="I385" s="180"/>
      <c r="J385" s="181">
        <f>ROUND(I385*H385,2)</f>
        <v>0</v>
      </c>
      <c r="K385" s="177" t="s">
        <v>154</v>
      </c>
      <c r="L385" s="41"/>
      <c r="M385" s="182" t="s">
        <v>19</v>
      </c>
      <c r="N385" s="183" t="s">
        <v>47</v>
      </c>
      <c r="O385" s="66"/>
      <c r="P385" s="184">
        <f>O385*H385</f>
        <v>0</v>
      </c>
      <c r="Q385" s="184">
        <v>0</v>
      </c>
      <c r="R385" s="184">
        <f>Q385*H385</f>
        <v>0</v>
      </c>
      <c r="S385" s="184">
        <v>0</v>
      </c>
      <c r="T385" s="185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155</v>
      </c>
      <c r="AT385" s="186" t="s">
        <v>150</v>
      </c>
      <c r="AU385" s="186" t="s">
        <v>86</v>
      </c>
      <c r="AY385" s="19" t="s">
        <v>147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84</v>
      </c>
      <c r="BK385" s="187">
        <f>ROUND(I385*H385,2)</f>
        <v>0</v>
      </c>
      <c r="BL385" s="19" t="s">
        <v>155</v>
      </c>
      <c r="BM385" s="186" t="s">
        <v>657</v>
      </c>
    </row>
    <row r="386" spans="1:47" s="2" customFormat="1" ht="10">
      <c r="A386" s="36"/>
      <c r="B386" s="37"/>
      <c r="C386" s="38"/>
      <c r="D386" s="188" t="s">
        <v>157</v>
      </c>
      <c r="E386" s="38"/>
      <c r="F386" s="189" t="s">
        <v>658</v>
      </c>
      <c r="G386" s="38"/>
      <c r="H386" s="38"/>
      <c r="I386" s="190"/>
      <c r="J386" s="38"/>
      <c r="K386" s="38"/>
      <c r="L386" s="41"/>
      <c r="M386" s="191"/>
      <c r="N386" s="192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157</v>
      </c>
      <c r="AU386" s="19" t="s">
        <v>86</v>
      </c>
    </row>
    <row r="387" spans="1:47" s="2" customFormat="1" ht="10">
      <c r="A387" s="36"/>
      <c r="B387" s="37"/>
      <c r="C387" s="38"/>
      <c r="D387" s="193" t="s">
        <v>159</v>
      </c>
      <c r="E387" s="38"/>
      <c r="F387" s="194" t="s">
        <v>659</v>
      </c>
      <c r="G387" s="38"/>
      <c r="H387" s="38"/>
      <c r="I387" s="190"/>
      <c r="J387" s="38"/>
      <c r="K387" s="38"/>
      <c r="L387" s="41"/>
      <c r="M387" s="191"/>
      <c r="N387" s="192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159</v>
      </c>
      <c r="AU387" s="19" t="s">
        <v>86</v>
      </c>
    </row>
    <row r="388" spans="2:51" s="14" customFormat="1" ht="10">
      <c r="B388" s="206"/>
      <c r="C388" s="207"/>
      <c r="D388" s="188" t="s">
        <v>161</v>
      </c>
      <c r="E388" s="208" t="s">
        <v>19</v>
      </c>
      <c r="F388" s="209" t="s">
        <v>640</v>
      </c>
      <c r="G388" s="207"/>
      <c r="H388" s="208" t="s">
        <v>19</v>
      </c>
      <c r="I388" s="210"/>
      <c r="J388" s="207"/>
      <c r="K388" s="207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161</v>
      </c>
      <c r="AU388" s="215" t="s">
        <v>86</v>
      </c>
      <c r="AV388" s="14" t="s">
        <v>84</v>
      </c>
      <c r="AW388" s="14" t="s">
        <v>35</v>
      </c>
      <c r="AX388" s="14" t="s">
        <v>76</v>
      </c>
      <c r="AY388" s="215" t="s">
        <v>147</v>
      </c>
    </row>
    <row r="389" spans="2:51" s="13" customFormat="1" ht="10">
      <c r="B389" s="195"/>
      <c r="C389" s="196"/>
      <c r="D389" s="188" t="s">
        <v>161</v>
      </c>
      <c r="E389" s="205" t="s">
        <v>19</v>
      </c>
      <c r="F389" s="197" t="s">
        <v>660</v>
      </c>
      <c r="G389" s="196"/>
      <c r="H389" s="198">
        <v>172.153</v>
      </c>
      <c r="I389" s="199"/>
      <c r="J389" s="196"/>
      <c r="K389" s="196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161</v>
      </c>
      <c r="AU389" s="204" t="s">
        <v>86</v>
      </c>
      <c r="AV389" s="13" t="s">
        <v>86</v>
      </c>
      <c r="AW389" s="13" t="s">
        <v>35</v>
      </c>
      <c r="AX389" s="13" t="s">
        <v>76</v>
      </c>
      <c r="AY389" s="204" t="s">
        <v>147</v>
      </c>
    </row>
    <row r="390" spans="2:51" s="13" customFormat="1" ht="10">
      <c r="B390" s="195"/>
      <c r="C390" s="196"/>
      <c r="D390" s="188" t="s">
        <v>161</v>
      </c>
      <c r="E390" s="205" t="s">
        <v>19</v>
      </c>
      <c r="F390" s="197" t="s">
        <v>661</v>
      </c>
      <c r="G390" s="196"/>
      <c r="H390" s="198">
        <v>-7.6</v>
      </c>
      <c r="I390" s="199"/>
      <c r="J390" s="196"/>
      <c r="K390" s="196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161</v>
      </c>
      <c r="AU390" s="204" t="s">
        <v>86</v>
      </c>
      <c r="AV390" s="13" t="s">
        <v>86</v>
      </c>
      <c r="AW390" s="13" t="s">
        <v>35</v>
      </c>
      <c r="AX390" s="13" t="s">
        <v>76</v>
      </c>
      <c r="AY390" s="204" t="s">
        <v>147</v>
      </c>
    </row>
    <row r="391" spans="2:51" s="14" customFormat="1" ht="10">
      <c r="B391" s="206"/>
      <c r="C391" s="207"/>
      <c r="D391" s="188" t="s">
        <v>161</v>
      </c>
      <c r="E391" s="208" t="s">
        <v>19</v>
      </c>
      <c r="F391" s="209" t="s">
        <v>642</v>
      </c>
      <c r="G391" s="207"/>
      <c r="H391" s="208" t="s">
        <v>19</v>
      </c>
      <c r="I391" s="210"/>
      <c r="J391" s="207"/>
      <c r="K391" s="207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161</v>
      </c>
      <c r="AU391" s="215" t="s">
        <v>86</v>
      </c>
      <c r="AV391" s="14" t="s">
        <v>84</v>
      </c>
      <c r="AW391" s="14" t="s">
        <v>35</v>
      </c>
      <c r="AX391" s="14" t="s">
        <v>76</v>
      </c>
      <c r="AY391" s="215" t="s">
        <v>147</v>
      </c>
    </row>
    <row r="392" spans="2:51" s="13" customFormat="1" ht="10">
      <c r="B392" s="195"/>
      <c r="C392" s="196"/>
      <c r="D392" s="188" t="s">
        <v>161</v>
      </c>
      <c r="E392" s="205" t="s">
        <v>19</v>
      </c>
      <c r="F392" s="197" t="s">
        <v>662</v>
      </c>
      <c r="G392" s="196"/>
      <c r="H392" s="198">
        <v>39.5</v>
      </c>
      <c r="I392" s="199"/>
      <c r="J392" s="196"/>
      <c r="K392" s="196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161</v>
      </c>
      <c r="AU392" s="204" t="s">
        <v>86</v>
      </c>
      <c r="AV392" s="13" t="s">
        <v>86</v>
      </c>
      <c r="AW392" s="13" t="s">
        <v>35</v>
      </c>
      <c r="AX392" s="13" t="s">
        <v>76</v>
      </c>
      <c r="AY392" s="204" t="s">
        <v>147</v>
      </c>
    </row>
    <row r="393" spans="2:51" s="14" customFormat="1" ht="10">
      <c r="B393" s="206"/>
      <c r="C393" s="207"/>
      <c r="D393" s="188" t="s">
        <v>161</v>
      </c>
      <c r="E393" s="208" t="s">
        <v>19</v>
      </c>
      <c r="F393" s="209" t="s">
        <v>644</v>
      </c>
      <c r="G393" s="207"/>
      <c r="H393" s="208" t="s">
        <v>19</v>
      </c>
      <c r="I393" s="210"/>
      <c r="J393" s="207"/>
      <c r="K393" s="207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161</v>
      </c>
      <c r="AU393" s="215" t="s">
        <v>86</v>
      </c>
      <c r="AV393" s="14" t="s">
        <v>84</v>
      </c>
      <c r="AW393" s="14" t="s">
        <v>35</v>
      </c>
      <c r="AX393" s="14" t="s">
        <v>76</v>
      </c>
      <c r="AY393" s="215" t="s">
        <v>147</v>
      </c>
    </row>
    <row r="394" spans="2:51" s="13" customFormat="1" ht="10">
      <c r="B394" s="195"/>
      <c r="C394" s="196"/>
      <c r="D394" s="188" t="s">
        <v>161</v>
      </c>
      <c r="E394" s="205" t="s">
        <v>19</v>
      </c>
      <c r="F394" s="197" t="s">
        <v>663</v>
      </c>
      <c r="G394" s="196"/>
      <c r="H394" s="198">
        <v>19.44</v>
      </c>
      <c r="I394" s="199"/>
      <c r="J394" s="196"/>
      <c r="K394" s="196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161</v>
      </c>
      <c r="AU394" s="204" t="s">
        <v>86</v>
      </c>
      <c r="AV394" s="13" t="s">
        <v>86</v>
      </c>
      <c r="AW394" s="13" t="s">
        <v>35</v>
      </c>
      <c r="AX394" s="13" t="s">
        <v>76</v>
      </c>
      <c r="AY394" s="204" t="s">
        <v>147</v>
      </c>
    </row>
    <row r="395" spans="2:51" s="15" customFormat="1" ht="10">
      <c r="B395" s="216"/>
      <c r="C395" s="217"/>
      <c r="D395" s="188" t="s">
        <v>161</v>
      </c>
      <c r="E395" s="218" t="s">
        <v>19</v>
      </c>
      <c r="F395" s="219" t="s">
        <v>200</v>
      </c>
      <c r="G395" s="217"/>
      <c r="H395" s="220">
        <v>223.493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161</v>
      </c>
      <c r="AU395" s="226" t="s">
        <v>86</v>
      </c>
      <c r="AV395" s="15" t="s">
        <v>155</v>
      </c>
      <c r="AW395" s="15" t="s">
        <v>35</v>
      </c>
      <c r="AX395" s="15" t="s">
        <v>84</v>
      </c>
      <c r="AY395" s="226" t="s">
        <v>147</v>
      </c>
    </row>
    <row r="396" spans="1:65" s="2" customFormat="1" ht="16.5" customHeight="1">
      <c r="A396" s="36"/>
      <c r="B396" s="37"/>
      <c r="C396" s="175" t="s">
        <v>664</v>
      </c>
      <c r="D396" s="175" t="s">
        <v>150</v>
      </c>
      <c r="E396" s="176" t="s">
        <v>665</v>
      </c>
      <c r="F396" s="177" t="s">
        <v>666</v>
      </c>
      <c r="G396" s="178" t="s">
        <v>167</v>
      </c>
      <c r="H396" s="179">
        <v>223.493</v>
      </c>
      <c r="I396" s="180"/>
      <c r="J396" s="181">
        <f>ROUND(I396*H396,2)</f>
        <v>0</v>
      </c>
      <c r="K396" s="177" t="s">
        <v>154</v>
      </c>
      <c r="L396" s="41"/>
      <c r="M396" s="182" t="s">
        <v>19</v>
      </c>
      <c r="N396" s="183" t="s">
        <v>47</v>
      </c>
      <c r="O396" s="66"/>
      <c r="P396" s="184">
        <f>O396*H396</f>
        <v>0</v>
      </c>
      <c r="Q396" s="184">
        <v>0.0003</v>
      </c>
      <c r="R396" s="184">
        <f>Q396*H396</f>
        <v>0.0670479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224</v>
      </c>
      <c r="AT396" s="186" t="s">
        <v>150</v>
      </c>
      <c r="AU396" s="186" t="s">
        <v>86</v>
      </c>
      <c r="AY396" s="19" t="s">
        <v>147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84</v>
      </c>
      <c r="BK396" s="187">
        <f>ROUND(I396*H396,2)</f>
        <v>0</v>
      </c>
      <c r="BL396" s="19" t="s">
        <v>224</v>
      </c>
      <c r="BM396" s="186" t="s">
        <v>667</v>
      </c>
    </row>
    <row r="397" spans="1:47" s="2" customFormat="1" ht="10">
      <c r="A397" s="36"/>
      <c r="B397" s="37"/>
      <c r="C397" s="38"/>
      <c r="D397" s="188" t="s">
        <v>157</v>
      </c>
      <c r="E397" s="38"/>
      <c r="F397" s="189" t="s">
        <v>668</v>
      </c>
      <c r="G397" s="38"/>
      <c r="H397" s="38"/>
      <c r="I397" s="190"/>
      <c r="J397" s="38"/>
      <c r="K397" s="38"/>
      <c r="L397" s="41"/>
      <c r="M397" s="191"/>
      <c r="N397" s="192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157</v>
      </c>
      <c r="AU397" s="19" t="s">
        <v>86</v>
      </c>
    </row>
    <row r="398" spans="1:47" s="2" customFormat="1" ht="10">
      <c r="A398" s="36"/>
      <c r="B398" s="37"/>
      <c r="C398" s="38"/>
      <c r="D398" s="193" t="s">
        <v>159</v>
      </c>
      <c r="E398" s="38"/>
      <c r="F398" s="194" t="s">
        <v>669</v>
      </c>
      <c r="G398" s="38"/>
      <c r="H398" s="38"/>
      <c r="I398" s="190"/>
      <c r="J398" s="38"/>
      <c r="K398" s="38"/>
      <c r="L398" s="41"/>
      <c r="M398" s="191"/>
      <c r="N398" s="192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159</v>
      </c>
      <c r="AU398" s="19" t="s">
        <v>86</v>
      </c>
    </row>
    <row r="399" spans="1:65" s="2" customFormat="1" ht="16.5" customHeight="1">
      <c r="A399" s="36"/>
      <c r="B399" s="37"/>
      <c r="C399" s="175" t="s">
        <v>670</v>
      </c>
      <c r="D399" s="175" t="s">
        <v>150</v>
      </c>
      <c r="E399" s="176" t="s">
        <v>671</v>
      </c>
      <c r="F399" s="177" t="s">
        <v>672</v>
      </c>
      <c r="G399" s="178" t="s">
        <v>241</v>
      </c>
      <c r="H399" s="179">
        <v>73.54</v>
      </c>
      <c r="I399" s="180"/>
      <c r="J399" s="181">
        <f>ROUND(I399*H399,2)</f>
        <v>0</v>
      </c>
      <c r="K399" s="177" t="s">
        <v>154</v>
      </c>
      <c r="L399" s="41"/>
      <c r="M399" s="182" t="s">
        <v>19</v>
      </c>
      <c r="N399" s="183" t="s">
        <v>47</v>
      </c>
      <c r="O399" s="66"/>
      <c r="P399" s="184">
        <f>O399*H399</f>
        <v>0</v>
      </c>
      <c r="Q399" s="184">
        <v>0.00032</v>
      </c>
      <c r="R399" s="184">
        <f>Q399*H399</f>
        <v>0.023532800000000003</v>
      </c>
      <c r="S399" s="184">
        <v>0</v>
      </c>
      <c r="T399" s="185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6" t="s">
        <v>224</v>
      </c>
      <c r="AT399" s="186" t="s">
        <v>150</v>
      </c>
      <c r="AU399" s="186" t="s">
        <v>86</v>
      </c>
      <c r="AY399" s="19" t="s">
        <v>147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9" t="s">
        <v>84</v>
      </c>
      <c r="BK399" s="187">
        <f>ROUND(I399*H399,2)</f>
        <v>0</v>
      </c>
      <c r="BL399" s="19" t="s">
        <v>224</v>
      </c>
      <c r="BM399" s="186" t="s">
        <v>673</v>
      </c>
    </row>
    <row r="400" spans="1:47" s="2" customFormat="1" ht="10">
      <c r="A400" s="36"/>
      <c r="B400" s="37"/>
      <c r="C400" s="38"/>
      <c r="D400" s="188" t="s">
        <v>157</v>
      </c>
      <c r="E400" s="38"/>
      <c r="F400" s="189" t="s">
        <v>674</v>
      </c>
      <c r="G400" s="38"/>
      <c r="H400" s="38"/>
      <c r="I400" s="190"/>
      <c r="J400" s="38"/>
      <c r="K400" s="38"/>
      <c r="L400" s="41"/>
      <c r="M400" s="191"/>
      <c r="N400" s="192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157</v>
      </c>
      <c r="AU400" s="19" t="s">
        <v>86</v>
      </c>
    </row>
    <row r="401" spans="1:47" s="2" customFormat="1" ht="10">
      <c r="A401" s="36"/>
      <c r="B401" s="37"/>
      <c r="C401" s="38"/>
      <c r="D401" s="193" t="s">
        <v>159</v>
      </c>
      <c r="E401" s="38"/>
      <c r="F401" s="194" t="s">
        <v>675</v>
      </c>
      <c r="G401" s="38"/>
      <c r="H401" s="38"/>
      <c r="I401" s="190"/>
      <c r="J401" s="38"/>
      <c r="K401" s="38"/>
      <c r="L401" s="41"/>
      <c r="M401" s="191"/>
      <c r="N401" s="192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159</v>
      </c>
      <c r="AU401" s="19" t="s">
        <v>86</v>
      </c>
    </row>
    <row r="402" spans="2:51" s="14" customFormat="1" ht="10">
      <c r="B402" s="206"/>
      <c r="C402" s="207"/>
      <c r="D402" s="188" t="s">
        <v>161</v>
      </c>
      <c r="E402" s="208" t="s">
        <v>19</v>
      </c>
      <c r="F402" s="209" t="s">
        <v>640</v>
      </c>
      <c r="G402" s="207"/>
      <c r="H402" s="208" t="s">
        <v>19</v>
      </c>
      <c r="I402" s="210"/>
      <c r="J402" s="207"/>
      <c r="K402" s="207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161</v>
      </c>
      <c r="AU402" s="215" t="s">
        <v>86</v>
      </c>
      <c r="AV402" s="14" t="s">
        <v>84</v>
      </c>
      <c r="AW402" s="14" t="s">
        <v>35</v>
      </c>
      <c r="AX402" s="14" t="s">
        <v>76</v>
      </c>
      <c r="AY402" s="215" t="s">
        <v>147</v>
      </c>
    </row>
    <row r="403" spans="2:51" s="13" customFormat="1" ht="10">
      <c r="B403" s="195"/>
      <c r="C403" s="196"/>
      <c r="D403" s="188" t="s">
        <v>161</v>
      </c>
      <c r="E403" s="205" t="s">
        <v>19</v>
      </c>
      <c r="F403" s="197" t="s">
        <v>641</v>
      </c>
      <c r="G403" s="196"/>
      <c r="H403" s="198">
        <v>51.4</v>
      </c>
      <c r="I403" s="199"/>
      <c r="J403" s="196"/>
      <c r="K403" s="196"/>
      <c r="L403" s="200"/>
      <c r="M403" s="201"/>
      <c r="N403" s="202"/>
      <c r="O403" s="202"/>
      <c r="P403" s="202"/>
      <c r="Q403" s="202"/>
      <c r="R403" s="202"/>
      <c r="S403" s="202"/>
      <c r="T403" s="203"/>
      <c r="AT403" s="204" t="s">
        <v>161</v>
      </c>
      <c r="AU403" s="204" t="s">
        <v>86</v>
      </c>
      <c r="AV403" s="13" t="s">
        <v>86</v>
      </c>
      <c r="AW403" s="13" t="s">
        <v>35</v>
      </c>
      <c r="AX403" s="13" t="s">
        <v>76</v>
      </c>
      <c r="AY403" s="204" t="s">
        <v>147</v>
      </c>
    </row>
    <row r="404" spans="2:51" s="14" customFormat="1" ht="10">
      <c r="B404" s="206"/>
      <c r="C404" s="207"/>
      <c r="D404" s="188" t="s">
        <v>161</v>
      </c>
      <c r="E404" s="208" t="s">
        <v>19</v>
      </c>
      <c r="F404" s="209" t="s">
        <v>642</v>
      </c>
      <c r="G404" s="207"/>
      <c r="H404" s="208" t="s">
        <v>19</v>
      </c>
      <c r="I404" s="210"/>
      <c r="J404" s="207"/>
      <c r="K404" s="207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161</v>
      </c>
      <c r="AU404" s="215" t="s">
        <v>86</v>
      </c>
      <c r="AV404" s="14" t="s">
        <v>84</v>
      </c>
      <c r="AW404" s="14" t="s">
        <v>35</v>
      </c>
      <c r="AX404" s="14" t="s">
        <v>76</v>
      </c>
      <c r="AY404" s="215" t="s">
        <v>147</v>
      </c>
    </row>
    <row r="405" spans="2:51" s="13" customFormat="1" ht="10">
      <c r="B405" s="195"/>
      <c r="C405" s="196"/>
      <c r="D405" s="188" t="s">
        <v>161</v>
      </c>
      <c r="E405" s="205" t="s">
        <v>19</v>
      </c>
      <c r="F405" s="197" t="s">
        <v>643</v>
      </c>
      <c r="G405" s="196"/>
      <c r="H405" s="198">
        <v>14</v>
      </c>
      <c r="I405" s="199"/>
      <c r="J405" s="196"/>
      <c r="K405" s="196"/>
      <c r="L405" s="200"/>
      <c r="M405" s="201"/>
      <c r="N405" s="202"/>
      <c r="O405" s="202"/>
      <c r="P405" s="202"/>
      <c r="Q405" s="202"/>
      <c r="R405" s="202"/>
      <c r="S405" s="202"/>
      <c r="T405" s="203"/>
      <c r="AT405" s="204" t="s">
        <v>161</v>
      </c>
      <c r="AU405" s="204" t="s">
        <v>86</v>
      </c>
      <c r="AV405" s="13" t="s">
        <v>86</v>
      </c>
      <c r="AW405" s="13" t="s">
        <v>35</v>
      </c>
      <c r="AX405" s="13" t="s">
        <v>76</v>
      </c>
      <c r="AY405" s="204" t="s">
        <v>147</v>
      </c>
    </row>
    <row r="406" spans="2:51" s="14" customFormat="1" ht="10">
      <c r="B406" s="206"/>
      <c r="C406" s="207"/>
      <c r="D406" s="188" t="s">
        <v>161</v>
      </c>
      <c r="E406" s="208" t="s">
        <v>19</v>
      </c>
      <c r="F406" s="209" t="s">
        <v>644</v>
      </c>
      <c r="G406" s="207"/>
      <c r="H406" s="208" t="s">
        <v>19</v>
      </c>
      <c r="I406" s="210"/>
      <c r="J406" s="207"/>
      <c r="K406" s="207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161</v>
      </c>
      <c r="AU406" s="215" t="s">
        <v>86</v>
      </c>
      <c r="AV406" s="14" t="s">
        <v>84</v>
      </c>
      <c r="AW406" s="14" t="s">
        <v>35</v>
      </c>
      <c r="AX406" s="14" t="s">
        <v>76</v>
      </c>
      <c r="AY406" s="215" t="s">
        <v>147</v>
      </c>
    </row>
    <row r="407" spans="2:51" s="13" customFormat="1" ht="10">
      <c r="B407" s="195"/>
      <c r="C407" s="196"/>
      <c r="D407" s="188" t="s">
        <v>161</v>
      </c>
      <c r="E407" s="205" t="s">
        <v>19</v>
      </c>
      <c r="F407" s="197" t="s">
        <v>645</v>
      </c>
      <c r="G407" s="196"/>
      <c r="H407" s="198">
        <v>8.14</v>
      </c>
      <c r="I407" s="199"/>
      <c r="J407" s="196"/>
      <c r="K407" s="196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161</v>
      </c>
      <c r="AU407" s="204" t="s">
        <v>86</v>
      </c>
      <c r="AV407" s="13" t="s">
        <v>86</v>
      </c>
      <c r="AW407" s="13" t="s">
        <v>35</v>
      </c>
      <c r="AX407" s="13" t="s">
        <v>76</v>
      </c>
      <c r="AY407" s="204" t="s">
        <v>147</v>
      </c>
    </row>
    <row r="408" spans="2:51" s="15" customFormat="1" ht="10">
      <c r="B408" s="216"/>
      <c r="C408" s="217"/>
      <c r="D408" s="188" t="s">
        <v>161</v>
      </c>
      <c r="E408" s="218" t="s">
        <v>19</v>
      </c>
      <c r="F408" s="219" t="s">
        <v>200</v>
      </c>
      <c r="G408" s="217"/>
      <c r="H408" s="220">
        <v>73.54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161</v>
      </c>
      <c r="AU408" s="226" t="s">
        <v>86</v>
      </c>
      <c r="AV408" s="15" t="s">
        <v>155</v>
      </c>
      <c r="AW408" s="15" t="s">
        <v>35</v>
      </c>
      <c r="AX408" s="15" t="s">
        <v>84</v>
      </c>
      <c r="AY408" s="226" t="s">
        <v>147</v>
      </c>
    </row>
    <row r="409" spans="1:65" s="2" customFormat="1" ht="16.5" customHeight="1">
      <c r="A409" s="36"/>
      <c r="B409" s="37"/>
      <c r="C409" s="175" t="s">
        <v>676</v>
      </c>
      <c r="D409" s="175" t="s">
        <v>150</v>
      </c>
      <c r="E409" s="176" t="s">
        <v>677</v>
      </c>
      <c r="F409" s="177" t="s">
        <v>678</v>
      </c>
      <c r="G409" s="178" t="s">
        <v>167</v>
      </c>
      <c r="H409" s="179">
        <v>223.493</v>
      </c>
      <c r="I409" s="180"/>
      <c r="J409" s="181">
        <f>ROUND(I409*H409,2)</f>
        <v>0</v>
      </c>
      <c r="K409" s="177" t="s">
        <v>154</v>
      </c>
      <c r="L409" s="41"/>
      <c r="M409" s="182" t="s">
        <v>19</v>
      </c>
      <c r="N409" s="183" t="s">
        <v>47</v>
      </c>
      <c r="O409" s="66"/>
      <c r="P409" s="184">
        <f>O409*H409</f>
        <v>0</v>
      </c>
      <c r="Q409" s="184">
        <v>0.0045</v>
      </c>
      <c r="R409" s="184">
        <f>Q409*H409</f>
        <v>1.0057185</v>
      </c>
      <c r="S409" s="184">
        <v>0</v>
      </c>
      <c r="T409" s="185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6" t="s">
        <v>224</v>
      </c>
      <c r="AT409" s="186" t="s">
        <v>150</v>
      </c>
      <c r="AU409" s="186" t="s">
        <v>86</v>
      </c>
      <c r="AY409" s="19" t="s">
        <v>147</v>
      </c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9" t="s">
        <v>84</v>
      </c>
      <c r="BK409" s="187">
        <f>ROUND(I409*H409,2)</f>
        <v>0</v>
      </c>
      <c r="BL409" s="19" t="s">
        <v>224</v>
      </c>
      <c r="BM409" s="186" t="s">
        <v>679</v>
      </c>
    </row>
    <row r="410" spans="1:47" s="2" customFormat="1" ht="10">
      <c r="A410" s="36"/>
      <c r="B410" s="37"/>
      <c r="C410" s="38"/>
      <c r="D410" s="188" t="s">
        <v>157</v>
      </c>
      <c r="E410" s="38"/>
      <c r="F410" s="189" t="s">
        <v>680</v>
      </c>
      <c r="G410" s="38"/>
      <c r="H410" s="38"/>
      <c r="I410" s="190"/>
      <c r="J410" s="38"/>
      <c r="K410" s="38"/>
      <c r="L410" s="41"/>
      <c r="M410" s="191"/>
      <c r="N410" s="192"/>
      <c r="O410" s="66"/>
      <c r="P410" s="66"/>
      <c r="Q410" s="66"/>
      <c r="R410" s="66"/>
      <c r="S410" s="66"/>
      <c r="T410" s="67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157</v>
      </c>
      <c r="AU410" s="19" t="s">
        <v>86</v>
      </c>
    </row>
    <row r="411" spans="1:47" s="2" customFormat="1" ht="10">
      <c r="A411" s="36"/>
      <c r="B411" s="37"/>
      <c r="C411" s="38"/>
      <c r="D411" s="193" t="s">
        <v>159</v>
      </c>
      <c r="E411" s="38"/>
      <c r="F411" s="194" t="s">
        <v>681</v>
      </c>
      <c r="G411" s="38"/>
      <c r="H411" s="38"/>
      <c r="I411" s="190"/>
      <c r="J411" s="38"/>
      <c r="K411" s="38"/>
      <c r="L411" s="41"/>
      <c r="M411" s="191"/>
      <c r="N411" s="192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159</v>
      </c>
      <c r="AU411" s="19" t="s">
        <v>86</v>
      </c>
    </row>
    <row r="412" spans="1:65" s="2" customFormat="1" ht="16.5" customHeight="1">
      <c r="A412" s="36"/>
      <c r="B412" s="37"/>
      <c r="C412" s="175" t="s">
        <v>682</v>
      </c>
      <c r="D412" s="175" t="s">
        <v>150</v>
      </c>
      <c r="E412" s="176" t="s">
        <v>683</v>
      </c>
      <c r="F412" s="177" t="s">
        <v>684</v>
      </c>
      <c r="G412" s="178" t="s">
        <v>167</v>
      </c>
      <c r="H412" s="179">
        <v>141.345</v>
      </c>
      <c r="I412" s="180"/>
      <c r="J412" s="181">
        <f>ROUND(I412*H412,2)</f>
        <v>0</v>
      </c>
      <c r="K412" s="177" t="s">
        <v>154</v>
      </c>
      <c r="L412" s="41"/>
      <c r="M412" s="182" t="s">
        <v>19</v>
      </c>
      <c r="N412" s="183" t="s">
        <v>47</v>
      </c>
      <c r="O412" s="66"/>
      <c r="P412" s="184">
        <f>O412*H412</f>
        <v>0</v>
      </c>
      <c r="Q412" s="184">
        <v>0</v>
      </c>
      <c r="R412" s="184">
        <f>Q412*H412</f>
        <v>0</v>
      </c>
      <c r="S412" s="184">
        <v>0.0815</v>
      </c>
      <c r="T412" s="185">
        <f>S412*H412</f>
        <v>11.5196175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6" t="s">
        <v>224</v>
      </c>
      <c r="AT412" s="186" t="s">
        <v>150</v>
      </c>
      <c r="AU412" s="186" t="s">
        <v>86</v>
      </c>
      <c r="AY412" s="19" t="s">
        <v>147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19" t="s">
        <v>84</v>
      </c>
      <c r="BK412" s="187">
        <f>ROUND(I412*H412,2)</f>
        <v>0</v>
      </c>
      <c r="BL412" s="19" t="s">
        <v>224</v>
      </c>
      <c r="BM412" s="186" t="s">
        <v>685</v>
      </c>
    </row>
    <row r="413" spans="1:47" s="2" customFormat="1" ht="10">
      <c r="A413" s="36"/>
      <c r="B413" s="37"/>
      <c r="C413" s="38"/>
      <c r="D413" s="188" t="s">
        <v>157</v>
      </c>
      <c r="E413" s="38"/>
      <c r="F413" s="189" t="s">
        <v>686</v>
      </c>
      <c r="G413" s="38"/>
      <c r="H413" s="38"/>
      <c r="I413" s="190"/>
      <c r="J413" s="38"/>
      <c r="K413" s="38"/>
      <c r="L413" s="41"/>
      <c r="M413" s="191"/>
      <c r="N413" s="192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157</v>
      </c>
      <c r="AU413" s="19" t="s">
        <v>86</v>
      </c>
    </row>
    <row r="414" spans="1:47" s="2" customFormat="1" ht="10">
      <c r="A414" s="36"/>
      <c r="B414" s="37"/>
      <c r="C414" s="38"/>
      <c r="D414" s="193" t="s">
        <v>159</v>
      </c>
      <c r="E414" s="38"/>
      <c r="F414" s="194" t="s">
        <v>687</v>
      </c>
      <c r="G414" s="38"/>
      <c r="H414" s="38"/>
      <c r="I414" s="190"/>
      <c r="J414" s="38"/>
      <c r="K414" s="38"/>
      <c r="L414" s="41"/>
      <c r="M414" s="191"/>
      <c r="N414" s="192"/>
      <c r="O414" s="66"/>
      <c r="P414" s="66"/>
      <c r="Q414" s="66"/>
      <c r="R414" s="66"/>
      <c r="S414" s="66"/>
      <c r="T414" s="67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159</v>
      </c>
      <c r="AU414" s="19" t="s">
        <v>86</v>
      </c>
    </row>
    <row r="415" spans="2:51" s="14" customFormat="1" ht="10">
      <c r="B415" s="206"/>
      <c r="C415" s="207"/>
      <c r="D415" s="188" t="s">
        <v>161</v>
      </c>
      <c r="E415" s="208" t="s">
        <v>19</v>
      </c>
      <c r="F415" s="209" t="s">
        <v>688</v>
      </c>
      <c r="G415" s="207"/>
      <c r="H415" s="208" t="s">
        <v>19</v>
      </c>
      <c r="I415" s="210"/>
      <c r="J415" s="207"/>
      <c r="K415" s="207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161</v>
      </c>
      <c r="AU415" s="215" t="s">
        <v>86</v>
      </c>
      <c r="AV415" s="14" t="s">
        <v>84</v>
      </c>
      <c r="AW415" s="14" t="s">
        <v>35</v>
      </c>
      <c r="AX415" s="14" t="s">
        <v>76</v>
      </c>
      <c r="AY415" s="215" t="s">
        <v>147</v>
      </c>
    </row>
    <row r="416" spans="2:51" s="13" customFormat="1" ht="10">
      <c r="B416" s="195"/>
      <c r="C416" s="196"/>
      <c r="D416" s="188" t="s">
        <v>161</v>
      </c>
      <c r="E416" s="205" t="s">
        <v>19</v>
      </c>
      <c r="F416" s="197" t="s">
        <v>689</v>
      </c>
      <c r="G416" s="196"/>
      <c r="H416" s="198">
        <v>28.125</v>
      </c>
      <c r="I416" s="199"/>
      <c r="J416" s="196"/>
      <c r="K416" s="196"/>
      <c r="L416" s="200"/>
      <c r="M416" s="201"/>
      <c r="N416" s="202"/>
      <c r="O416" s="202"/>
      <c r="P416" s="202"/>
      <c r="Q416" s="202"/>
      <c r="R416" s="202"/>
      <c r="S416" s="202"/>
      <c r="T416" s="203"/>
      <c r="AT416" s="204" t="s">
        <v>161</v>
      </c>
      <c r="AU416" s="204" t="s">
        <v>86</v>
      </c>
      <c r="AV416" s="13" t="s">
        <v>86</v>
      </c>
      <c r="AW416" s="13" t="s">
        <v>35</v>
      </c>
      <c r="AX416" s="13" t="s">
        <v>76</v>
      </c>
      <c r="AY416" s="204" t="s">
        <v>147</v>
      </c>
    </row>
    <row r="417" spans="2:51" s="14" customFormat="1" ht="10">
      <c r="B417" s="206"/>
      <c r="C417" s="207"/>
      <c r="D417" s="188" t="s">
        <v>161</v>
      </c>
      <c r="E417" s="208" t="s">
        <v>19</v>
      </c>
      <c r="F417" s="209" t="s">
        <v>690</v>
      </c>
      <c r="G417" s="207"/>
      <c r="H417" s="208" t="s">
        <v>19</v>
      </c>
      <c r="I417" s="210"/>
      <c r="J417" s="207"/>
      <c r="K417" s="207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161</v>
      </c>
      <c r="AU417" s="215" t="s">
        <v>86</v>
      </c>
      <c r="AV417" s="14" t="s">
        <v>84</v>
      </c>
      <c r="AW417" s="14" t="s">
        <v>35</v>
      </c>
      <c r="AX417" s="14" t="s">
        <v>76</v>
      </c>
      <c r="AY417" s="215" t="s">
        <v>147</v>
      </c>
    </row>
    <row r="418" spans="2:51" s="13" customFormat="1" ht="10">
      <c r="B418" s="195"/>
      <c r="C418" s="196"/>
      <c r="D418" s="188" t="s">
        <v>161</v>
      </c>
      <c r="E418" s="205" t="s">
        <v>19</v>
      </c>
      <c r="F418" s="197" t="s">
        <v>691</v>
      </c>
      <c r="G418" s="196"/>
      <c r="H418" s="198">
        <v>116.22</v>
      </c>
      <c r="I418" s="199"/>
      <c r="J418" s="196"/>
      <c r="K418" s="196"/>
      <c r="L418" s="200"/>
      <c r="M418" s="201"/>
      <c r="N418" s="202"/>
      <c r="O418" s="202"/>
      <c r="P418" s="202"/>
      <c r="Q418" s="202"/>
      <c r="R418" s="202"/>
      <c r="S418" s="202"/>
      <c r="T418" s="203"/>
      <c r="AT418" s="204" t="s">
        <v>161</v>
      </c>
      <c r="AU418" s="204" t="s">
        <v>86</v>
      </c>
      <c r="AV418" s="13" t="s">
        <v>86</v>
      </c>
      <c r="AW418" s="13" t="s">
        <v>35</v>
      </c>
      <c r="AX418" s="13" t="s">
        <v>76</v>
      </c>
      <c r="AY418" s="204" t="s">
        <v>147</v>
      </c>
    </row>
    <row r="419" spans="2:51" s="13" customFormat="1" ht="10">
      <c r="B419" s="195"/>
      <c r="C419" s="196"/>
      <c r="D419" s="188" t="s">
        <v>161</v>
      </c>
      <c r="E419" s="205" t="s">
        <v>19</v>
      </c>
      <c r="F419" s="197" t="s">
        <v>692</v>
      </c>
      <c r="G419" s="196"/>
      <c r="H419" s="198">
        <v>-3</v>
      </c>
      <c r="I419" s="199"/>
      <c r="J419" s="196"/>
      <c r="K419" s="196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161</v>
      </c>
      <c r="AU419" s="204" t="s">
        <v>86</v>
      </c>
      <c r="AV419" s="13" t="s">
        <v>86</v>
      </c>
      <c r="AW419" s="13" t="s">
        <v>35</v>
      </c>
      <c r="AX419" s="13" t="s">
        <v>76</v>
      </c>
      <c r="AY419" s="204" t="s">
        <v>147</v>
      </c>
    </row>
    <row r="420" spans="2:51" s="15" customFormat="1" ht="10">
      <c r="B420" s="216"/>
      <c r="C420" s="217"/>
      <c r="D420" s="188" t="s">
        <v>161</v>
      </c>
      <c r="E420" s="218" t="s">
        <v>19</v>
      </c>
      <c r="F420" s="219" t="s">
        <v>200</v>
      </c>
      <c r="G420" s="217"/>
      <c r="H420" s="220">
        <v>141.345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161</v>
      </c>
      <c r="AU420" s="226" t="s">
        <v>86</v>
      </c>
      <c r="AV420" s="15" t="s">
        <v>155</v>
      </c>
      <c r="AW420" s="15" t="s">
        <v>35</v>
      </c>
      <c r="AX420" s="15" t="s">
        <v>84</v>
      </c>
      <c r="AY420" s="226" t="s">
        <v>147</v>
      </c>
    </row>
    <row r="421" spans="1:65" s="2" customFormat="1" ht="21.75" customHeight="1">
      <c r="A421" s="36"/>
      <c r="B421" s="37"/>
      <c r="C421" s="175" t="s">
        <v>693</v>
      </c>
      <c r="D421" s="175" t="s">
        <v>150</v>
      </c>
      <c r="E421" s="176" t="s">
        <v>694</v>
      </c>
      <c r="F421" s="177" t="s">
        <v>695</v>
      </c>
      <c r="G421" s="178" t="s">
        <v>167</v>
      </c>
      <c r="H421" s="179">
        <v>111.747</v>
      </c>
      <c r="I421" s="180"/>
      <c r="J421" s="181">
        <f>ROUND(I421*H421,2)</f>
        <v>0</v>
      </c>
      <c r="K421" s="177" t="s">
        <v>154</v>
      </c>
      <c r="L421" s="41"/>
      <c r="M421" s="182" t="s">
        <v>19</v>
      </c>
      <c r="N421" s="183" t="s">
        <v>47</v>
      </c>
      <c r="O421" s="66"/>
      <c r="P421" s="184">
        <f>O421*H421</f>
        <v>0</v>
      </c>
      <c r="Q421" s="184">
        <v>0.0053</v>
      </c>
      <c r="R421" s="184">
        <f>Q421*H421</f>
        <v>0.5922591</v>
      </c>
      <c r="S421" s="184">
        <v>0</v>
      </c>
      <c r="T421" s="185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6" t="s">
        <v>224</v>
      </c>
      <c r="AT421" s="186" t="s">
        <v>150</v>
      </c>
      <c r="AU421" s="186" t="s">
        <v>86</v>
      </c>
      <c r="AY421" s="19" t="s">
        <v>147</v>
      </c>
      <c r="BE421" s="187">
        <f>IF(N421="základní",J421,0)</f>
        <v>0</v>
      </c>
      <c r="BF421" s="187">
        <f>IF(N421="snížená",J421,0)</f>
        <v>0</v>
      </c>
      <c r="BG421" s="187">
        <f>IF(N421="zákl. přenesená",J421,0)</f>
        <v>0</v>
      </c>
      <c r="BH421" s="187">
        <f>IF(N421="sníž. přenesená",J421,0)</f>
        <v>0</v>
      </c>
      <c r="BI421" s="187">
        <f>IF(N421="nulová",J421,0)</f>
        <v>0</v>
      </c>
      <c r="BJ421" s="19" t="s">
        <v>84</v>
      </c>
      <c r="BK421" s="187">
        <f>ROUND(I421*H421,2)</f>
        <v>0</v>
      </c>
      <c r="BL421" s="19" t="s">
        <v>224</v>
      </c>
      <c r="BM421" s="186" t="s">
        <v>696</v>
      </c>
    </row>
    <row r="422" spans="1:47" s="2" customFormat="1" ht="10">
      <c r="A422" s="36"/>
      <c r="B422" s="37"/>
      <c r="C422" s="38"/>
      <c r="D422" s="188" t="s">
        <v>157</v>
      </c>
      <c r="E422" s="38"/>
      <c r="F422" s="189" t="s">
        <v>697</v>
      </c>
      <c r="G422" s="38"/>
      <c r="H422" s="38"/>
      <c r="I422" s="190"/>
      <c r="J422" s="38"/>
      <c r="K422" s="38"/>
      <c r="L422" s="41"/>
      <c r="M422" s="191"/>
      <c r="N422" s="192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157</v>
      </c>
      <c r="AU422" s="19" t="s">
        <v>86</v>
      </c>
    </row>
    <row r="423" spans="1:47" s="2" customFormat="1" ht="10">
      <c r="A423" s="36"/>
      <c r="B423" s="37"/>
      <c r="C423" s="38"/>
      <c r="D423" s="193" t="s">
        <v>159</v>
      </c>
      <c r="E423" s="38"/>
      <c r="F423" s="194" t="s">
        <v>698</v>
      </c>
      <c r="G423" s="38"/>
      <c r="H423" s="38"/>
      <c r="I423" s="190"/>
      <c r="J423" s="38"/>
      <c r="K423" s="38"/>
      <c r="L423" s="41"/>
      <c r="M423" s="191"/>
      <c r="N423" s="192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159</v>
      </c>
      <c r="AU423" s="19" t="s">
        <v>86</v>
      </c>
    </row>
    <row r="424" spans="1:65" s="2" customFormat="1" ht="16.5" customHeight="1">
      <c r="A424" s="36"/>
      <c r="B424" s="37"/>
      <c r="C424" s="227" t="s">
        <v>699</v>
      </c>
      <c r="D424" s="227" t="s">
        <v>209</v>
      </c>
      <c r="E424" s="228" t="s">
        <v>700</v>
      </c>
      <c r="F424" s="229" t="s">
        <v>701</v>
      </c>
      <c r="G424" s="230" t="s">
        <v>167</v>
      </c>
      <c r="H424" s="231">
        <v>122.922</v>
      </c>
      <c r="I424" s="232"/>
      <c r="J424" s="233">
        <f>ROUND(I424*H424,2)</f>
        <v>0</v>
      </c>
      <c r="K424" s="229" t="s">
        <v>212</v>
      </c>
      <c r="L424" s="234"/>
      <c r="M424" s="235" t="s">
        <v>19</v>
      </c>
      <c r="N424" s="236" t="s">
        <v>47</v>
      </c>
      <c r="O424" s="66"/>
      <c r="P424" s="184">
        <f>O424*H424</f>
        <v>0</v>
      </c>
      <c r="Q424" s="184">
        <v>0.01232</v>
      </c>
      <c r="R424" s="184">
        <f>Q424*H424</f>
        <v>1.5143990399999998</v>
      </c>
      <c r="S424" s="184">
        <v>0</v>
      </c>
      <c r="T424" s="185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304</v>
      </c>
      <c r="AT424" s="186" t="s">
        <v>209</v>
      </c>
      <c r="AU424" s="186" t="s">
        <v>86</v>
      </c>
      <c r="AY424" s="19" t="s">
        <v>147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9" t="s">
        <v>84</v>
      </c>
      <c r="BK424" s="187">
        <f>ROUND(I424*H424,2)</f>
        <v>0</v>
      </c>
      <c r="BL424" s="19" t="s">
        <v>224</v>
      </c>
      <c r="BM424" s="186" t="s">
        <v>702</v>
      </c>
    </row>
    <row r="425" spans="1:47" s="2" customFormat="1" ht="10">
      <c r="A425" s="36"/>
      <c r="B425" s="37"/>
      <c r="C425" s="38"/>
      <c r="D425" s="188" t="s">
        <v>157</v>
      </c>
      <c r="E425" s="38"/>
      <c r="F425" s="189" t="s">
        <v>701</v>
      </c>
      <c r="G425" s="38"/>
      <c r="H425" s="38"/>
      <c r="I425" s="190"/>
      <c r="J425" s="38"/>
      <c r="K425" s="38"/>
      <c r="L425" s="41"/>
      <c r="M425" s="191"/>
      <c r="N425" s="192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157</v>
      </c>
      <c r="AU425" s="19" t="s">
        <v>86</v>
      </c>
    </row>
    <row r="426" spans="2:51" s="13" customFormat="1" ht="10">
      <c r="B426" s="195"/>
      <c r="C426" s="196"/>
      <c r="D426" s="188" t="s">
        <v>161</v>
      </c>
      <c r="E426" s="196"/>
      <c r="F426" s="197" t="s">
        <v>703</v>
      </c>
      <c r="G426" s="196"/>
      <c r="H426" s="198">
        <v>122.922</v>
      </c>
      <c r="I426" s="199"/>
      <c r="J426" s="196"/>
      <c r="K426" s="196"/>
      <c r="L426" s="200"/>
      <c r="M426" s="201"/>
      <c r="N426" s="202"/>
      <c r="O426" s="202"/>
      <c r="P426" s="202"/>
      <c r="Q426" s="202"/>
      <c r="R426" s="202"/>
      <c r="S426" s="202"/>
      <c r="T426" s="203"/>
      <c r="AT426" s="204" t="s">
        <v>161</v>
      </c>
      <c r="AU426" s="204" t="s">
        <v>86</v>
      </c>
      <c r="AV426" s="13" t="s">
        <v>86</v>
      </c>
      <c r="AW426" s="13" t="s">
        <v>4</v>
      </c>
      <c r="AX426" s="13" t="s">
        <v>84</v>
      </c>
      <c r="AY426" s="204" t="s">
        <v>147</v>
      </c>
    </row>
    <row r="427" spans="1:65" s="2" customFormat="1" ht="21.75" customHeight="1">
      <c r="A427" s="36"/>
      <c r="B427" s="37"/>
      <c r="C427" s="175" t="s">
        <v>704</v>
      </c>
      <c r="D427" s="175" t="s">
        <v>150</v>
      </c>
      <c r="E427" s="176" t="s">
        <v>705</v>
      </c>
      <c r="F427" s="177" t="s">
        <v>706</v>
      </c>
      <c r="G427" s="178" t="s">
        <v>167</v>
      </c>
      <c r="H427" s="179">
        <v>111.747</v>
      </c>
      <c r="I427" s="180"/>
      <c r="J427" s="181">
        <f>ROUND(I427*H427,2)</f>
        <v>0</v>
      </c>
      <c r="K427" s="177" t="s">
        <v>154</v>
      </c>
      <c r="L427" s="41"/>
      <c r="M427" s="182" t="s">
        <v>19</v>
      </c>
      <c r="N427" s="183" t="s">
        <v>47</v>
      </c>
      <c r="O427" s="66"/>
      <c r="P427" s="184">
        <f>O427*H427</f>
        <v>0</v>
      </c>
      <c r="Q427" s="184">
        <v>0.00538</v>
      </c>
      <c r="R427" s="184">
        <f>Q427*H427</f>
        <v>0.60119886</v>
      </c>
      <c r="S427" s="184">
        <v>0</v>
      </c>
      <c r="T427" s="185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6" t="s">
        <v>224</v>
      </c>
      <c r="AT427" s="186" t="s">
        <v>150</v>
      </c>
      <c r="AU427" s="186" t="s">
        <v>86</v>
      </c>
      <c r="AY427" s="19" t="s">
        <v>147</v>
      </c>
      <c r="BE427" s="187">
        <f>IF(N427="základní",J427,0)</f>
        <v>0</v>
      </c>
      <c r="BF427" s="187">
        <f>IF(N427="snížená",J427,0)</f>
        <v>0</v>
      </c>
      <c r="BG427" s="187">
        <f>IF(N427="zákl. přenesená",J427,0)</f>
        <v>0</v>
      </c>
      <c r="BH427" s="187">
        <f>IF(N427="sníž. přenesená",J427,0)</f>
        <v>0</v>
      </c>
      <c r="BI427" s="187">
        <f>IF(N427="nulová",J427,0)</f>
        <v>0</v>
      </c>
      <c r="BJ427" s="19" t="s">
        <v>84</v>
      </c>
      <c r="BK427" s="187">
        <f>ROUND(I427*H427,2)</f>
        <v>0</v>
      </c>
      <c r="BL427" s="19" t="s">
        <v>224</v>
      </c>
      <c r="BM427" s="186" t="s">
        <v>707</v>
      </c>
    </row>
    <row r="428" spans="1:47" s="2" customFormat="1" ht="10">
      <c r="A428" s="36"/>
      <c r="B428" s="37"/>
      <c r="C428" s="38"/>
      <c r="D428" s="188" t="s">
        <v>157</v>
      </c>
      <c r="E428" s="38"/>
      <c r="F428" s="189" t="s">
        <v>708</v>
      </c>
      <c r="G428" s="38"/>
      <c r="H428" s="38"/>
      <c r="I428" s="190"/>
      <c r="J428" s="38"/>
      <c r="K428" s="38"/>
      <c r="L428" s="41"/>
      <c r="M428" s="191"/>
      <c r="N428" s="192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157</v>
      </c>
      <c r="AU428" s="19" t="s">
        <v>86</v>
      </c>
    </row>
    <row r="429" spans="1:47" s="2" customFormat="1" ht="10">
      <c r="A429" s="36"/>
      <c r="B429" s="37"/>
      <c r="C429" s="38"/>
      <c r="D429" s="193" t="s">
        <v>159</v>
      </c>
      <c r="E429" s="38"/>
      <c r="F429" s="194" t="s">
        <v>709</v>
      </c>
      <c r="G429" s="38"/>
      <c r="H429" s="38"/>
      <c r="I429" s="190"/>
      <c r="J429" s="38"/>
      <c r="K429" s="38"/>
      <c r="L429" s="41"/>
      <c r="M429" s="191"/>
      <c r="N429" s="192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159</v>
      </c>
      <c r="AU429" s="19" t="s">
        <v>86</v>
      </c>
    </row>
    <row r="430" spans="2:51" s="13" customFormat="1" ht="10">
      <c r="B430" s="195"/>
      <c r="C430" s="196"/>
      <c r="D430" s="188" t="s">
        <v>161</v>
      </c>
      <c r="E430" s="205" t="s">
        <v>19</v>
      </c>
      <c r="F430" s="197" t="s">
        <v>710</v>
      </c>
      <c r="G430" s="196"/>
      <c r="H430" s="198">
        <v>111.747</v>
      </c>
      <c r="I430" s="199"/>
      <c r="J430" s="196"/>
      <c r="K430" s="196"/>
      <c r="L430" s="200"/>
      <c r="M430" s="201"/>
      <c r="N430" s="202"/>
      <c r="O430" s="202"/>
      <c r="P430" s="202"/>
      <c r="Q430" s="202"/>
      <c r="R430" s="202"/>
      <c r="S430" s="202"/>
      <c r="T430" s="203"/>
      <c r="AT430" s="204" t="s">
        <v>161</v>
      </c>
      <c r="AU430" s="204" t="s">
        <v>86</v>
      </c>
      <c r="AV430" s="13" t="s">
        <v>86</v>
      </c>
      <c r="AW430" s="13" t="s">
        <v>35</v>
      </c>
      <c r="AX430" s="13" t="s">
        <v>84</v>
      </c>
      <c r="AY430" s="204" t="s">
        <v>147</v>
      </c>
    </row>
    <row r="431" spans="1:65" s="2" customFormat="1" ht="16.5" customHeight="1">
      <c r="A431" s="36"/>
      <c r="B431" s="37"/>
      <c r="C431" s="227" t="s">
        <v>711</v>
      </c>
      <c r="D431" s="227" t="s">
        <v>209</v>
      </c>
      <c r="E431" s="228" t="s">
        <v>712</v>
      </c>
      <c r="F431" s="229" t="s">
        <v>713</v>
      </c>
      <c r="G431" s="230" t="s">
        <v>167</v>
      </c>
      <c r="H431" s="231">
        <v>122.922</v>
      </c>
      <c r="I431" s="232"/>
      <c r="J431" s="233">
        <f>ROUND(I431*H431,2)</f>
        <v>0</v>
      </c>
      <c r="K431" s="229" t="s">
        <v>212</v>
      </c>
      <c r="L431" s="234"/>
      <c r="M431" s="235" t="s">
        <v>19</v>
      </c>
      <c r="N431" s="236" t="s">
        <v>47</v>
      </c>
      <c r="O431" s="66"/>
      <c r="P431" s="184">
        <f>O431*H431</f>
        <v>0</v>
      </c>
      <c r="Q431" s="184">
        <v>0.01112</v>
      </c>
      <c r="R431" s="184">
        <f>Q431*H431</f>
        <v>1.3668926399999999</v>
      </c>
      <c r="S431" s="184">
        <v>0</v>
      </c>
      <c r="T431" s="185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6" t="s">
        <v>304</v>
      </c>
      <c r="AT431" s="186" t="s">
        <v>209</v>
      </c>
      <c r="AU431" s="186" t="s">
        <v>86</v>
      </c>
      <c r="AY431" s="19" t="s">
        <v>147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9" t="s">
        <v>84</v>
      </c>
      <c r="BK431" s="187">
        <f>ROUND(I431*H431,2)</f>
        <v>0</v>
      </c>
      <c r="BL431" s="19" t="s">
        <v>224</v>
      </c>
      <c r="BM431" s="186" t="s">
        <v>714</v>
      </c>
    </row>
    <row r="432" spans="1:47" s="2" customFormat="1" ht="10">
      <c r="A432" s="36"/>
      <c r="B432" s="37"/>
      <c r="C432" s="38"/>
      <c r="D432" s="188" t="s">
        <v>157</v>
      </c>
      <c r="E432" s="38"/>
      <c r="F432" s="189" t="s">
        <v>713</v>
      </c>
      <c r="G432" s="38"/>
      <c r="H432" s="38"/>
      <c r="I432" s="190"/>
      <c r="J432" s="38"/>
      <c r="K432" s="38"/>
      <c r="L432" s="41"/>
      <c r="M432" s="191"/>
      <c r="N432" s="192"/>
      <c r="O432" s="66"/>
      <c r="P432" s="66"/>
      <c r="Q432" s="66"/>
      <c r="R432" s="66"/>
      <c r="S432" s="66"/>
      <c r="T432" s="67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157</v>
      </c>
      <c r="AU432" s="19" t="s">
        <v>86</v>
      </c>
    </row>
    <row r="433" spans="2:51" s="13" customFormat="1" ht="10">
      <c r="B433" s="195"/>
      <c r="C433" s="196"/>
      <c r="D433" s="188" t="s">
        <v>161</v>
      </c>
      <c r="E433" s="196"/>
      <c r="F433" s="197" t="s">
        <v>703</v>
      </c>
      <c r="G433" s="196"/>
      <c r="H433" s="198">
        <v>122.922</v>
      </c>
      <c r="I433" s="199"/>
      <c r="J433" s="196"/>
      <c r="K433" s="196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161</v>
      </c>
      <c r="AU433" s="204" t="s">
        <v>86</v>
      </c>
      <c r="AV433" s="13" t="s">
        <v>86</v>
      </c>
      <c r="AW433" s="13" t="s">
        <v>4</v>
      </c>
      <c r="AX433" s="13" t="s">
        <v>84</v>
      </c>
      <c r="AY433" s="204" t="s">
        <v>147</v>
      </c>
    </row>
    <row r="434" spans="1:65" s="2" customFormat="1" ht="16.5" customHeight="1">
      <c r="A434" s="36"/>
      <c r="B434" s="37"/>
      <c r="C434" s="175" t="s">
        <v>715</v>
      </c>
      <c r="D434" s="175" t="s">
        <v>150</v>
      </c>
      <c r="E434" s="176" t="s">
        <v>716</v>
      </c>
      <c r="F434" s="177" t="s">
        <v>717</v>
      </c>
      <c r="G434" s="178" t="s">
        <v>241</v>
      </c>
      <c r="H434" s="179">
        <v>60</v>
      </c>
      <c r="I434" s="180"/>
      <c r="J434" s="181">
        <f>ROUND(I434*H434,2)</f>
        <v>0</v>
      </c>
      <c r="K434" s="177" t="s">
        <v>154</v>
      </c>
      <c r="L434" s="41"/>
      <c r="M434" s="182" t="s">
        <v>19</v>
      </c>
      <c r="N434" s="183" t="s">
        <v>47</v>
      </c>
      <c r="O434" s="66"/>
      <c r="P434" s="184">
        <f>O434*H434</f>
        <v>0</v>
      </c>
      <c r="Q434" s="184">
        <v>0.0002</v>
      </c>
      <c r="R434" s="184">
        <f>Q434*H434</f>
        <v>0.012</v>
      </c>
      <c r="S434" s="184">
        <v>0</v>
      </c>
      <c r="T434" s="185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6" t="s">
        <v>224</v>
      </c>
      <c r="AT434" s="186" t="s">
        <v>150</v>
      </c>
      <c r="AU434" s="186" t="s">
        <v>86</v>
      </c>
      <c r="AY434" s="19" t="s">
        <v>147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9" t="s">
        <v>84</v>
      </c>
      <c r="BK434" s="187">
        <f>ROUND(I434*H434,2)</f>
        <v>0</v>
      </c>
      <c r="BL434" s="19" t="s">
        <v>224</v>
      </c>
      <c r="BM434" s="186" t="s">
        <v>718</v>
      </c>
    </row>
    <row r="435" spans="1:47" s="2" customFormat="1" ht="10">
      <c r="A435" s="36"/>
      <c r="B435" s="37"/>
      <c r="C435" s="38"/>
      <c r="D435" s="188" t="s">
        <v>157</v>
      </c>
      <c r="E435" s="38"/>
      <c r="F435" s="189" t="s">
        <v>719</v>
      </c>
      <c r="G435" s="38"/>
      <c r="H435" s="38"/>
      <c r="I435" s="190"/>
      <c r="J435" s="38"/>
      <c r="K435" s="38"/>
      <c r="L435" s="41"/>
      <c r="M435" s="191"/>
      <c r="N435" s="192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157</v>
      </c>
      <c r="AU435" s="19" t="s">
        <v>86</v>
      </c>
    </row>
    <row r="436" spans="1:47" s="2" customFormat="1" ht="10">
      <c r="A436" s="36"/>
      <c r="B436" s="37"/>
      <c r="C436" s="38"/>
      <c r="D436" s="193" t="s">
        <v>159</v>
      </c>
      <c r="E436" s="38"/>
      <c r="F436" s="194" t="s">
        <v>720</v>
      </c>
      <c r="G436" s="38"/>
      <c r="H436" s="38"/>
      <c r="I436" s="190"/>
      <c r="J436" s="38"/>
      <c r="K436" s="38"/>
      <c r="L436" s="41"/>
      <c r="M436" s="191"/>
      <c r="N436" s="192"/>
      <c r="O436" s="66"/>
      <c r="P436" s="66"/>
      <c r="Q436" s="66"/>
      <c r="R436" s="66"/>
      <c r="S436" s="66"/>
      <c r="T436" s="67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9" t="s">
        <v>159</v>
      </c>
      <c r="AU436" s="19" t="s">
        <v>86</v>
      </c>
    </row>
    <row r="437" spans="1:65" s="2" customFormat="1" ht="16.5" customHeight="1">
      <c r="A437" s="36"/>
      <c r="B437" s="37"/>
      <c r="C437" s="227" t="s">
        <v>721</v>
      </c>
      <c r="D437" s="227" t="s">
        <v>209</v>
      </c>
      <c r="E437" s="228" t="s">
        <v>722</v>
      </c>
      <c r="F437" s="229" t="s">
        <v>723</v>
      </c>
      <c r="G437" s="230" t="s">
        <v>241</v>
      </c>
      <c r="H437" s="231">
        <v>63</v>
      </c>
      <c r="I437" s="232"/>
      <c r="J437" s="233">
        <f>ROUND(I437*H437,2)</f>
        <v>0</v>
      </c>
      <c r="K437" s="229" t="s">
        <v>212</v>
      </c>
      <c r="L437" s="234"/>
      <c r="M437" s="235" t="s">
        <v>19</v>
      </c>
      <c r="N437" s="236" t="s">
        <v>47</v>
      </c>
      <c r="O437" s="66"/>
      <c r="P437" s="184">
        <f>O437*H437</f>
        <v>0</v>
      </c>
      <c r="Q437" s="184">
        <v>0.00032</v>
      </c>
      <c r="R437" s="184">
        <f>Q437*H437</f>
        <v>0.02016</v>
      </c>
      <c r="S437" s="184">
        <v>0</v>
      </c>
      <c r="T437" s="185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304</v>
      </c>
      <c r="AT437" s="186" t="s">
        <v>209</v>
      </c>
      <c r="AU437" s="186" t="s">
        <v>86</v>
      </c>
      <c r="AY437" s="19" t="s">
        <v>147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84</v>
      </c>
      <c r="BK437" s="187">
        <f>ROUND(I437*H437,2)</f>
        <v>0</v>
      </c>
      <c r="BL437" s="19" t="s">
        <v>224</v>
      </c>
      <c r="BM437" s="186" t="s">
        <v>724</v>
      </c>
    </row>
    <row r="438" spans="1:47" s="2" customFormat="1" ht="10">
      <c r="A438" s="36"/>
      <c r="B438" s="37"/>
      <c r="C438" s="38"/>
      <c r="D438" s="188" t="s">
        <v>157</v>
      </c>
      <c r="E438" s="38"/>
      <c r="F438" s="189" t="s">
        <v>723</v>
      </c>
      <c r="G438" s="38"/>
      <c r="H438" s="38"/>
      <c r="I438" s="190"/>
      <c r="J438" s="38"/>
      <c r="K438" s="38"/>
      <c r="L438" s="41"/>
      <c r="M438" s="191"/>
      <c r="N438" s="192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157</v>
      </c>
      <c r="AU438" s="19" t="s">
        <v>86</v>
      </c>
    </row>
    <row r="439" spans="2:51" s="13" customFormat="1" ht="10">
      <c r="B439" s="195"/>
      <c r="C439" s="196"/>
      <c r="D439" s="188" t="s">
        <v>161</v>
      </c>
      <c r="E439" s="196"/>
      <c r="F439" s="197" t="s">
        <v>725</v>
      </c>
      <c r="G439" s="196"/>
      <c r="H439" s="198">
        <v>63</v>
      </c>
      <c r="I439" s="199"/>
      <c r="J439" s="196"/>
      <c r="K439" s="196"/>
      <c r="L439" s="200"/>
      <c r="M439" s="201"/>
      <c r="N439" s="202"/>
      <c r="O439" s="202"/>
      <c r="P439" s="202"/>
      <c r="Q439" s="202"/>
      <c r="R439" s="202"/>
      <c r="S439" s="202"/>
      <c r="T439" s="203"/>
      <c r="AT439" s="204" t="s">
        <v>161</v>
      </c>
      <c r="AU439" s="204" t="s">
        <v>86</v>
      </c>
      <c r="AV439" s="13" t="s">
        <v>86</v>
      </c>
      <c r="AW439" s="13" t="s">
        <v>4</v>
      </c>
      <c r="AX439" s="13" t="s">
        <v>84</v>
      </c>
      <c r="AY439" s="204" t="s">
        <v>147</v>
      </c>
    </row>
    <row r="440" spans="1:65" s="2" customFormat="1" ht="16.5" customHeight="1">
      <c r="A440" s="36"/>
      <c r="B440" s="37"/>
      <c r="C440" s="175" t="s">
        <v>726</v>
      </c>
      <c r="D440" s="175" t="s">
        <v>150</v>
      </c>
      <c r="E440" s="176" t="s">
        <v>727</v>
      </c>
      <c r="F440" s="177" t="s">
        <v>728</v>
      </c>
      <c r="G440" s="178" t="s">
        <v>241</v>
      </c>
      <c r="H440" s="179">
        <v>100</v>
      </c>
      <c r="I440" s="180"/>
      <c r="J440" s="181">
        <f>ROUND(I440*H440,2)</f>
        <v>0</v>
      </c>
      <c r="K440" s="177" t="s">
        <v>154</v>
      </c>
      <c r="L440" s="41"/>
      <c r="M440" s="182" t="s">
        <v>19</v>
      </c>
      <c r="N440" s="183" t="s">
        <v>47</v>
      </c>
      <c r="O440" s="66"/>
      <c r="P440" s="184">
        <f>O440*H440</f>
        <v>0</v>
      </c>
      <c r="Q440" s="184">
        <v>0.00018</v>
      </c>
      <c r="R440" s="184">
        <f>Q440*H440</f>
        <v>0.018000000000000002</v>
      </c>
      <c r="S440" s="184">
        <v>0</v>
      </c>
      <c r="T440" s="185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6" t="s">
        <v>224</v>
      </c>
      <c r="AT440" s="186" t="s">
        <v>150</v>
      </c>
      <c r="AU440" s="186" t="s">
        <v>86</v>
      </c>
      <c r="AY440" s="19" t="s">
        <v>147</v>
      </c>
      <c r="BE440" s="187">
        <f>IF(N440="základní",J440,0)</f>
        <v>0</v>
      </c>
      <c r="BF440" s="187">
        <f>IF(N440="snížená",J440,0)</f>
        <v>0</v>
      </c>
      <c r="BG440" s="187">
        <f>IF(N440="zákl. přenesená",J440,0)</f>
        <v>0</v>
      </c>
      <c r="BH440" s="187">
        <f>IF(N440="sníž. přenesená",J440,0)</f>
        <v>0</v>
      </c>
      <c r="BI440" s="187">
        <f>IF(N440="nulová",J440,0)</f>
        <v>0</v>
      </c>
      <c r="BJ440" s="19" t="s">
        <v>84</v>
      </c>
      <c r="BK440" s="187">
        <f>ROUND(I440*H440,2)</f>
        <v>0</v>
      </c>
      <c r="BL440" s="19" t="s">
        <v>224</v>
      </c>
      <c r="BM440" s="186" t="s">
        <v>729</v>
      </c>
    </row>
    <row r="441" spans="1:47" s="2" customFormat="1" ht="10">
      <c r="A441" s="36"/>
      <c r="B441" s="37"/>
      <c r="C441" s="38"/>
      <c r="D441" s="188" t="s">
        <v>157</v>
      </c>
      <c r="E441" s="38"/>
      <c r="F441" s="189" t="s">
        <v>730</v>
      </c>
      <c r="G441" s="38"/>
      <c r="H441" s="38"/>
      <c r="I441" s="190"/>
      <c r="J441" s="38"/>
      <c r="K441" s="38"/>
      <c r="L441" s="41"/>
      <c r="M441" s="191"/>
      <c r="N441" s="192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157</v>
      </c>
      <c r="AU441" s="19" t="s">
        <v>86</v>
      </c>
    </row>
    <row r="442" spans="1:47" s="2" customFormat="1" ht="10">
      <c r="A442" s="36"/>
      <c r="B442" s="37"/>
      <c r="C442" s="38"/>
      <c r="D442" s="193" t="s">
        <v>159</v>
      </c>
      <c r="E442" s="38"/>
      <c r="F442" s="194" t="s">
        <v>731</v>
      </c>
      <c r="G442" s="38"/>
      <c r="H442" s="38"/>
      <c r="I442" s="190"/>
      <c r="J442" s="38"/>
      <c r="K442" s="38"/>
      <c r="L442" s="41"/>
      <c r="M442" s="191"/>
      <c r="N442" s="192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159</v>
      </c>
      <c r="AU442" s="19" t="s">
        <v>86</v>
      </c>
    </row>
    <row r="443" spans="1:65" s="2" customFormat="1" ht="16.5" customHeight="1">
      <c r="A443" s="36"/>
      <c r="B443" s="37"/>
      <c r="C443" s="227" t="s">
        <v>732</v>
      </c>
      <c r="D443" s="227" t="s">
        <v>209</v>
      </c>
      <c r="E443" s="228" t="s">
        <v>733</v>
      </c>
      <c r="F443" s="229" t="s">
        <v>734</v>
      </c>
      <c r="G443" s="230" t="s">
        <v>241</v>
      </c>
      <c r="H443" s="231">
        <v>105</v>
      </c>
      <c r="I443" s="232"/>
      <c r="J443" s="233">
        <f>ROUND(I443*H443,2)</f>
        <v>0</v>
      </c>
      <c r="K443" s="229" t="s">
        <v>212</v>
      </c>
      <c r="L443" s="234"/>
      <c r="M443" s="235" t="s">
        <v>19</v>
      </c>
      <c r="N443" s="236" t="s">
        <v>47</v>
      </c>
      <c r="O443" s="66"/>
      <c r="P443" s="184">
        <f>O443*H443</f>
        <v>0</v>
      </c>
      <c r="Q443" s="184">
        <v>0.00032</v>
      </c>
      <c r="R443" s="184">
        <f>Q443*H443</f>
        <v>0.033600000000000005</v>
      </c>
      <c r="S443" s="184">
        <v>0</v>
      </c>
      <c r="T443" s="185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6" t="s">
        <v>304</v>
      </c>
      <c r="AT443" s="186" t="s">
        <v>209</v>
      </c>
      <c r="AU443" s="186" t="s">
        <v>86</v>
      </c>
      <c r="AY443" s="19" t="s">
        <v>147</v>
      </c>
      <c r="BE443" s="187">
        <f>IF(N443="základní",J443,0)</f>
        <v>0</v>
      </c>
      <c r="BF443" s="187">
        <f>IF(N443="snížená",J443,0)</f>
        <v>0</v>
      </c>
      <c r="BG443" s="187">
        <f>IF(N443="zákl. přenesená",J443,0)</f>
        <v>0</v>
      </c>
      <c r="BH443" s="187">
        <f>IF(N443="sníž. přenesená",J443,0)</f>
        <v>0</v>
      </c>
      <c r="BI443" s="187">
        <f>IF(N443="nulová",J443,0)</f>
        <v>0</v>
      </c>
      <c r="BJ443" s="19" t="s">
        <v>84</v>
      </c>
      <c r="BK443" s="187">
        <f>ROUND(I443*H443,2)</f>
        <v>0</v>
      </c>
      <c r="BL443" s="19" t="s">
        <v>224</v>
      </c>
      <c r="BM443" s="186" t="s">
        <v>735</v>
      </c>
    </row>
    <row r="444" spans="1:47" s="2" customFormat="1" ht="10">
      <c r="A444" s="36"/>
      <c r="B444" s="37"/>
      <c r="C444" s="38"/>
      <c r="D444" s="188" t="s">
        <v>157</v>
      </c>
      <c r="E444" s="38"/>
      <c r="F444" s="189" t="s">
        <v>734</v>
      </c>
      <c r="G444" s="38"/>
      <c r="H444" s="38"/>
      <c r="I444" s="190"/>
      <c r="J444" s="38"/>
      <c r="K444" s="38"/>
      <c r="L444" s="41"/>
      <c r="M444" s="191"/>
      <c r="N444" s="192"/>
      <c r="O444" s="66"/>
      <c r="P444" s="66"/>
      <c r="Q444" s="66"/>
      <c r="R444" s="66"/>
      <c r="S444" s="66"/>
      <c r="T444" s="67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9" t="s">
        <v>157</v>
      </c>
      <c r="AU444" s="19" t="s">
        <v>86</v>
      </c>
    </row>
    <row r="445" spans="2:51" s="13" customFormat="1" ht="10">
      <c r="B445" s="195"/>
      <c r="C445" s="196"/>
      <c r="D445" s="188" t="s">
        <v>161</v>
      </c>
      <c r="E445" s="196"/>
      <c r="F445" s="197" t="s">
        <v>736</v>
      </c>
      <c r="G445" s="196"/>
      <c r="H445" s="198">
        <v>105</v>
      </c>
      <c r="I445" s="199"/>
      <c r="J445" s="196"/>
      <c r="K445" s="196"/>
      <c r="L445" s="200"/>
      <c r="M445" s="201"/>
      <c r="N445" s="202"/>
      <c r="O445" s="202"/>
      <c r="P445" s="202"/>
      <c r="Q445" s="202"/>
      <c r="R445" s="202"/>
      <c r="S445" s="202"/>
      <c r="T445" s="203"/>
      <c r="AT445" s="204" t="s">
        <v>161</v>
      </c>
      <c r="AU445" s="204" t="s">
        <v>86</v>
      </c>
      <c r="AV445" s="13" t="s">
        <v>86</v>
      </c>
      <c r="AW445" s="13" t="s">
        <v>4</v>
      </c>
      <c r="AX445" s="13" t="s">
        <v>84</v>
      </c>
      <c r="AY445" s="204" t="s">
        <v>147</v>
      </c>
    </row>
    <row r="446" spans="1:65" s="2" customFormat="1" ht="16.5" customHeight="1">
      <c r="A446" s="36"/>
      <c r="B446" s="37"/>
      <c r="C446" s="175" t="s">
        <v>737</v>
      </c>
      <c r="D446" s="175" t="s">
        <v>150</v>
      </c>
      <c r="E446" s="176" t="s">
        <v>738</v>
      </c>
      <c r="F446" s="177" t="s">
        <v>739</v>
      </c>
      <c r="G446" s="178" t="s">
        <v>241</v>
      </c>
      <c r="H446" s="179">
        <v>14.97</v>
      </c>
      <c r="I446" s="180"/>
      <c r="J446" s="181">
        <f>ROUND(I446*H446,2)</f>
        <v>0</v>
      </c>
      <c r="K446" s="177" t="s">
        <v>154</v>
      </c>
      <c r="L446" s="41"/>
      <c r="M446" s="182" t="s">
        <v>19</v>
      </c>
      <c r="N446" s="183" t="s">
        <v>47</v>
      </c>
      <c r="O446" s="66"/>
      <c r="P446" s="184">
        <f>O446*H446</f>
        <v>0</v>
      </c>
      <c r="Q446" s="184">
        <v>0.00095</v>
      </c>
      <c r="R446" s="184">
        <f>Q446*H446</f>
        <v>0.0142215</v>
      </c>
      <c r="S446" s="184">
        <v>0</v>
      </c>
      <c r="T446" s="185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6" t="s">
        <v>224</v>
      </c>
      <c r="AT446" s="186" t="s">
        <v>150</v>
      </c>
      <c r="AU446" s="186" t="s">
        <v>86</v>
      </c>
      <c r="AY446" s="19" t="s">
        <v>147</v>
      </c>
      <c r="BE446" s="187">
        <f>IF(N446="základní",J446,0)</f>
        <v>0</v>
      </c>
      <c r="BF446" s="187">
        <f>IF(N446="snížená",J446,0)</f>
        <v>0</v>
      </c>
      <c r="BG446" s="187">
        <f>IF(N446="zákl. přenesená",J446,0)</f>
        <v>0</v>
      </c>
      <c r="BH446" s="187">
        <f>IF(N446="sníž. přenesená",J446,0)</f>
        <v>0</v>
      </c>
      <c r="BI446" s="187">
        <f>IF(N446="nulová",J446,0)</f>
        <v>0</v>
      </c>
      <c r="BJ446" s="19" t="s">
        <v>84</v>
      </c>
      <c r="BK446" s="187">
        <f>ROUND(I446*H446,2)</f>
        <v>0</v>
      </c>
      <c r="BL446" s="19" t="s">
        <v>224</v>
      </c>
      <c r="BM446" s="186" t="s">
        <v>740</v>
      </c>
    </row>
    <row r="447" spans="1:47" s="2" customFormat="1" ht="10">
      <c r="A447" s="36"/>
      <c r="B447" s="37"/>
      <c r="C447" s="38"/>
      <c r="D447" s="188" t="s">
        <v>157</v>
      </c>
      <c r="E447" s="38"/>
      <c r="F447" s="189" t="s">
        <v>741</v>
      </c>
      <c r="G447" s="38"/>
      <c r="H447" s="38"/>
      <c r="I447" s="190"/>
      <c r="J447" s="38"/>
      <c r="K447" s="38"/>
      <c r="L447" s="41"/>
      <c r="M447" s="191"/>
      <c r="N447" s="192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157</v>
      </c>
      <c r="AU447" s="19" t="s">
        <v>86</v>
      </c>
    </row>
    <row r="448" spans="1:47" s="2" customFormat="1" ht="10">
      <c r="A448" s="36"/>
      <c r="B448" s="37"/>
      <c r="C448" s="38"/>
      <c r="D448" s="193" t="s">
        <v>159</v>
      </c>
      <c r="E448" s="38"/>
      <c r="F448" s="194" t="s">
        <v>742</v>
      </c>
      <c r="G448" s="38"/>
      <c r="H448" s="38"/>
      <c r="I448" s="190"/>
      <c r="J448" s="38"/>
      <c r="K448" s="38"/>
      <c r="L448" s="41"/>
      <c r="M448" s="191"/>
      <c r="N448" s="192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159</v>
      </c>
      <c r="AU448" s="19" t="s">
        <v>86</v>
      </c>
    </row>
    <row r="449" spans="2:51" s="14" customFormat="1" ht="10">
      <c r="B449" s="206"/>
      <c r="C449" s="207"/>
      <c r="D449" s="188" t="s">
        <v>161</v>
      </c>
      <c r="E449" s="208" t="s">
        <v>19</v>
      </c>
      <c r="F449" s="209" t="s">
        <v>743</v>
      </c>
      <c r="G449" s="207"/>
      <c r="H449" s="208" t="s">
        <v>19</v>
      </c>
      <c r="I449" s="210"/>
      <c r="J449" s="207"/>
      <c r="K449" s="207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161</v>
      </c>
      <c r="AU449" s="215" t="s">
        <v>86</v>
      </c>
      <c r="AV449" s="14" t="s">
        <v>84</v>
      </c>
      <c r="AW449" s="14" t="s">
        <v>35</v>
      </c>
      <c r="AX449" s="14" t="s">
        <v>76</v>
      </c>
      <c r="AY449" s="215" t="s">
        <v>147</v>
      </c>
    </row>
    <row r="450" spans="2:51" s="13" customFormat="1" ht="10">
      <c r="B450" s="195"/>
      <c r="C450" s="196"/>
      <c r="D450" s="188" t="s">
        <v>161</v>
      </c>
      <c r="E450" s="205" t="s">
        <v>19</v>
      </c>
      <c r="F450" s="197" t="s">
        <v>744</v>
      </c>
      <c r="G450" s="196"/>
      <c r="H450" s="198">
        <v>4.07</v>
      </c>
      <c r="I450" s="199"/>
      <c r="J450" s="196"/>
      <c r="K450" s="196"/>
      <c r="L450" s="200"/>
      <c r="M450" s="201"/>
      <c r="N450" s="202"/>
      <c r="O450" s="202"/>
      <c r="P450" s="202"/>
      <c r="Q450" s="202"/>
      <c r="R450" s="202"/>
      <c r="S450" s="202"/>
      <c r="T450" s="203"/>
      <c r="AT450" s="204" t="s">
        <v>161</v>
      </c>
      <c r="AU450" s="204" t="s">
        <v>86</v>
      </c>
      <c r="AV450" s="13" t="s">
        <v>86</v>
      </c>
      <c r="AW450" s="13" t="s">
        <v>35</v>
      </c>
      <c r="AX450" s="13" t="s">
        <v>76</v>
      </c>
      <c r="AY450" s="204" t="s">
        <v>147</v>
      </c>
    </row>
    <row r="451" spans="2:51" s="14" customFormat="1" ht="10">
      <c r="B451" s="206"/>
      <c r="C451" s="207"/>
      <c r="D451" s="188" t="s">
        <v>161</v>
      </c>
      <c r="E451" s="208" t="s">
        <v>19</v>
      </c>
      <c r="F451" s="209" t="s">
        <v>745</v>
      </c>
      <c r="G451" s="207"/>
      <c r="H451" s="208" t="s">
        <v>19</v>
      </c>
      <c r="I451" s="210"/>
      <c r="J451" s="207"/>
      <c r="K451" s="207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161</v>
      </c>
      <c r="AU451" s="215" t="s">
        <v>86</v>
      </c>
      <c r="AV451" s="14" t="s">
        <v>84</v>
      </c>
      <c r="AW451" s="14" t="s">
        <v>35</v>
      </c>
      <c r="AX451" s="14" t="s">
        <v>76</v>
      </c>
      <c r="AY451" s="215" t="s">
        <v>147</v>
      </c>
    </row>
    <row r="452" spans="2:51" s="13" customFormat="1" ht="10">
      <c r="B452" s="195"/>
      <c r="C452" s="196"/>
      <c r="D452" s="188" t="s">
        <v>161</v>
      </c>
      <c r="E452" s="205" t="s">
        <v>19</v>
      </c>
      <c r="F452" s="197" t="s">
        <v>746</v>
      </c>
      <c r="G452" s="196"/>
      <c r="H452" s="198">
        <v>10.9</v>
      </c>
      <c r="I452" s="199"/>
      <c r="J452" s="196"/>
      <c r="K452" s="196"/>
      <c r="L452" s="200"/>
      <c r="M452" s="201"/>
      <c r="N452" s="202"/>
      <c r="O452" s="202"/>
      <c r="P452" s="202"/>
      <c r="Q452" s="202"/>
      <c r="R452" s="202"/>
      <c r="S452" s="202"/>
      <c r="T452" s="203"/>
      <c r="AT452" s="204" t="s">
        <v>161</v>
      </c>
      <c r="AU452" s="204" t="s">
        <v>86</v>
      </c>
      <c r="AV452" s="13" t="s">
        <v>86</v>
      </c>
      <c r="AW452" s="13" t="s">
        <v>35</v>
      </c>
      <c r="AX452" s="13" t="s">
        <v>76</v>
      </c>
      <c r="AY452" s="204" t="s">
        <v>147</v>
      </c>
    </row>
    <row r="453" spans="2:51" s="15" customFormat="1" ht="10">
      <c r="B453" s="216"/>
      <c r="C453" s="217"/>
      <c r="D453" s="188" t="s">
        <v>161</v>
      </c>
      <c r="E453" s="218" t="s">
        <v>19</v>
      </c>
      <c r="F453" s="219" t="s">
        <v>200</v>
      </c>
      <c r="G453" s="217"/>
      <c r="H453" s="220">
        <v>14.97</v>
      </c>
      <c r="I453" s="221"/>
      <c r="J453" s="217"/>
      <c r="K453" s="217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161</v>
      </c>
      <c r="AU453" s="226" t="s">
        <v>86</v>
      </c>
      <c r="AV453" s="15" t="s">
        <v>155</v>
      </c>
      <c r="AW453" s="15" t="s">
        <v>35</v>
      </c>
      <c r="AX453" s="15" t="s">
        <v>84</v>
      </c>
      <c r="AY453" s="226" t="s">
        <v>147</v>
      </c>
    </row>
    <row r="454" spans="1:65" s="2" customFormat="1" ht="16.5" customHeight="1">
      <c r="A454" s="36"/>
      <c r="B454" s="37"/>
      <c r="C454" s="227" t="s">
        <v>747</v>
      </c>
      <c r="D454" s="227" t="s">
        <v>209</v>
      </c>
      <c r="E454" s="228" t="s">
        <v>712</v>
      </c>
      <c r="F454" s="229" t="s">
        <v>713</v>
      </c>
      <c r="G454" s="230" t="s">
        <v>167</v>
      </c>
      <c r="H454" s="231">
        <v>3.293</v>
      </c>
      <c r="I454" s="232"/>
      <c r="J454" s="233">
        <f>ROUND(I454*H454,2)</f>
        <v>0</v>
      </c>
      <c r="K454" s="229" t="s">
        <v>212</v>
      </c>
      <c r="L454" s="234"/>
      <c r="M454" s="235" t="s">
        <v>19</v>
      </c>
      <c r="N454" s="236" t="s">
        <v>47</v>
      </c>
      <c r="O454" s="66"/>
      <c r="P454" s="184">
        <f>O454*H454</f>
        <v>0</v>
      </c>
      <c r="Q454" s="184">
        <v>0.01112</v>
      </c>
      <c r="R454" s="184">
        <f>Q454*H454</f>
        <v>0.036618160000000004</v>
      </c>
      <c r="S454" s="184">
        <v>0</v>
      </c>
      <c r="T454" s="185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86" t="s">
        <v>304</v>
      </c>
      <c r="AT454" s="186" t="s">
        <v>209</v>
      </c>
      <c r="AU454" s="186" t="s">
        <v>86</v>
      </c>
      <c r="AY454" s="19" t="s">
        <v>147</v>
      </c>
      <c r="BE454" s="187">
        <f>IF(N454="základní",J454,0)</f>
        <v>0</v>
      </c>
      <c r="BF454" s="187">
        <f>IF(N454="snížená",J454,0)</f>
        <v>0</v>
      </c>
      <c r="BG454" s="187">
        <f>IF(N454="zákl. přenesená",J454,0)</f>
        <v>0</v>
      </c>
      <c r="BH454" s="187">
        <f>IF(N454="sníž. přenesená",J454,0)</f>
        <v>0</v>
      </c>
      <c r="BI454" s="187">
        <f>IF(N454="nulová",J454,0)</f>
        <v>0</v>
      </c>
      <c r="BJ454" s="19" t="s">
        <v>84</v>
      </c>
      <c r="BK454" s="187">
        <f>ROUND(I454*H454,2)</f>
        <v>0</v>
      </c>
      <c r="BL454" s="19" t="s">
        <v>224</v>
      </c>
      <c r="BM454" s="186" t="s">
        <v>748</v>
      </c>
    </row>
    <row r="455" spans="1:47" s="2" customFormat="1" ht="10">
      <c r="A455" s="36"/>
      <c r="B455" s="37"/>
      <c r="C455" s="38"/>
      <c r="D455" s="188" t="s">
        <v>157</v>
      </c>
      <c r="E455" s="38"/>
      <c r="F455" s="189" t="s">
        <v>713</v>
      </c>
      <c r="G455" s="38"/>
      <c r="H455" s="38"/>
      <c r="I455" s="190"/>
      <c r="J455" s="38"/>
      <c r="K455" s="38"/>
      <c r="L455" s="41"/>
      <c r="M455" s="191"/>
      <c r="N455" s="192"/>
      <c r="O455" s="66"/>
      <c r="P455" s="66"/>
      <c r="Q455" s="66"/>
      <c r="R455" s="66"/>
      <c r="S455" s="66"/>
      <c r="T455" s="67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157</v>
      </c>
      <c r="AU455" s="19" t="s">
        <v>86</v>
      </c>
    </row>
    <row r="456" spans="2:51" s="13" customFormat="1" ht="10">
      <c r="B456" s="195"/>
      <c r="C456" s="196"/>
      <c r="D456" s="188" t="s">
        <v>161</v>
      </c>
      <c r="E456" s="205" t="s">
        <v>19</v>
      </c>
      <c r="F456" s="197" t="s">
        <v>749</v>
      </c>
      <c r="G456" s="196"/>
      <c r="H456" s="198">
        <v>2.994</v>
      </c>
      <c r="I456" s="199"/>
      <c r="J456" s="196"/>
      <c r="K456" s="196"/>
      <c r="L456" s="200"/>
      <c r="M456" s="201"/>
      <c r="N456" s="202"/>
      <c r="O456" s="202"/>
      <c r="P456" s="202"/>
      <c r="Q456" s="202"/>
      <c r="R456" s="202"/>
      <c r="S456" s="202"/>
      <c r="T456" s="203"/>
      <c r="AT456" s="204" t="s">
        <v>161</v>
      </c>
      <c r="AU456" s="204" t="s">
        <v>86</v>
      </c>
      <c r="AV456" s="13" t="s">
        <v>86</v>
      </c>
      <c r="AW456" s="13" t="s">
        <v>35</v>
      </c>
      <c r="AX456" s="13" t="s">
        <v>84</v>
      </c>
      <c r="AY456" s="204" t="s">
        <v>147</v>
      </c>
    </row>
    <row r="457" spans="2:51" s="13" customFormat="1" ht="10">
      <c r="B457" s="195"/>
      <c r="C457" s="196"/>
      <c r="D457" s="188" t="s">
        <v>161</v>
      </c>
      <c r="E457" s="196"/>
      <c r="F457" s="197" t="s">
        <v>750</v>
      </c>
      <c r="G457" s="196"/>
      <c r="H457" s="198">
        <v>3.293</v>
      </c>
      <c r="I457" s="199"/>
      <c r="J457" s="196"/>
      <c r="K457" s="196"/>
      <c r="L457" s="200"/>
      <c r="M457" s="201"/>
      <c r="N457" s="202"/>
      <c r="O457" s="202"/>
      <c r="P457" s="202"/>
      <c r="Q457" s="202"/>
      <c r="R457" s="202"/>
      <c r="S457" s="202"/>
      <c r="T457" s="203"/>
      <c r="AT457" s="204" t="s">
        <v>161</v>
      </c>
      <c r="AU457" s="204" t="s">
        <v>86</v>
      </c>
      <c r="AV457" s="13" t="s">
        <v>86</v>
      </c>
      <c r="AW457" s="13" t="s">
        <v>4</v>
      </c>
      <c r="AX457" s="13" t="s">
        <v>84</v>
      </c>
      <c r="AY457" s="204" t="s">
        <v>147</v>
      </c>
    </row>
    <row r="458" spans="1:65" s="2" customFormat="1" ht="16.5" customHeight="1">
      <c r="A458" s="36"/>
      <c r="B458" s="37"/>
      <c r="C458" s="175" t="s">
        <v>751</v>
      </c>
      <c r="D458" s="175" t="s">
        <v>150</v>
      </c>
      <c r="E458" s="176" t="s">
        <v>752</v>
      </c>
      <c r="F458" s="177" t="s">
        <v>753</v>
      </c>
      <c r="G458" s="178" t="s">
        <v>310</v>
      </c>
      <c r="H458" s="237"/>
      <c r="I458" s="180"/>
      <c r="J458" s="181">
        <f>ROUND(I458*H458,2)</f>
        <v>0</v>
      </c>
      <c r="K458" s="177" t="s">
        <v>154</v>
      </c>
      <c r="L458" s="41"/>
      <c r="M458" s="182" t="s">
        <v>19</v>
      </c>
      <c r="N458" s="183" t="s">
        <v>47</v>
      </c>
      <c r="O458" s="66"/>
      <c r="P458" s="184">
        <f>O458*H458</f>
        <v>0</v>
      </c>
      <c r="Q458" s="184">
        <v>0</v>
      </c>
      <c r="R458" s="184">
        <f>Q458*H458</f>
        <v>0</v>
      </c>
      <c r="S458" s="184">
        <v>0</v>
      </c>
      <c r="T458" s="185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6" t="s">
        <v>224</v>
      </c>
      <c r="AT458" s="186" t="s">
        <v>150</v>
      </c>
      <c r="AU458" s="186" t="s">
        <v>86</v>
      </c>
      <c r="AY458" s="19" t="s">
        <v>147</v>
      </c>
      <c r="BE458" s="187">
        <f>IF(N458="základní",J458,0)</f>
        <v>0</v>
      </c>
      <c r="BF458" s="187">
        <f>IF(N458="snížená",J458,0)</f>
        <v>0</v>
      </c>
      <c r="BG458" s="187">
        <f>IF(N458="zákl. přenesená",J458,0)</f>
        <v>0</v>
      </c>
      <c r="BH458" s="187">
        <f>IF(N458="sníž. přenesená",J458,0)</f>
        <v>0</v>
      </c>
      <c r="BI458" s="187">
        <f>IF(N458="nulová",J458,0)</f>
        <v>0</v>
      </c>
      <c r="BJ458" s="19" t="s">
        <v>84</v>
      </c>
      <c r="BK458" s="187">
        <f>ROUND(I458*H458,2)</f>
        <v>0</v>
      </c>
      <c r="BL458" s="19" t="s">
        <v>224</v>
      </c>
      <c r="BM458" s="186" t="s">
        <v>754</v>
      </c>
    </row>
    <row r="459" spans="1:47" s="2" customFormat="1" ht="18">
      <c r="A459" s="36"/>
      <c r="B459" s="37"/>
      <c r="C459" s="38"/>
      <c r="D459" s="188" t="s">
        <v>157</v>
      </c>
      <c r="E459" s="38"/>
      <c r="F459" s="189" t="s">
        <v>755</v>
      </c>
      <c r="G459" s="38"/>
      <c r="H459" s="38"/>
      <c r="I459" s="190"/>
      <c r="J459" s="38"/>
      <c r="K459" s="38"/>
      <c r="L459" s="41"/>
      <c r="M459" s="191"/>
      <c r="N459" s="192"/>
      <c r="O459" s="66"/>
      <c r="P459" s="66"/>
      <c r="Q459" s="66"/>
      <c r="R459" s="66"/>
      <c r="S459" s="66"/>
      <c r="T459" s="67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157</v>
      </c>
      <c r="AU459" s="19" t="s">
        <v>86</v>
      </c>
    </row>
    <row r="460" spans="1:47" s="2" customFormat="1" ht="10">
      <c r="A460" s="36"/>
      <c r="B460" s="37"/>
      <c r="C460" s="38"/>
      <c r="D460" s="193" t="s">
        <v>159</v>
      </c>
      <c r="E460" s="38"/>
      <c r="F460" s="194" t="s">
        <v>756</v>
      </c>
      <c r="G460" s="38"/>
      <c r="H460" s="38"/>
      <c r="I460" s="190"/>
      <c r="J460" s="38"/>
      <c r="K460" s="38"/>
      <c r="L460" s="41"/>
      <c r="M460" s="191"/>
      <c r="N460" s="192"/>
      <c r="O460" s="66"/>
      <c r="P460" s="66"/>
      <c r="Q460" s="66"/>
      <c r="R460" s="66"/>
      <c r="S460" s="66"/>
      <c r="T460" s="67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159</v>
      </c>
      <c r="AU460" s="19" t="s">
        <v>86</v>
      </c>
    </row>
    <row r="461" spans="2:63" s="12" customFormat="1" ht="22.75" customHeight="1">
      <c r="B461" s="159"/>
      <c r="C461" s="160"/>
      <c r="D461" s="161" t="s">
        <v>75</v>
      </c>
      <c r="E461" s="173" t="s">
        <v>757</v>
      </c>
      <c r="F461" s="173" t="s">
        <v>758</v>
      </c>
      <c r="G461" s="160"/>
      <c r="H461" s="160"/>
      <c r="I461" s="163"/>
      <c r="J461" s="174">
        <f>BK461</f>
        <v>0</v>
      </c>
      <c r="K461" s="160"/>
      <c r="L461" s="165"/>
      <c r="M461" s="166"/>
      <c r="N461" s="167"/>
      <c r="O461" s="167"/>
      <c r="P461" s="168">
        <f>SUM(P462:P479)</f>
        <v>0</v>
      </c>
      <c r="Q461" s="167"/>
      <c r="R461" s="168">
        <f>SUM(R462:R479)</f>
        <v>0.059334</v>
      </c>
      <c r="S461" s="167"/>
      <c r="T461" s="169">
        <f>SUM(T462:T479)</f>
        <v>0</v>
      </c>
      <c r="AR461" s="170" t="s">
        <v>86</v>
      </c>
      <c r="AT461" s="171" t="s">
        <v>75</v>
      </c>
      <c r="AU461" s="171" t="s">
        <v>84</v>
      </c>
      <c r="AY461" s="170" t="s">
        <v>147</v>
      </c>
      <c r="BK461" s="172">
        <f>SUM(BK462:BK479)</f>
        <v>0</v>
      </c>
    </row>
    <row r="462" spans="1:65" s="2" customFormat="1" ht="16.5" customHeight="1">
      <c r="A462" s="36"/>
      <c r="B462" s="37"/>
      <c r="C462" s="175" t="s">
        <v>759</v>
      </c>
      <c r="D462" s="175" t="s">
        <v>150</v>
      </c>
      <c r="E462" s="176" t="s">
        <v>760</v>
      </c>
      <c r="F462" s="177" t="s">
        <v>761</v>
      </c>
      <c r="G462" s="178" t="s">
        <v>167</v>
      </c>
      <c r="H462" s="179">
        <v>107.88</v>
      </c>
      <c r="I462" s="180"/>
      <c r="J462" s="181">
        <f>ROUND(I462*H462,2)</f>
        <v>0</v>
      </c>
      <c r="K462" s="177" t="s">
        <v>154</v>
      </c>
      <c r="L462" s="41"/>
      <c r="M462" s="182" t="s">
        <v>19</v>
      </c>
      <c r="N462" s="183" t="s">
        <v>47</v>
      </c>
      <c r="O462" s="66"/>
      <c r="P462" s="184">
        <f>O462*H462</f>
        <v>0</v>
      </c>
      <c r="Q462" s="184">
        <v>7E-05</v>
      </c>
      <c r="R462" s="184">
        <f>Q462*H462</f>
        <v>0.007551599999999999</v>
      </c>
      <c r="S462" s="184">
        <v>0</v>
      </c>
      <c r="T462" s="185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86" t="s">
        <v>224</v>
      </c>
      <c r="AT462" s="186" t="s">
        <v>150</v>
      </c>
      <c r="AU462" s="186" t="s">
        <v>86</v>
      </c>
      <c r="AY462" s="19" t="s">
        <v>147</v>
      </c>
      <c r="BE462" s="187">
        <f>IF(N462="základní",J462,0)</f>
        <v>0</v>
      </c>
      <c r="BF462" s="187">
        <f>IF(N462="snížená",J462,0)</f>
        <v>0</v>
      </c>
      <c r="BG462" s="187">
        <f>IF(N462="zákl. přenesená",J462,0)</f>
        <v>0</v>
      </c>
      <c r="BH462" s="187">
        <f>IF(N462="sníž. přenesená",J462,0)</f>
        <v>0</v>
      </c>
      <c r="BI462" s="187">
        <f>IF(N462="nulová",J462,0)</f>
        <v>0</v>
      </c>
      <c r="BJ462" s="19" t="s">
        <v>84</v>
      </c>
      <c r="BK462" s="187">
        <f>ROUND(I462*H462,2)</f>
        <v>0</v>
      </c>
      <c r="BL462" s="19" t="s">
        <v>224</v>
      </c>
      <c r="BM462" s="186" t="s">
        <v>762</v>
      </c>
    </row>
    <row r="463" spans="1:47" s="2" customFormat="1" ht="10">
      <c r="A463" s="36"/>
      <c r="B463" s="37"/>
      <c r="C463" s="38"/>
      <c r="D463" s="188" t="s">
        <v>157</v>
      </c>
      <c r="E463" s="38"/>
      <c r="F463" s="189" t="s">
        <v>763</v>
      </c>
      <c r="G463" s="38"/>
      <c r="H463" s="38"/>
      <c r="I463" s="190"/>
      <c r="J463" s="38"/>
      <c r="K463" s="38"/>
      <c r="L463" s="41"/>
      <c r="M463" s="191"/>
      <c r="N463" s="192"/>
      <c r="O463" s="66"/>
      <c r="P463" s="66"/>
      <c r="Q463" s="66"/>
      <c r="R463" s="66"/>
      <c r="S463" s="66"/>
      <c r="T463" s="67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T463" s="19" t="s">
        <v>157</v>
      </c>
      <c r="AU463" s="19" t="s">
        <v>86</v>
      </c>
    </row>
    <row r="464" spans="1:47" s="2" customFormat="1" ht="10">
      <c r="A464" s="36"/>
      <c r="B464" s="37"/>
      <c r="C464" s="38"/>
      <c r="D464" s="193" t="s">
        <v>159</v>
      </c>
      <c r="E464" s="38"/>
      <c r="F464" s="194" t="s">
        <v>764</v>
      </c>
      <c r="G464" s="38"/>
      <c r="H464" s="38"/>
      <c r="I464" s="190"/>
      <c r="J464" s="38"/>
      <c r="K464" s="38"/>
      <c r="L464" s="41"/>
      <c r="M464" s="191"/>
      <c r="N464" s="192"/>
      <c r="O464" s="66"/>
      <c r="P464" s="66"/>
      <c r="Q464" s="66"/>
      <c r="R464" s="66"/>
      <c r="S464" s="66"/>
      <c r="T464" s="67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9" t="s">
        <v>159</v>
      </c>
      <c r="AU464" s="19" t="s">
        <v>86</v>
      </c>
    </row>
    <row r="465" spans="2:51" s="13" customFormat="1" ht="10">
      <c r="B465" s="195"/>
      <c r="C465" s="196"/>
      <c r="D465" s="188" t="s">
        <v>161</v>
      </c>
      <c r="E465" s="205" t="s">
        <v>19</v>
      </c>
      <c r="F465" s="197" t="s">
        <v>765</v>
      </c>
      <c r="G465" s="196"/>
      <c r="H465" s="198">
        <v>2.88</v>
      </c>
      <c r="I465" s="199"/>
      <c r="J465" s="196"/>
      <c r="K465" s="196"/>
      <c r="L465" s="200"/>
      <c r="M465" s="201"/>
      <c r="N465" s="202"/>
      <c r="O465" s="202"/>
      <c r="P465" s="202"/>
      <c r="Q465" s="202"/>
      <c r="R465" s="202"/>
      <c r="S465" s="202"/>
      <c r="T465" s="203"/>
      <c r="AT465" s="204" t="s">
        <v>161</v>
      </c>
      <c r="AU465" s="204" t="s">
        <v>86</v>
      </c>
      <c r="AV465" s="13" t="s">
        <v>86</v>
      </c>
      <c r="AW465" s="13" t="s">
        <v>35</v>
      </c>
      <c r="AX465" s="13" t="s">
        <v>76</v>
      </c>
      <c r="AY465" s="204" t="s">
        <v>147</v>
      </c>
    </row>
    <row r="466" spans="2:51" s="13" customFormat="1" ht="10">
      <c r="B466" s="195"/>
      <c r="C466" s="196"/>
      <c r="D466" s="188" t="s">
        <v>161</v>
      </c>
      <c r="E466" s="205" t="s">
        <v>19</v>
      </c>
      <c r="F466" s="197" t="s">
        <v>766</v>
      </c>
      <c r="G466" s="196"/>
      <c r="H466" s="198">
        <v>105</v>
      </c>
      <c r="I466" s="199"/>
      <c r="J466" s="196"/>
      <c r="K466" s="196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161</v>
      </c>
      <c r="AU466" s="204" t="s">
        <v>86</v>
      </c>
      <c r="AV466" s="13" t="s">
        <v>86</v>
      </c>
      <c r="AW466" s="13" t="s">
        <v>35</v>
      </c>
      <c r="AX466" s="13" t="s">
        <v>76</v>
      </c>
      <c r="AY466" s="204" t="s">
        <v>147</v>
      </c>
    </row>
    <row r="467" spans="2:51" s="15" customFormat="1" ht="10">
      <c r="B467" s="216"/>
      <c r="C467" s="217"/>
      <c r="D467" s="188" t="s">
        <v>161</v>
      </c>
      <c r="E467" s="218" t="s">
        <v>19</v>
      </c>
      <c r="F467" s="219" t="s">
        <v>200</v>
      </c>
      <c r="G467" s="217"/>
      <c r="H467" s="220">
        <v>107.88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161</v>
      </c>
      <c r="AU467" s="226" t="s">
        <v>86</v>
      </c>
      <c r="AV467" s="15" t="s">
        <v>155</v>
      </c>
      <c r="AW467" s="15" t="s">
        <v>35</v>
      </c>
      <c r="AX467" s="15" t="s">
        <v>84</v>
      </c>
      <c r="AY467" s="226" t="s">
        <v>147</v>
      </c>
    </row>
    <row r="468" spans="1:65" s="2" customFormat="1" ht="16.5" customHeight="1">
      <c r="A468" s="36"/>
      <c r="B468" s="37"/>
      <c r="C468" s="175" t="s">
        <v>767</v>
      </c>
      <c r="D468" s="175" t="s">
        <v>150</v>
      </c>
      <c r="E468" s="176" t="s">
        <v>768</v>
      </c>
      <c r="F468" s="177" t="s">
        <v>769</v>
      </c>
      <c r="G468" s="178" t="s">
        <v>167</v>
      </c>
      <c r="H468" s="179">
        <v>107.88</v>
      </c>
      <c r="I468" s="180"/>
      <c r="J468" s="181">
        <f>ROUND(I468*H468,2)</f>
        <v>0</v>
      </c>
      <c r="K468" s="177" t="s">
        <v>154</v>
      </c>
      <c r="L468" s="41"/>
      <c r="M468" s="182" t="s">
        <v>19</v>
      </c>
      <c r="N468" s="183" t="s">
        <v>47</v>
      </c>
      <c r="O468" s="66"/>
      <c r="P468" s="184">
        <f>O468*H468</f>
        <v>0</v>
      </c>
      <c r="Q468" s="184">
        <v>7E-05</v>
      </c>
      <c r="R468" s="184">
        <f>Q468*H468</f>
        <v>0.007551599999999999</v>
      </c>
      <c r="S468" s="184">
        <v>0</v>
      </c>
      <c r="T468" s="185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86" t="s">
        <v>224</v>
      </c>
      <c r="AT468" s="186" t="s">
        <v>150</v>
      </c>
      <c r="AU468" s="186" t="s">
        <v>86</v>
      </c>
      <c r="AY468" s="19" t="s">
        <v>147</v>
      </c>
      <c r="BE468" s="187">
        <f>IF(N468="základní",J468,0)</f>
        <v>0</v>
      </c>
      <c r="BF468" s="187">
        <f>IF(N468="snížená",J468,0)</f>
        <v>0</v>
      </c>
      <c r="BG468" s="187">
        <f>IF(N468="zákl. přenesená",J468,0)</f>
        <v>0</v>
      </c>
      <c r="BH468" s="187">
        <f>IF(N468="sníž. přenesená",J468,0)</f>
        <v>0</v>
      </c>
      <c r="BI468" s="187">
        <f>IF(N468="nulová",J468,0)</f>
        <v>0</v>
      </c>
      <c r="BJ468" s="19" t="s">
        <v>84</v>
      </c>
      <c r="BK468" s="187">
        <f>ROUND(I468*H468,2)</f>
        <v>0</v>
      </c>
      <c r="BL468" s="19" t="s">
        <v>224</v>
      </c>
      <c r="BM468" s="186" t="s">
        <v>770</v>
      </c>
    </row>
    <row r="469" spans="1:47" s="2" customFormat="1" ht="10">
      <c r="A469" s="36"/>
      <c r="B469" s="37"/>
      <c r="C469" s="38"/>
      <c r="D469" s="188" t="s">
        <v>157</v>
      </c>
      <c r="E469" s="38"/>
      <c r="F469" s="189" t="s">
        <v>771</v>
      </c>
      <c r="G469" s="38"/>
      <c r="H469" s="38"/>
      <c r="I469" s="190"/>
      <c r="J469" s="38"/>
      <c r="K469" s="38"/>
      <c r="L469" s="41"/>
      <c r="M469" s="191"/>
      <c r="N469" s="192"/>
      <c r="O469" s="66"/>
      <c r="P469" s="66"/>
      <c r="Q469" s="66"/>
      <c r="R469" s="66"/>
      <c r="S469" s="66"/>
      <c r="T469" s="67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T469" s="19" t="s">
        <v>157</v>
      </c>
      <c r="AU469" s="19" t="s">
        <v>86</v>
      </c>
    </row>
    <row r="470" spans="1:47" s="2" customFormat="1" ht="10">
      <c r="A470" s="36"/>
      <c r="B470" s="37"/>
      <c r="C470" s="38"/>
      <c r="D470" s="193" t="s">
        <v>159</v>
      </c>
      <c r="E470" s="38"/>
      <c r="F470" s="194" t="s">
        <v>772</v>
      </c>
      <c r="G470" s="38"/>
      <c r="H470" s="38"/>
      <c r="I470" s="190"/>
      <c r="J470" s="38"/>
      <c r="K470" s="38"/>
      <c r="L470" s="41"/>
      <c r="M470" s="191"/>
      <c r="N470" s="192"/>
      <c r="O470" s="66"/>
      <c r="P470" s="66"/>
      <c r="Q470" s="66"/>
      <c r="R470" s="66"/>
      <c r="S470" s="66"/>
      <c r="T470" s="67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159</v>
      </c>
      <c r="AU470" s="19" t="s">
        <v>86</v>
      </c>
    </row>
    <row r="471" spans="1:65" s="2" customFormat="1" ht="16.5" customHeight="1">
      <c r="A471" s="36"/>
      <c r="B471" s="37"/>
      <c r="C471" s="175" t="s">
        <v>773</v>
      </c>
      <c r="D471" s="175" t="s">
        <v>150</v>
      </c>
      <c r="E471" s="176" t="s">
        <v>774</v>
      </c>
      <c r="F471" s="177" t="s">
        <v>775</v>
      </c>
      <c r="G471" s="178" t="s">
        <v>167</v>
      </c>
      <c r="H471" s="179">
        <v>107.88</v>
      </c>
      <c r="I471" s="180"/>
      <c r="J471" s="181">
        <f>ROUND(I471*H471,2)</f>
        <v>0</v>
      </c>
      <c r="K471" s="177" t="s">
        <v>154</v>
      </c>
      <c r="L471" s="41"/>
      <c r="M471" s="182" t="s">
        <v>19</v>
      </c>
      <c r="N471" s="183" t="s">
        <v>47</v>
      </c>
      <c r="O471" s="66"/>
      <c r="P471" s="184">
        <f>O471*H471</f>
        <v>0</v>
      </c>
      <c r="Q471" s="184">
        <v>0.00017</v>
      </c>
      <c r="R471" s="184">
        <f>Q471*H471</f>
        <v>0.0183396</v>
      </c>
      <c r="S471" s="184">
        <v>0</v>
      </c>
      <c r="T471" s="185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186" t="s">
        <v>224</v>
      </c>
      <c r="AT471" s="186" t="s">
        <v>150</v>
      </c>
      <c r="AU471" s="186" t="s">
        <v>86</v>
      </c>
      <c r="AY471" s="19" t="s">
        <v>147</v>
      </c>
      <c r="BE471" s="187">
        <f>IF(N471="základní",J471,0)</f>
        <v>0</v>
      </c>
      <c r="BF471" s="187">
        <f>IF(N471="snížená",J471,0)</f>
        <v>0</v>
      </c>
      <c r="BG471" s="187">
        <f>IF(N471="zákl. přenesená",J471,0)</f>
        <v>0</v>
      </c>
      <c r="BH471" s="187">
        <f>IF(N471="sníž. přenesená",J471,0)</f>
        <v>0</v>
      </c>
      <c r="BI471" s="187">
        <f>IF(N471="nulová",J471,0)</f>
        <v>0</v>
      </c>
      <c r="BJ471" s="19" t="s">
        <v>84</v>
      </c>
      <c r="BK471" s="187">
        <f>ROUND(I471*H471,2)</f>
        <v>0</v>
      </c>
      <c r="BL471" s="19" t="s">
        <v>224</v>
      </c>
      <c r="BM471" s="186" t="s">
        <v>776</v>
      </c>
    </row>
    <row r="472" spans="1:47" s="2" customFormat="1" ht="10">
      <c r="A472" s="36"/>
      <c r="B472" s="37"/>
      <c r="C472" s="38"/>
      <c r="D472" s="188" t="s">
        <v>157</v>
      </c>
      <c r="E472" s="38"/>
      <c r="F472" s="189" t="s">
        <v>777</v>
      </c>
      <c r="G472" s="38"/>
      <c r="H472" s="38"/>
      <c r="I472" s="190"/>
      <c r="J472" s="38"/>
      <c r="K472" s="38"/>
      <c r="L472" s="41"/>
      <c r="M472" s="191"/>
      <c r="N472" s="192"/>
      <c r="O472" s="66"/>
      <c r="P472" s="66"/>
      <c r="Q472" s="66"/>
      <c r="R472" s="66"/>
      <c r="S472" s="66"/>
      <c r="T472" s="67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T472" s="19" t="s">
        <v>157</v>
      </c>
      <c r="AU472" s="19" t="s">
        <v>86</v>
      </c>
    </row>
    <row r="473" spans="1:47" s="2" customFormat="1" ht="10">
      <c r="A473" s="36"/>
      <c r="B473" s="37"/>
      <c r="C473" s="38"/>
      <c r="D473" s="193" t="s">
        <v>159</v>
      </c>
      <c r="E473" s="38"/>
      <c r="F473" s="194" t="s">
        <v>778</v>
      </c>
      <c r="G473" s="38"/>
      <c r="H473" s="38"/>
      <c r="I473" s="190"/>
      <c r="J473" s="38"/>
      <c r="K473" s="38"/>
      <c r="L473" s="41"/>
      <c r="M473" s="191"/>
      <c r="N473" s="192"/>
      <c r="O473" s="66"/>
      <c r="P473" s="66"/>
      <c r="Q473" s="66"/>
      <c r="R473" s="66"/>
      <c r="S473" s="66"/>
      <c r="T473" s="67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9" t="s">
        <v>159</v>
      </c>
      <c r="AU473" s="19" t="s">
        <v>86</v>
      </c>
    </row>
    <row r="474" spans="1:65" s="2" customFormat="1" ht="16.5" customHeight="1">
      <c r="A474" s="36"/>
      <c r="B474" s="37"/>
      <c r="C474" s="175" t="s">
        <v>779</v>
      </c>
      <c r="D474" s="175" t="s">
        <v>150</v>
      </c>
      <c r="E474" s="176" t="s">
        <v>780</v>
      </c>
      <c r="F474" s="177" t="s">
        <v>781</v>
      </c>
      <c r="G474" s="178" t="s">
        <v>167</v>
      </c>
      <c r="H474" s="179">
        <v>107.88</v>
      </c>
      <c r="I474" s="180"/>
      <c r="J474" s="181">
        <f>ROUND(I474*H474,2)</f>
        <v>0</v>
      </c>
      <c r="K474" s="177" t="s">
        <v>154</v>
      </c>
      <c r="L474" s="41"/>
      <c r="M474" s="182" t="s">
        <v>19</v>
      </c>
      <c r="N474" s="183" t="s">
        <v>47</v>
      </c>
      <c r="O474" s="66"/>
      <c r="P474" s="184">
        <f>O474*H474</f>
        <v>0</v>
      </c>
      <c r="Q474" s="184">
        <v>0.00012</v>
      </c>
      <c r="R474" s="184">
        <f>Q474*H474</f>
        <v>0.0129456</v>
      </c>
      <c r="S474" s="184">
        <v>0</v>
      </c>
      <c r="T474" s="18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6" t="s">
        <v>224</v>
      </c>
      <c r="AT474" s="186" t="s">
        <v>150</v>
      </c>
      <c r="AU474" s="186" t="s">
        <v>86</v>
      </c>
      <c r="AY474" s="19" t="s">
        <v>147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9" t="s">
        <v>84</v>
      </c>
      <c r="BK474" s="187">
        <f>ROUND(I474*H474,2)</f>
        <v>0</v>
      </c>
      <c r="BL474" s="19" t="s">
        <v>224</v>
      </c>
      <c r="BM474" s="186" t="s">
        <v>782</v>
      </c>
    </row>
    <row r="475" spans="1:47" s="2" customFormat="1" ht="10">
      <c r="A475" s="36"/>
      <c r="B475" s="37"/>
      <c r="C475" s="38"/>
      <c r="D475" s="188" t="s">
        <v>157</v>
      </c>
      <c r="E475" s="38"/>
      <c r="F475" s="189" t="s">
        <v>783</v>
      </c>
      <c r="G475" s="38"/>
      <c r="H475" s="38"/>
      <c r="I475" s="190"/>
      <c r="J475" s="38"/>
      <c r="K475" s="38"/>
      <c r="L475" s="41"/>
      <c r="M475" s="191"/>
      <c r="N475" s="192"/>
      <c r="O475" s="66"/>
      <c r="P475" s="66"/>
      <c r="Q475" s="66"/>
      <c r="R475" s="66"/>
      <c r="S475" s="66"/>
      <c r="T475" s="67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157</v>
      </c>
      <c r="AU475" s="19" t="s">
        <v>86</v>
      </c>
    </row>
    <row r="476" spans="1:47" s="2" customFormat="1" ht="10">
      <c r="A476" s="36"/>
      <c r="B476" s="37"/>
      <c r="C476" s="38"/>
      <c r="D476" s="193" t="s">
        <v>159</v>
      </c>
      <c r="E476" s="38"/>
      <c r="F476" s="194" t="s">
        <v>784</v>
      </c>
      <c r="G476" s="38"/>
      <c r="H476" s="38"/>
      <c r="I476" s="190"/>
      <c r="J476" s="38"/>
      <c r="K476" s="38"/>
      <c r="L476" s="41"/>
      <c r="M476" s="191"/>
      <c r="N476" s="192"/>
      <c r="O476" s="66"/>
      <c r="P476" s="66"/>
      <c r="Q476" s="66"/>
      <c r="R476" s="66"/>
      <c r="S476" s="66"/>
      <c r="T476" s="67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T476" s="19" t="s">
        <v>159</v>
      </c>
      <c r="AU476" s="19" t="s">
        <v>86</v>
      </c>
    </row>
    <row r="477" spans="1:65" s="2" customFormat="1" ht="16.5" customHeight="1">
      <c r="A477" s="36"/>
      <c r="B477" s="37"/>
      <c r="C477" s="175" t="s">
        <v>785</v>
      </c>
      <c r="D477" s="175" t="s">
        <v>150</v>
      </c>
      <c r="E477" s="176" t="s">
        <v>786</v>
      </c>
      <c r="F477" s="177" t="s">
        <v>787</v>
      </c>
      <c r="G477" s="178" t="s">
        <v>167</v>
      </c>
      <c r="H477" s="179">
        <v>107.88</v>
      </c>
      <c r="I477" s="180"/>
      <c r="J477" s="181">
        <f>ROUND(I477*H477,2)</f>
        <v>0</v>
      </c>
      <c r="K477" s="177" t="s">
        <v>154</v>
      </c>
      <c r="L477" s="41"/>
      <c r="M477" s="182" t="s">
        <v>19</v>
      </c>
      <c r="N477" s="183" t="s">
        <v>47</v>
      </c>
      <c r="O477" s="66"/>
      <c r="P477" s="184">
        <f>O477*H477</f>
        <v>0</v>
      </c>
      <c r="Q477" s="184">
        <v>0.00012</v>
      </c>
      <c r="R477" s="184">
        <f>Q477*H477</f>
        <v>0.0129456</v>
      </c>
      <c r="S477" s="184">
        <v>0</v>
      </c>
      <c r="T477" s="185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6" t="s">
        <v>224</v>
      </c>
      <c r="AT477" s="186" t="s">
        <v>150</v>
      </c>
      <c r="AU477" s="186" t="s">
        <v>86</v>
      </c>
      <c r="AY477" s="19" t="s">
        <v>147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9" t="s">
        <v>84</v>
      </c>
      <c r="BK477" s="187">
        <f>ROUND(I477*H477,2)</f>
        <v>0</v>
      </c>
      <c r="BL477" s="19" t="s">
        <v>224</v>
      </c>
      <c r="BM477" s="186" t="s">
        <v>788</v>
      </c>
    </row>
    <row r="478" spans="1:47" s="2" customFormat="1" ht="10">
      <c r="A478" s="36"/>
      <c r="B478" s="37"/>
      <c r="C478" s="38"/>
      <c r="D478" s="188" t="s">
        <v>157</v>
      </c>
      <c r="E478" s="38"/>
      <c r="F478" s="189" t="s">
        <v>789</v>
      </c>
      <c r="G478" s="38"/>
      <c r="H478" s="38"/>
      <c r="I478" s="190"/>
      <c r="J478" s="38"/>
      <c r="K478" s="38"/>
      <c r="L478" s="41"/>
      <c r="M478" s="191"/>
      <c r="N478" s="192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157</v>
      </c>
      <c r="AU478" s="19" t="s">
        <v>86</v>
      </c>
    </row>
    <row r="479" spans="1:47" s="2" customFormat="1" ht="10">
      <c r="A479" s="36"/>
      <c r="B479" s="37"/>
      <c r="C479" s="38"/>
      <c r="D479" s="193" t="s">
        <v>159</v>
      </c>
      <c r="E479" s="38"/>
      <c r="F479" s="194" t="s">
        <v>790</v>
      </c>
      <c r="G479" s="38"/>
      <c r="H479" s="38"/>
      <c r="I479" s="190"/>
      <c r="J479" s="38"/>
      <c r="K479" s="38"/>
      <c r="L479" s="41"/>
      <c r="M479" s="191"/>
      <c r="N479" s="192"/>
      <c r="O479" s="66"/>
      <c r="P479" s="66"/>
      <c r="Q479" s="66"/>
      <c r="R479" s="66"/>
      <c r="S479" s="66"/>
      <c r="T479" s="67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9" t="s">
        <v>159</v>
      </c>
      <c r="AU479" s="19" t="s">
        <v>86</v>
      </c>
    </row>
    <row r="480" spans="2:63" s="12" customFormat="1" ht="22.75" customHeight="1">
      <c r="B480" s="159"/>
      <c r="C480" s="160"/>
      <c r="D480" s="161" t="s">
        <v>75</v>
      </c>
      <c r="E480" s="173" t="s">
        <v>791</v>
      </c>
      <c r="F480" s="173" t="s">
        <v>792</v>
      </c>
      <c r="G480" s="160"/>
      <c r="H480" s="160"/>
      <c r="I480" s="163"/>
      <c r="J480" s="174">
        <f>BK480</f>
        <v>0</v>
      </c>
      <c r="K480" s="160"/>
      <c r="L480" s="165"/>
      <c r="M480" s="166"/>
      <c r="N480" s="167"/>
      <c r="O480" s="167"/>
      <c r="P480" s="168">
        <f>SUM(P481:P516)</f>
        <v>0</v>
      </c>
      <c r="Q480" s="167"/>
      <c r="R480" s="168">
        <f>SUM(R481:R516)</f>
        <v>0.23194289999999998</v>
      </c>
      <c r="S480" s="167"/>
      <c r="T480" s="169">
        <f>SUM(T481:T516)</f>
        <v>0.0730779</v>
      </c>
      <c r="AR480" s="170" t="s">
        <v>86</v>
      </c>
      <c r="AT480" s="171" t="s">
        <v>75</v>
      </c>
      <c r="AU480" s="171" t="s">
        <v>84</v>
      </c>
      <c r="AY480" s="170" t="s">
        <v>147</v>
      </c>
      <c r="BK480" s="172">
        <f>SUM(BK481:BK516)</f>
        <v>0</v>
      </c>
    </row>
    <row r="481" spans="1:65" s="2" customFormat="1" ht="16.5" customHeight="1">
      <c r="A481" s="36"/>
      <c r="B481" s="37"/>
      <c r="C481" s="175" t="s">
        <v>793</v>
      </c>
      <c r="D481" s="175" t="s">
        <v>150</v>
      </c>
      <c r="E481" s="176" t="s">
        <v>794</v>
      </c>
      <c r="F481" s="177" t="s">
        <v>795</v>
      </c>
      <c r="G481" s="178" t="s">
        <v>167</v>
      </c>
      <c r="H481" s="179">
        <v>125.34</v>
      </c>
      <c r="I481" s="180"/>
      <c r="J481" s="181">
        <f>ROUND(I481*H481,2)</f>
        <v>0</v>
      </c>
      <c r="K481" s="177" t="s">
        <v>154</v>
      </c>
      <c r="L481" s="41"/>
      <c r="M481" s="182" t="s">
        <v>19</v>
      </c>
      <c r="N481" s="183" t="s">
        <v>47</v>
      </c>
      <c r="O481" s="66"/>
      <c r="P481" s="184">
        <f>O481*H481</f>
        <v>0</v>
      </c>
      <c r="Q481" s="184">
        <v>0</v>
      </c>
      <c r="R481" s="184">
        <f>Q481*H481</f>
        <v>0</v>
      </c>
      <c r="S481" s="184">
        <v>0.00015</v>
      </c>
      <c r="T481" s="185">
        <f>S481*H481</f>
        <v>0.018801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6" t="s">
        <v>224</v>
      </c>
      <c r="AT481" s="186" t="s">
        <v>150</v>
      </c>
      <c r="AU481" s="186" t="s">
        <v>86</v>
      </c>
      <c r="AY481" s="19" t="s">
        <v>147</v>
      </c>
      <c r="BE481" s="187">
        <f>IF(N481="základní",J481,0)</f>
        <v>0</v>
      </c>
      <c r="BF481" s="187">
        <f>IF(N481="snížená",J481,0)</f>
        <v>0</v>
      </c>
      <c r="BG481" s="187">
        <f>IF(N481="zákl. přenesená",J481,0)</f>
        <v>0</v>
      </c>
      <c r="BH481" s="187">
        <f>IF(N481="sníž. přenesená",J481,0)</f>
        <v>0</v>
      </c>
      <c r="BI481" s="187">
        <f>IF(N481="nulová",J481,0)</f>
        <v>0</v>
      </c>
      <c r="BJ481" s="19" t="s">
        <v>84</v>
      </c>
      <c r="BK481" s="187">
        <f>ROUND(I481*H481,2)</f>
        <v>0</v>
      </c>
      <c r="BL481" s="19" t="s">
        <v>224</v>
      </c>
      <c r="BM481" s="186" t="s">
        <v>796</v>
      </c>
    </row>
    <row r="482" spans="1:47" s="2" customFormat="1" ht="10">
      <c r="A482" s="36"/>
      <c r="B482" s="37"/>
      <c r="C482" s="38"/>
      <c r="D482" s="188" t="s">
        <v>157</v>
      </c>
      <c r="E482" s="38"/>
      <c r="F482" s="189" t="s">
        <v>797</v>
      </c>
      <c r="G482" s="38"/>
      <c r="H482" s="38"/>
      <c r="I482" s="190"/>
      <c r="J482" s="38"/>
      <c r="K482" s="38"/>
      <c r="L482" s="41"/>
      <c r="M482" s="191"/>
      <c r="N482" s="192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157</v>
      </c>
      <c r="AU482" s="19" t="s">
        <v>86</v>
      </c>
    </row>
    <row r="483" spans="1:47" s="2" customFormat="1" ht="10">
      <c r="A483" s="36"/>
      <c r="B483" s="37"/>
      <c r="C483" s="38"/>
      <c r="D483" s="193" t="s">
        <v>159</v>
      </c>
      <c r="E483" s="38"/>
      <c r="F483" s="194" t="s">
        <v>798</v>
      </c>
      <c r="G483" s="38"/>
      <c r="H483" s="38"/>
      <c r="I483" s="190"/>
      <c r="J483" s="38"/>
      <c r="K483" s="38"/>
      <c r="L483" s="41"/>
      <c r="M483" s="191"/>
      <c r="N483" s="192"/>
      <c r="O483" s="66"/>
      <c r="P483" s="66"/>
      <c r="Q483" s="66"/>
      <c r="R483" s="66"/>
      <c r="S483" s="66"/>
      <c r="T483" s="67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T483" s="19" t="s">
        <v>159</v>
      </c>
      <c r="AU483" s="19" t="s">
        <v>86</v>
      </c>
    </row>
    <row r="484" spans="1:65" s="2" customFormat="1" ht="16.5" customHeight="1">
      <c r="A484" s="36"/>
      <c r="B484" s="37"/>
      <c r="C484" s="175" t="s">
        <v>799</v>
      </c>
      <c r="D484" s="175" t="s">
        <v>150</v>
      </c>
      <c r="E484" s="176" t="s">
        <v>800</v>
      </c>
      <c r="F484" s="177" t="s">
        <v>801</v>
      </c>
      <c r="G484" s="178" t="s">
        <v>167</v>
      </c>
      <c r="H484" s="179">
        <v>33.525</v>
      </c>
      <c r="I484" s="180"/>
      <c r="J484" s="181">
        <f>ROUND(I484*H484,2)</f>
        <v>0</v>
      </c>
      <c r="K484" s="177" t="s">
        <v>154</v>
      </c>
      <c r="L484" s="41"/>
      <c r="M484" s="182" t="s">
        <v>19</v>
      </c>
      <c r="N484" s="183" t="s">
        <v>47</v>
      </c>
      <c r="O484" s="66"/>
      <c r="P484" s="184">
        <f>O484*H484</f>
        <v>0</v>
      </c>
      <c r="Q484" s="184">
        <v>0</v>
      </c>
      <c r="R484" s="184">
        <f>Q484*H484</f>
        <v>0</v>
      </c>
      <c r="S484" s="184">
        <v>0.00015</v>
      </c>
      <c r="T484" s="185">
        <f>S484*H484</f>
        <v>0.005028749999999999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6" t="s">
        <v>224</v>
      </c>
      <c r="AT484" s="186" t="s">
        <v>150</v>
      </c>
      <c r="AU484" s="186" t="s">
        <v>86</v>
      </c>
      <c r="AY484" s="19" t="s">
        <v>147</v>
      </c>
      <c r="BE484" s="187">
        <f>IF(N484="základní",J484,0)</f>
        <v>0</v>
      </c>
      <c r="BF484" s="187">
        <f>IF(N484="snížená",J484,0)</f>
        <v>0</v>
      </c>
      <c r="BG484" s="187">
        <f>IF(N484="zákl. přenesená",J484,0)</f>
        <v>0</v>
      </c>
      <c r="BH484" s="187">
        <f>IF(N484="sníž. přenesená",J484,0)</f>
        <v>0</v>
      </c>
      <c r="BI484" s="187">
        <f>IF(N484="nulová",J484,0)</f>
        <v>0</v>
      </c>
      <c r="BJ484" s="19" t="s">
        <v>84</v>
      </c>
      <c r="BK484" s="187">
        <f>ROUND(I484*H484,2)</f>
        <v>0</v>
      </c>
      <c r="BL484" s="19" t="s">
        <v>224</v>
      </c>
      <c r="BM484" s="186" t="s">
        <v>802</v>
      </c>
    </row>
    <row r="485" spans="1:47" s="2" customFormat="1" ht="10">
      <c r="A485" s="36"/>
      <c r="B485" s="37"/>
      <c r="C485" s="38"/>
      <c r="D485" s="188" t="s">
        <v>157</v>
      </c>
      <c r="E485" s="38"/>
      <c r="F485" s="189" t="s">
        <v>803</v>
      </c>
      <c r="G485" s="38"/>
      <c r="H485" s="38"/>
      <c r="I485" s="190"/>
      <c r="J485" s="38"/>
      <c r="K485" s="38"/>
      <c r="L485" s="41"/>
      <c r="M485" s="191"/>
      <c r="N485" s="192"/>
      <c r="O485" s="66"/>
      <c r="P485" s="66"/>
      <c r="Q485" s="66"/>
      <c r="R485" s="66"/>
      <c r="S485" s="66"/>
      <c r="T485" s="67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157</v>
      </c>
      <c r="AU485" s="19" t="s">
        <v>86</v>
      </c>
    </row>
    <row r="486" spans="1:47" s="2" customFormat="1" ht="10">
      <c r="A486" s="36"/>
      <c r="B486" s="37"/>
      <c r="C486" s="38"/>
      <c r="D486" s="193" t="s">
        <v>159</v>
      </c>
      <c r="E486" s="38"/>
      <c r="F486" s="194" t="s">
        <v>804</v>
      </c>
      <c r="G486" s="38"/>
      <c r="H486" s="38"/>
      <c r="I486" s="190"/>
      <c r="J486" s="38"/>
      <c r="K486" s="38"/>
      <c r="L486" s="41"/>
      <c r="M486" s="191"/>
      <c r="N486" s="192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159</v>
      </c>
      <c r="AU486" s="19" t="s">
        <v>86</v>
      </c>
    </row>
    <row r="487" spans="2:51" s="13" customFormat="1" ht="10">
      <c r="B487" s="195"/>
      <c r="C487" s="196"/>
      <c r="D487" s="188" t="s">
        <v>161</v>
      </c>
      <c r="E487" s="205" t="s">
        <v>19</v>
      </c>
      <c r="F487" s="197" t="s">
        <v>805</v>
      </c>
      <c r="G487" s="196"/>
      <c r="H487" s="198">
        <v>23.4</v>
      </c>
      <c r="I487" s="199"/>
      <c r="J487" s="196"/>
      <c r="K487" s="196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161</v>
      </c>
      <c r="AU487" s="204" t="s">
        <v>86</v>
      </c>
      <c r="AV487" s="13" t="s">
        <v>86</v>
      </c>
      <c r="AW487" s="13" t="s">
        <v>35</v>
      </c>
      <c r="AX487" s="13" t="s">
        <v>76</v>
      </c>
      <c r="AY487" s="204" t="s">
        <v>147</v>
      </c>
    </row>
    <row r="488" spans="2:51" s="13" customFormat="1" ht="10">
      <c r="B488" s="195"/>
      <c r="C488" s="196"/>
      <c r="D488" s="188" t="s">
        <v>161</v>
      </c>
      <c r="E488" s="205" t="s">
        <v>19</v>
      </c>
      <c r="F488" s="197" t="s">
        <v>806</v>
      </c>
      <c r="G488" s="196"/>
      <c r="H488" s="198">
        <v>10.125</v>
      </c>
      <c r="I488" s="199"/>
      <c r="J488" s="196"/>
      <c r="K488" s="196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161</v>
      </c>
      <c r="AU488" s="204" t="s">
        <v>86</v>
      </c>
      <c r="AV488" s="13" t="s">
        <v>86</v>
      </c>
      <c r="AW488" s="13" t="s">
        <v>35</v>
      </c>
      <c r="AX488" s="13" t="s">
        <v>76</v>
      </c>
      <c r="AY488" s="204" t="s">
        <v>147</v>
      </c>
    </row>
    <row r="489" spans="2:51" s="15" customFormat="1" ht="10">
      <c r="B489" s="216"/>
      <c r="C489" s="217"/>
      <c r="D489" s="188" t="s">
        <v>161</v>
      </c>
      <c r="E489" s="218" t="s">
        <v>19</v>
      </c>
      <c r="F489" s="219" t="s">
        <v>200</v>
      </c>
      <c r="G489" s="217"/>
      <c r="H489" s="220">
        <v>33.525</v>
      </c>
      <c r="I489" s="221"/>
      <c r="J489" s="217"/>
      <c r="K489" s="217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161</v>
      </c>
      <c r="AU489" s="226" t="s">
        <v>86</v>
      </c>
      <c r="AV489" s="15" t="s">
        <v>155</v>
      </c>
      <c r="AW489" s="15" t="s">
        <v>35</v>
      </c>
      <c r="AX489" s="15" t="s">
        <v>84</v>
      </c>
      <c r="AY489" s="226" t="s">
        <v>147</v>
      </c>
    </row>
    <row r="490" spans="1:65" s="2" customFormat="1" ht="16.5" customHeight="1">
      <c r="A490" s="36"/>
      <c r="B490" s="37"/>
      <c r="C490" s="175" t="s">
        <v>807</v>
      </c>
      <c r="D490" s="175" t="s">
        <v>150</v>
      </c>
      <c r="E490" s="176" t="s">
        <v>808</v>
      </c>
      <c r="F490" s="177" t="s">
        <v>809</v>
      </c>
      <c r="G490" s="178" t="s">
        <v>167</v>
      </c>
      <c r="H490" s="179">
        <v>125.34</v>
      </c>
      <c r="I490" s="180"/>
      <c r="J490" s="181">
        <f>ROUND(I490*H490,2)</f>
        <v>0</v>
      </c>
      <c r="K490" s="177" t="s">
        <v>154</v>
      </c>
      <c r="L490" s="41"/>
      <c r="M490" s="182" t="s">
        <v>19</v>
      </c>
      <c r="N490" s="183" t="s">
        <v>47</v>
      </c>
      <c r="O490" s="66"/>
      <c r="P490" s="184">
        <f>O490*H490</f>
        <v>0</v>
      </c>
      <c r="Q490" s="184">
        <v>0.001</v>
      </c>
      <c r="R490" s="184">
        <f>Q490*H490</f>
        <v>0.12534</v>
      </c>
      <c r="S490" s="184">
        <v>0.00031</v>
      </c>
      <c r="T490" s="185">
        <f>S490*H490</f>
        <v>0.0388554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6" t="s">
        <v>224</v>
      </c>
      <c r="AT490" s="186" t="s">
        <v>150</v>
      </c>
      <c r="AU490" s="186" t="s">
        <v>86</v>
      </c>
      <c r="AY490" s="19" t="s">
        <v>147</v>
      </c>
      <c r="BE490" s="187">
        <f>IF(N490="základní",J490,0)</f>
        <v>0</v>
      </c>
      <c r="BF490" s="187">
        <f>IF(N490="snížená",J490,0)</f>
        <v>0</v>
      </c>
      <c r="BG490" s="187">
        <f>IF(N490="zákl. přenesená",J490,0)</f>
        <v>0</v>
      </c>
      <c r="BH490" s="187">
        <f>IF(N490="sníž. přenesená",J490,0)</f>
        <v>0</v>
      </c>
      <c r="BI490" s="187">
        <f>IF(N490="nulová",J490,0)</f>
        <v>0</v>
      </c>
      <c r="BJ490" s="19" t="s">
        <v>84</v>
      </c>
      <c r="BK490" s="187">
        <f>ROUND(I490*H490,2)</f>
        <v>0</v>
      </c>
      <c r="BL490" s="19" t="s">
        <v>224</v>
      </c>
      <c r="BM490" s="186" t="s">
        <v>810</v>
      </c>
    </row>
    <row r="491" spans="1:47" s="2" customFormat="1" ht="10">
      <c r="A491" s="36"/>
      <c r="B491" s="37"/>
      <c r="C491" s="38"/>
      <c r="D491" s="188" t="s">
        <v>157</v>
      </c>
      <c r="E491" s="38"/>
      <c r="F491" s="189" t="s">
        <v>811</v>
      </c>
      <c r="G491" s="38"/>
      <c r="H491" s="38"/>
      <c r="I491" s="190"/>
      <c r="J491" s="38"/>
      <c r="K491" s="38"/>
      <c r="L491" s="41"/>
      <c r="M491" s="191"/>
      <c r="N491" s="192"/>
      <c r="O491" s="66"/>
      <c r="P491" s="66"/>
      <c r="Q491" s="66"/>
      <c r="R491" s="66"/>
      <c r="S491" s="66"/>
      <c r="T491" s="67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157</v>
      </c>
      <c r="AU491" s="19" t="s">
        <v>86</v>
      </c>
    </row>
    <row r="492" spans="1:47" s="2" customFormat="1" ht="10">
      <c r="A492" s="36"/>
      <c r="B492" s="37"/>
      <c r="C492" s="38"/>
      <c r="D492" s="193" t="s">
        <v>159</v>
      </c>
      <c r="E492" s="38"/>
      <c r="F492" s="194" t="s">
        <v>812</v>
      </c>
      <c r="G492" s="38"/>
      <c r="H492" s="38"/>
      <c r="I492" s="190"/>
      <c r="J492" s="38"/>
      <c r="K492" s="38"/>
      <c r="L492" s="41"/>
      <c r="M492" s="191"/>
      <c r="N492" s="192"/>
      <c r="O492" s="66"/>
      <c r="P492" s="66"/>
      <c r="Q492" s="66"/>
      <c r="R492" s="66"/>
      <c r="S492" s="66"/>
      <c r="T492" s="67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159</v>
      </c>
      <c r="AU492" s="19" t="s">
        <v>86</v>
      </c>
    </row>
    <row r="493" spans="1:65" s="2" customFormat="1" ht="16.5" customHeight="1">
      <c r="A493" s="36"/>
      <c r="B493" s="37"/>
      <c r="C493" s="175" t="s">
        <v>813</v>
      </c>
      <c r="D493" s="175" t="s">
        <v>150</v>
      </c>
      <c r="E493" s="176" t="s">
        <v>814</v>
      </c>
      <c r="F493" s="177" t="s">
        <v>815</v>
      </c>
      <c r="G493" s="178" t="s">
        <v>167</v>
      </c>
      <c r="H493" s="179">
        <v>33.525</v>
      </c>
      <c r="I493" s="180"/>
      <c r="J493" s="181">
        <f>ROUND(I493*H493,2)</f>
        <v>0</v>
      </c>
      <c r="K493" s="177" t="s">
        <v>154</v>
      </c>
      <c r="L493" s="41"/>
      <c r="M493" s="182" t="s">
        <v>19</v>
      </c>
      <c r="N493" s="183" t="s">
        <v>47</v>
      </c>
      <c r="O493" s="66"/>
      <c r="P493" s="184">
        <f>O493*H493</f>
        <v>0</v>
      </c>
      <c r="Q493" s="184">
        <v>0.001</v>
      </c>
      <c r="R493" s="184">
        <f>Q493*H493</f>
        <v>0.033525</v>
      </c>
      <c r="S493" s="184">
        <v>0.00031</v>
      </c>
      <c r="T493" s="185">
        <f>S493*H493</f>
        <v>0.01039275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86" t="s">
        <v>224</v>
      </c>
      <c r="AT493" s="186" t="s">
        <v>150</v>
      </c>
      <c r="AU493" s="186" t="s">
        <v>86</v>
      </c>
      <c r="AY493" s="19" t="s">
        <v>147</v>
      </c>
      <c r="BE493" s="187">
        <f>IF(N493="základní",J493,0)</f>
        <v>0</v>
      </c>
      <c r="BF493" s="187">
        <f>IF(N493="snížená",J493,0)</f>
        <v>0</v>
      </c>
      <c r="BG493" s="187">
        <f>IF(N493="zákl. přenesená",J493,0)</f>
        <v>0</v>
      </c>
      <c r="BH493" s="187">
        <f>IF(N493="sníž. přenesená",J493,0)</f>
        <v>0</v>
      </c>
      <c r="BI493" s="187">
        <f>IF(N493="nulová",J493,0)</f>
        <v>0</v>
      </c>
      <c r="BJ493" s="19" t="s">
        <v>84</v>
      </c>
      <c r="BK493" s="187">
        <f>ROUND(I493*H493,2)</f>
        <v>0</v>
      </c>
      <c r="BL493" s="19" t="s">
        <v>224</v>
      </c>
      <c r="BM493" s="186" t="s">
        <v>816</v>
      </c>
    </row>
    <row r="494" spans="1:47" s="2" customFormat="1" ht="10">
      <c r="A494" s="36"/>
      <c r="B494" s="37"/>
      <c r="C494" s="38"/>
      <c r="D494" s="188" t="s">
        <v>157</v>
      </c>
      <c r="E494" s="38"/>
      <c r="F494" s="189" t="s">
        <v>817</v>
      </c>
      <c r="G494" s="38"/>
      <c r="H494" s="38"/>
      <c r="I494" s="190"/>
      <c r="J494" s="38"/>
      <c r="K494" s="38"/>
      <c r="L494" s="41"/>
      <c r="M494" s="191"/>
      <c r="N494" s="192"/>
      <c r="O494" s="66"/>
      <c r="P494" s="66"/>
      <c r="Q494" s="66"/>
      <c r="R494" s="66"/>
      <c r="S494" s="66"/>
      <c r="T494" s="67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9" t="s">
        <v>157</v>
      </c>
      <c r="AU494" s="19" t="s">
        <v>86</v>
      </c>
    </row>
    <row r="495" spans="1:47" s="2" customFormat="1" ht="10">
      <c r="A495" s="36"/>
      <c r="B495" s="37"/>
      <c r="C495" s="38"/>
      <c r="D495" s="193" t="s">
        <v>159</v>
      </c>
      <c r="E495" s="38"/>
      <c r="F495" s="194" t="s">
        <v>818</v>
      </c>
      <c r="G495" s="38"/>
      <c r="H495" s="38"/>
      <c r="I495" s="190"/>
      <c r="J495" s="38"/>
      <c r="K495" s="38"/>
      <c r="L495" s="41"/>
      <c r="M495" s="191"/>
      <c r="N495" s="192"/>
      <c r="O495" s="66"/>
      <c r="P495" s="66"/>
      <c r="Q495" s="66"/>
      <c r="R495" s="66"/>
      <c r="S495" s="66"/>
      <c r="T495" s="67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159</v>
      </c>
      <c r="AU495" s="19" t="s">
        <v>86</v>
      </c>
    </row>
    <row r="496" spans="2:51" s="13" customFormat="1" ht="10">
      <c r="B496" s="195"/>
      <c r="C496" s="196"/>
      <c r="D496" s="188" t="s">
        <v>161</v>
      </c>
      <c r="E496" s="205" t="s">
        <v>19</v>
      </c>
      <c r="F496" s="197" t="s">
        <v>182</v>
      </c>
      <c r="G496" s="196"/>
      <c r="H496" s="198">
        <v>23.4</v>
      </c>
      <c r="I496" s="199"/>
      <c r="J496" s="196"/>
      <c r="K496" s="196"/>
      <c r="L496" s="200"/>
      <c r="M496" s="201"/>
      <c r="N496" s="202"/>
      <c r="O496" s="202"/>
      <c r="P496" s="202"/>
      <c r="Q496" s="202"/>
      <c r="R496" s="202"/>
      <c r="S496" s="202"/>
      <c r="T496" s="203"/>
      <c r="AT496" s="204" t="s">
        <v>161</v>
      </c>
      <c r="AU496" s="204" t="s">
        <v>86</v>
      </c>
      <c r="AV496" s="13" t="s">
        <v>86</v>
      </c>
      <c r="AW496" s="13" t="s">
        <v>35</v>
      </c>
      <c r="AX496" s="13" t="s">
        <v>76</v>
      </c>
      <c r="AY496" s="204" t="s">
        <v>147</v>
      </c>
    </row>
    <row r="497" spans="2:51" s="13" customFormat="1" ht="10">
      <c r="B497" s="195"/>
      <c r="C497" s="196"/>
      <c r="D497" s="188" t="s">
        <v>161</v>
      </c>
      <c r="E497" s="205" t="s">
        <v>19</v>
      </c>
      <c r="F497" s="197" t="s">
        <v>806</v>
      </c>
      <c r="G497" s="196"/>
      <c r="H497" s="198">
        <v>10.125</v>
      </c>
      <c r="I497" s="199"/>
      <c r="J497" s="196"/>
      <c r="K497" s="196"/>
      <c r="L497" s="200"/>
      <c r="M497" s="201"/>
      <c r="N497" s="202"/>
      <c r="O497" s="202"/>
      <c r="P497" s="202"/>
      <c r="Q497" s="202"/>
      <c r="R497" s="202"/>
      <c r="S497" s="202"/>
      <c r="T497" s="203"/>
      <c r="AT497" s="204" t="s">
        <v>161</v>
      </c>
      <c r="AU497" s="204" t="s">
        <v>86</v>
      </c>
      <c r="AV497" s="13" t="s">
        <v>86</v>
      </c>
      <c r="AW497" s="13" t="s">
        <v>35</v>
      </c>
      <c r="AX497" s="13" t="s">
        <v>76</v>
      </c>
      <c r="AY497" s="204" t="s">
        <v>147</v>
      </c>
    </row>
    <row r="498" spans="2:51" s="15" customFormat="1" ht="10">
      <c r="B498" s="216"/>
      <c r="C498" s="217"/>
      <c r="D498" s="188" t="s">
        <v>161</v>
      </c>
      <c r="E498" s="218" t="s">
        <v>19</v>
      </c>
      <c r="F498" s="219" t="s">
        <v>200</v>
      </c>
      <c r="G498" s="217"/>
      <c r="H498" s="220">
        <v>33.525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161</v>
      </c>
      <c r="AU498" s="226" t="s">
        <v>86</v>
      </c>
      <c r="AV498" s="15" t="s">
        <v>155</v>
      </c>
      <c r="AW498" s="15" t="s">
        <v>35</v>
      </c>
      <c r="AX498" s="15" t="s">
        <v>84</v>
      </c>
      <c r="AY498" s="226" t="s">
        <v>147</v>
      </c>
    </row>
    <row r="499" spans="1:65" s="2" customFormat="1" ht="16.5" customHeight="1">
      <c r="A499" s="36"/>
      <c r="B499" s="37"/>
      <c r="C499" s="175" t="s">
        <v>819</v>
      </c>
      <c r="D499" s="175" t="s">
        <v>150</v>
      </c>
      <c r="E499" s="176" t="s">
        <v>820</v>
      </c>
      <c r="F499" s="177" t="s">
        <v>821</v>
      </c>
      <c r="G499" s="178" t="s">
        <v>167</v>
      </c>
      <c r="H499" s="179">
        <v>125.34</v>
      </c>
      <c r="I499" s="180"/>
      <c r="J499" s="181">
        <f>ROUND(I499*H499,2)</f>
        <v>0</v>
      </c>
      <c r="K499" s="177" t="s">
        <v>154</v>
      </c>
      <c r="L499" s="41"/>
      <c r="M499" s="182" t="s">
        <v>19</v>
      </c>
      <c r="N499" s="183" t="s">
        <v>47</v>
      </c>
      <c r="O499" s="66"/>
      <c r="P499" s="184">
        <f>O499*H499</f>
        <v>0</v>
      </c>
      <c r="Q499" s="184">
        <v>0</v>
      </c>
      <c r="R499" s="184">
        <f>Q499*H499</f>
        <v>0</v>
      </c>
      <c r="S499" s="184">
        <v>0</v>
      </c>
      <c r="T499" s="185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86" t="s">
        <v>224</v>
      </c>
      <c r="AT499" s="186" t="s">
        <v>150</v>
      </c>
      <c r="AU499" s="186" t="s">
        <v>86</v>
      </c>
      <c r="AY499" s="19" t="s">
        <v>147</v>
      </c>
      <c r="BE499" s="187">
        <f>IF(N499="základní",J499,0)</f>
        <v>0</v>
      </c>
      <c r="BF499" s="187">
        <f>IF(N499="snížená",J499,0)</f>
        <v>0</v>
      </c>
      <c r="BG499" s="187">
        <f>IF(N499="zákl. přenesená",J499,0)</f>
        <v>0</v>
      </c>
      <c r="BH499" s="187">
        <f>IF(N499="sníž. přenesená",J499,0)</f>
        <v>0</v>
      </c>
      <c r="BI499" s="187">
        <f>IF(N499="nulová",J499,0)</f>
        <v>0</v>
      </c>
      <c r="BJ499" s="19" t="s">
        <v>84</v>
      </c>
      <c r="BK499" s="187">
        <f>ROUND(I499*H499,2)</f>
        <v>0</v>
      </c>
      <c r="BL499" s="19" t="s">
        <v>224</v>
      </c>
      <c r="BM499" s="186" t="s">
        <v>822</v>
      </c>
    </row>
    <row r="500" spans="1:47" s="2" customFormat="1" ht="10">
      <c r="A500" s="36"/>
      <c r="B500" s="37"/>
      <c r="C500" s="38"/>
      <c r="D500" s="188" t="s">
        <v>157</v>
      </c>
      <c r="E500" s="38"/>
      <c r="F500" s="189" t="s">
        <v>823</v>
      </c>
      <c r="G500" s="38"/>
      <c r="H500" s="38"/>
      <c r="I500" s="190"/>
      <c r="J500" s="38"/>
      <c r="K500" s="38"/>
      <c r="L500" s="41"/>
      <c r="M500" s="191"/>
      <c r="N500" s="192"/>
      <c r="O500" s="66"/>
      <c r="P500" s="66"/>
      <c r="Q500" s="66"/>
      <c r="R500" s="66"/>
      <c r="S500" s="66"/>
      <c r="T500" s="67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157</v>
      </c>
      <c r="AU500" s="19" t="s">
        <v>86</v>
      </c>
    </row>
    <row r="501" spans="1:47" s="2" customFormat="1" ht="10">
      <c r="A501" s="36"/>
      <c r="B501" s="37"/>
      <c r="C501" s="38"/>
      <c r="D501" s="193" t="s">
        <v>159</v>
      </c>
      <c r="E501" s="38"/>
      <c r="F501" s="194" t="s">
        <v>824</v>
      </c>
      <c r="G501" s="38"/>
      <c r="H501" s="38"/>
      <c r="I501" s="190"/>
      <c r="J501" s="38"/>
      <c r="K501" s="38"/>
      <c r="L501" s="41"/>
      <c r="M501" s="191"/>
      <c r="N501" s="192"/>
      <c r="O501" s="66"/>
      <c r="P501" s="66"/>
      <c r="Q501" s="66"/>
      <c r="R501" s="66"/>
      <c r="S501" s="66"/>
      <c r="T501" s="67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159</v>
      </c>
      <c r="AU501" s="19" t="s">
        <v>86</v>
      </c>
    </row>
    <row r="502" spans="1:65" s="2" customFormat="1" ht="16.5" customHeight="1">
      <c r="A502" s="36"/>
      <c r="B502" s="37"/>
      <c r="C502" s="175" t="s">
        <v>825</v>
      </c>
      <c r="D502" s="175" t="s">
        <v>150</v>
      </c>
      <c r="E502" s="176" t="s">
        <v>826</v>
      </c>
      <c r="F502" s="177" t="s">
        <v>827</v>
      </c>
      <c r="G502" s="178" t="s">
        <v>167</v>
      </c>
      <c r="H502" s="179">
        <v>33.525</v>
      </c>
      <c r="I502" s="180"/>
      <c r="J502" s="181">
        <f>ROUND(I502*H502,2)</f>
        <v>0</v>
      </c>
      <c r="K502" s="177" t="s">
        <v>154</v>
      </c>
      <c r="L502" s="41"/>
      <c r="M502" s="182" t="s">
        <v>19</v>
      </c>
      <c r="N502" s="183" t="s">
        <v>47</v>
      </c>
      <c r="O502" s="66"/>
      <c r="P502" s="184">
        <f>O502*H502</f>
        <v>0</v>
      </c>
      <c r="Q502" s="184">
        <v>0</v>
      </c>
      <c r="R502" s="184">
        <f>Q502*H502</f>
        <v>0</v>
      </c>
      <c r="S502" s="184">
        <v>0</v>
      </c>
      <c r="T502" s="185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6" t="s">
        <v>224</v>
      </c>
      <c r="AT502" s="186" t="s">
        <v>150</v>
      </c>
      <c r="AU502" s="186" t="s">
        <v>86</v>
      </c>
      <c r="AY502" s="19" t="s">
        <v>147</v>
      </c>
      <c r="BE502" s="187">
        <f>IF(N502="základní",J502,0)</f>
        <v>0</v>
      </c>
      <c r="BF502" s="187">
        <f>IF(N502="snížená",J502,0)</f>
        <v>0</v>
      </c>
      <c r="BG502" s="187">
        <f>IF(N502="zákl. přenesená",J502,0)</f>
        <v>0</v>
      </c>
      <c r="BH502" s="187">
        <f>IF(N502="sníž. přenesená",J502,0)</f>
        <v>0</v>
      </c>
      <c r="BI502" s="187">
        <f>IF(N502="nulová",J502,0)</f>
        <v>0</v>
      </c>
      <c r="BJ502" s="19" t="s">
        <v>84</v>
      </c>
      <c r="BK502" s="187">
        <f>ROUND(I502*H502,2)</f>
        <v>0</v>
      </c>
      <c r="BL502" s="19" t="s">
        <v>224</v>
      </c>
      <c r="BM502" s="186" t="s">
        <v>828</v>
      </c>
    </row>
    <row r="503" spans="1:47" s="2" customFormat="1" ht="10">
      <c r="A503" s="36"/>
      <c r="B503" s="37"/>
      <c r="C503" s="38"/>
      <c r="D503" s="188" t="s">
        <v>157</v>
      </c>
      <c r="E503" s="38"/>
      <c r="F503" s="189" t="s">
        <v>829</v>
      </c>
      <c r="G503" s="38"/>
      <c r="H503" s="38"/>
      <c r="I503" s="190"/>
      <c r="J503" s="38"/>
      <c r="K503" s="38"/>
      <c r="L503" s="41"/>
      <c r="M503" s="191"/>
      <c r="N503" s="192"/>
      <c r="O503" s="66"/>
      <c r="P503" s="66"/>
      <c r="Q503" s="66"/>
      <c r="R503" s="66"/>
      <c r="S503" s="66"/>
      <c r="T503" s="67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9" t="s">
        <v>157</v>
      </c>
      <c r="AU503" s="19" t="s">
        <v>86</v>
      </c>
    </row>
    <row r="504" spans="1:47" s="2" customFormat="1" ht="10">
      <c r="A504" s="36"/>
      <c r="B504" s="37"/>
      <c r="C504" s="38"/>
      <c r="D504" s="193" t="s">
        <v>159</v>
      </c>
      <c r="E504" s="38"/>
      <c r="F504" s="194" t="s">
        <v>830</v>
      </c>
      <c r="G504" s="38"/>
      <c r="H504" s="38"/>
      <c r="I504" s="190"/>
      <c r="J504" s="38"/>
      <c r="K504" s="38"/>
      <c r="L504" s="41"/>
      <c r="M504" s="191"/>
      <c r="N504" s="192"/>
      <c r="O504" s="66"/>
      <c r="P504" s="66"/>
      <c r="Q504" s="66"/>
      <c r="R504" s="66"/>
      <c r="S504" s="66"/>
      <c r="T504" s="67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T504" s="19" t="s">
        <v>159</v>
      </c>
      <c r="AU504" s="19" t="s">
        <v>86</v>
      </c>
    </row>
    <row r="505" spans="1:65" s="2" customFormat="1" ht="21.75" customHeight="1">
      <c r="A505" s="36"/>
      <c r="B505" s="37"/>
      <c r="C505" s="175" t="s">
        <v>831</v>
      </c>
      <c r="D505" s="175" t="s">
        <v>150</v>
      </c>
      <c r="E505" s="176" t="s">
        <v>832</v>
      </c>
      <c r="F505" s="177" t="s">
        <v>833</v>
      </c>
      <c r="G505" s="178" t="s">
        <v>167</v>
      </c>
      <c r="H505" s="179">
        <v>125.34</v>
      </c>
      <c r="I505" s="180"/>
      <c r="J505" s="181">
        <f>ROUND(I505*H505,2)</f>
        <v>0</v>
      </c>
      <c r="K505" s="177" t="s">
        <v>154</v>
      </c>
      <c r="L505" s="41"/>
      <c r="M505" s="182" t="s">
        <v>19</v>
      </c>
      <c r="N505" s="183" t="s">
        <v>47</v>
      </c>
      <c r="O505" s="66"/>
      <c r="P505" s="184">
        <f>O505*H505</f>
        <v>0</v>
      </c>
      <c r="Q505" s="184">
        <v>0.0002</v>
      </c>
      <c r="R505" s="184">
        <f>Q505*H505</f>
        <v>0.025068000000000003</v>
      </c>
      <c r="S505" s="184">
        <v>0</v>
      </c>
      <c r="T505" s="185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6" t="s">
        <v>224</v>
      </c>
      <c r="AT505" s="186" t="s">
        <v>150</v>
      </c>
      <c r="AU505" s="186" t="s">
        <v>86</v>
      </c>
      <c r="AY505" s="19" t="s">
        <v>147</v>
      </c>
      <c r="BE505" s="187">
        <f>IF(N505="základní",J505,0)</f>
        <v>0</v>
      </c>
      <c r="BF505" s="187">
        <f>IF(N505="snížená",J505,0)</f>
        <v>0</v>
      </c>
      <c r="BG505" s="187">
        <f>IF(N505="zákl. přenesená",J505,0)</f>
        <v>0</v>
      </c>
      <c r="BH505" s="187">
        <f>IF(N505="sníž. přenesená",J505,0)</f>
        <v>0</v>
      </c>
      <c r="BI505" s="187">
        <f>IF(N505="nulová",J505,0)</f>
        <v>0</v>
      </c>
      <c r="BJ505" s="19" t="s">
        <v>84</v>
      </c>
      <c r="BK505" s="187">
        <f>ROUND(I505*H505,2)</f>
        <v>0</v>
      </c>
      <c r="BL505" s="19" t="s">
        <v>224</v>
      </c>
      <c r="BM505" s="186" t="s">
        <v>834</v>
      </c>
    </row>
    <row r="506" spans="1:47" s="2" customFormat="1" ht="10">
      <c r="A506" s="36"/>
      <c r="B506" s="37"/>
      <c r="C506" s="38"/>
      <c r="D506" s="188" t="s">
        <v>157</v>
      </c>
      <c r="E506" s="38"/>
      <c r="F506" s="189" t="s">
        <v>835</v>
      </c>
      <c r="G506" s="38"/>
      <c r="H506" s="38"/>
      <c r="I506" s="190"/>
      <c r="J506" s="38"/>
      <c r="K506" s="38"/>
      <c r="L506" s="41"/>
      <c r="M506" s="191"/>
      <c r="N506" s="192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157</v>
      </c>
      <c r="AU506" s="19" t="s">
        <v>86</v>
      </c>
    </row>
    <row r="507" spans="1:47" s="2" customFormat="1" ht="10">
      <c r="A507" s="36"/>
      <c r="B507" s="37"/>
      <c r="C507" s="38"/>
      <c r="D507" s="193" t="s">
        <v>159</v>
      </c>
      <c r="E507" s="38"/>
      <c r="F507" s="194" t="s">
        <v>836</v>
      </c>
      <c r="G507" s="38"/>
      <c r="H507" s="38"/>
      <c r="I507" s="190"/>
      <c r="J507" s="38"/>
      <c r="K507" s="38"/>
      <c r="L507" s="41"/>
      <c r="M507" s="191"/>
      <c r="N507" s="192"/>
      <c r="O507" s="66"/>
      <c r="P507" s="66"/>
      <c r="Q507" s="66"/>
      <c r="R507" s="66"/>
      <c r="S507" s="66"/>
      <c r="T507" s="67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9" t="s">
        <v>159</v>
      </c>
      <c r="AU507" s="19" t="s">
        <v>86</v>
      </c>
    </row>
    <row r="508" spans="1:65" s="2" customFormat="1" ht="16.5" customHeight="1">
      <c r="A508" s="36"/>
      <c r="B508" s="37"/>
      <c r="C508" s="175" t="s">
        <v>837</v>
      </c>
      <c r="D508" s="175" t="s">
        <v>150</v>
      </c>
      <c r="E508" s="176" t="s">
        <v>838</v>
      </c>
      <c r="F508" s="177" t="s">
        <v>839</v>
      </c>
      <c r="G508" s="178" t="s">
        <v>167</v>
      </c>
      <c r="H508" s="179">
        <v>33.525</v>
      </c>
      <c r="I508" s="180"/>
      <c r="J508" s="181">
        <f>ROUND(I508*H508,2)</f>
        <v>0</v>
      </c>
      <c r="K508" s="177" t="s">
        <v>154</v>
      </c>
      <c r="L508" s="41"/>
      <c r="M508" s="182" t="s">
        <v>19</v>
      </c>
      <c r="N508" s="183" t="s">
        <v>47</v>
      </c>
      <c r="O508" s="66"/>
      <c r="P508" s="184">
        <f>O508*H508</f>
        <v>0</v>
      </c>
      <c r="Q508" s="184">
        <v>0.0002</v>
      </c>
      <c r="R508" s="184">
        <f>Q508*H508</f>
        <v>0.006705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224</v>
      </c>
      <c r="AT508" s="186" t="s">
        <v>150</v>
      </c>
      <c r="AU508" s="186" t="s">
        <v>86</v>
      </c>
      <c r="AY508" s="19" t="s">
        <v>147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9" t="s">
        <v>84</v>
      </c>
      <c r="BK508" s="187">
        <f>ROUND(I508*H508,2)</f>
        <v>0</v>
      </c>
      <c r="BL508" s="19" t="s">
        <v>224</v>
      </c>
      <c r="BM508" s="186" t="s">
        <v>840</v>
      </c>
    </row>
    <row r="509" spans="1:47" s="2" customFormat="1" ht="10">
      <c r="A509" s="36"/>
      <c r="B509" s="37"/>
      <c r="C509" s="38"/>
      <c r="D509" s="188" t="s">
        <v>157</v>
      </c>
      <c r="E509" s="38"/>
      <c r="F509" s="189" t="s">
        <v>841</v>
      </c>
      <c r="G509" s="38"/>
      <c r="H509" s="38"/>
      <c r="I509" s="190"/>
      <c r="J509" s="38"/>
      <c r="K509" s="38"/>
      <c r="L509" s="41"/>
      <c r="M509" s="191"/>
      <c r="N509" s="192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157</v>
      </c>
      <c r="AU509" s="19" t="s">
        <v>86</v>
      </c>
    </row>
    <row r="510" spans="1:47" s="2" customFormat="1" ht="10">
      <c r="A510" s="36"/>
      <c r="B510" s="37"/>
      <c r="C510" s="38"/>
      <c r="D510" s="193" t="s">
        <v>159</v>
      </c>
      <c r="E510" s="38"/>
      <c r="F510" s="194" t="s">
        <v>842</v>
      </c>
      <c r="G510" s="38"/>
      <c r="H510" s="38"/>
      <c r="I510" s="190"/>
      <c r="J510" s="38"/>
      <c r="K510" s="38"/>
      <c r="L510" s="41"/>
      <c r="M510" s="191"/>
      <c r="N510" s="192"/>
      <c r="O510" s="66"/>
      <c r="P510" s="66"/>
      <c r="Q510" s="66"/>
      <c r="R510" s="66"/>
      <c r="S510" s="66"/>
      <c r="T510" s="67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T510" s="19" t="s">
        <v>159</v>
      </c>
      <c r="AU510" s="19" t="s">
        <v>86</v>
      </c>
    </row>
    <row r="511" spans="1:65" s="2" customFormat="1" ht="21.75" customHeight="1">
      <c r="A511" s="36"/>
      <c r="B511" s="37"/>
      <c r="C511" s="175" t="s">
        <v>843</v>
      </c>
      <c r="D511" s="175" t="s">
        <v>150</v>
      </c>
      <c r="E511" s="176" t="s">
        <v>844</v>
      </c>
      <c r="F511" s="177" t="s">
        <v>845</v>
      </c>
      <c r="G511" s="178" t="s">
        <v>167</v>
      </c>
      <c r="H511" s="179">
        <v>125.34</v>
      </c>
      <c r="I511" s="180"/>
      <c r="J511" s="181">
        <f>ROUND(I511*H511,2)</f>
        <v>0</v>
      </c>
      <c r="K511" s="177" t="s">
        <v>154</v>
      </c>
      <c r="L511" s="41"/>
      <c r="M511" s="182" t="s">
        <v>19</v>
      </c>
      <c r="N511" s="183" t="s">
        <v>47</v>
      </c>
      <c r="O511" s="66"/>
      <c r="P511" s="184">
        <f>O511*H511</f>
        <v>0</v>
      </c>
      <c r="Q511" s="184">
        <v>0.00026</v>
      </c>
      <c r="R511" s="184">
        <f>Q511*H511</f>
        <v>0.0325884</v>
      </c>
      <c r="S511" s="184">
        <v>0</v>
      </c>
      <c r="T511" s="185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6" t="s">
        <v>224</v>
      </c>
      <c r="AT511" s="186" t="s">
        <v>150</v>
      </c>
      <c r="AU511" s="186" t="s">
        <v>86</v>
      </c>
      <c r="AY511" s="19" t="s">
        <v>147</v>
      </c>
      <c r="BE511" s="187">
        <f>IF(N511="základní",J511,0)</f>
        <v>0</v>
      </c>
      <c r="BF511" s="187">
        <f>IF(N511="snížená",J511,0)</f>
        <v>0</v>
      </c>
      <c r="BG511" s="187">
        <f>IF(N511="zákl. přenesená",J511,0)</f>
        <v>0</v>
      </c>
      <c r="BH511" s="187">
        <f>IF(N511="sníž. přenesená",J511,0)</f>
        <v>0</v>
      </c>
      <c r="BI511" s="187">
        <f>IF(N511="nulová",J511,0)</f>
        <v>0</v>
      </c>
      <c r="BJ511" s="19" t="s">
        <v>84</v>
      </c>
      <c r="BK511" s="187">
        <f>ROUND(I511*H511,2)</f>
        <v>0</v>
      </c>
      <c r="BL511" s="19" t="s">
        <v>224</v>
      </c>
      <c r="BM511" s="186" t="s">
        <v>846</v>
      </c>
    </row>
    <row r="512" spans="1:47" s="2" customFormat="1" ht="18">
      <c r="A512" s="36"/>
      <c r="B512" s="37"/>
      <c r="C512" s="38"/>
      <c r="D512" s="188" t="s">
        <v>157</v>
      </c>
      <c r="E512" s="38"/>
      <c r="F512" s="189" t="s">
        <v>847</v>
      </c>
      <c r="G512" s="38"/>
      <c r="H512" s="38"/>
      <c r="I512" s="190"/>
      <c r="J512" s="38"/>
      <c r="K512" s="38"/>
      <c r="L512" s="41"/>
      <c r="M512" s="191"/>
      <c r="N512" s="192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157</v>
      </c>
      <c r="AU512" s="19" t="s">
        <v>86</v>
      </c>
    </row>
    <row r="513" spans="1:47" s="2" customFormat="1" ht="10">
      <c r="A513" s="36"/>
      <c r="B513" s="37"/>
      <c r="C513" s="38"/>
      <c r="D513" s="193" t="s">
        <v>159</v>
      </c>
      <c r="E513" s="38"/>
      <c r="F513" s="194" t="s">
        <v>848</v>
      </c>
      <c r="G513" s="38"/>
      <c r="H513" s="38"/>
      <c r="I513" s="190"/>
      <c r="J513" s="38"/>
      <c r="K513" s="38"/>
      <c r="L513" s="41"/>
      <c r="M513" s="191"/>
      <c r="N513" s="192"/>
      <c r="O513" s="66"/>
      <c r="P513" s="66"/>
      <c r="Q513" s="66"/>
      <c r="R513" s="66"/>
      <c r="S513" s="66"/>
      <c r="T513" s="67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159</v>
      </c>
      <c r="AU513" s="19" t="s">
        <v>86</v>
      </c>
    </row>
    <row r="514" spans="1:65" s="2" customFormat="1" ht="21.75" customHeight="1">
      <c r="A514" s="36"/>
      <c r="B514" s="37"/>
      <c r="C514" s="175" t="s">
        <v>849</v>
      </c>
      <c r="D514" s="175" t="s">
        <v>150</v>
      </c>
      <c r="E514" s="176" t="s">
        <v>850</v>
      </c>
      <c r="F514" s="177" t="s">
        <v>851</v>
      </c>
      <c r="G514" s="178" t="s">
        <v>167</v>
      </c>
      <c r="H514" s="179">
        <v>33.525</v>
      </c>
      <c r="I514" s="180"/>
      <c r="J514" s="181">
        <f>ROUND(I514*H514,2)</f>
        <v>0</v>
      </c>
      <c r="K514" s="177" t="s">
        <v>154</v>
      </c>
      <c r="L514" s="41"/>
      <c r="M514" s="182" t="s">
        <v>19</v>
      </c>
      <c r="N514" s="183" t="s">
        <v>47</v>
      </c>
      <c r="O514" s="66"/>
      <c r="P514" s="184">
        <f>O514*H514</f>
        <v>0</v>
      </c>
      <c r="Q514" s="184">
        <v>0.00026</v>
      </c>
      <c r="R514" s="184">
        <f>Q514*H514</f>
        <v>0.008716499999999999</v>
      </c>
      <c r="S514" s="184">
        <v>0</v>
      </c>
      <c r="T514" s="185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86" t="s">
        <v>224</v>
      </c>
      <c r="AT514" s="186" t="s">
        <v>150</v>
      </c>
      <c r="AU514" s="186" t="s">
        <v>86</v>
      </c>
      <c r="AY514" s="19" t="s">
        <v>147</v>
      </c>
      <c r="BE514" s="187">
        <f>IF(N514="základní",J514,0)</f>
        <v>0</v>
      </c>
      <c r="BF514" s="187">
        <f>IF(N514="snížená",J514,0)</f>
        <v>0</v>
      </c>
      <c r="BG514" s="187">
        <f>IF(N514="zákl. přenesená",J514,0)</f>
        <v>0</v>
      </c>
      <c r="BH514" s="187">
        <f>IF(N514="sníž. přenesená",J514,0)</f>
        <v>0</v>
      </c>
      <c r="BI514" s="187">
        <f>IF(N514="nulová",J514,0)</f>
        <v>0</v>
      </c>
      <c r="BJ514" s="19" t="s">
        <v>84</v>
      </c>
      <c r="BK514" s="187">
        <f>ROUND(I514*H514,2)</f>
        <v>0</v>
      </c>
      <c r="BL514" s="19" t="s">
        <v>224</v>
      </c>
      <c r="BM514" s="186" t="s">
        <v>852</v>
      </c>
    </row>
    <row r="515" spans="1:47" s="2" customFormat="1" ht="10">
      <c r="A515" s="36"/>
      <c r="B515" s="37"/>
      <c r="C515" s="38"/>
      <c r="D515" s="188" t="s">
        <v>157</v>
      </c>
      <c r="E515" s="38"/>
      <c r="F515" s="189" t="s">
        <v>853</v>
      </c>
      <c r="G515" s="38"/>
      <c r="H515" s="38"/>
      <c r="I515" s="190"/>
      <c r="J515" s="38"/>
      <c r="K515" s="38"/>
      <c r="L515" s="41"/>
      <c r="M515" s="191"/>
      <c r="N515" s="192"/>
      <c r="O515" s="66"/>
      <c r="P515" s="66"/>
      <c r="Q515" s="66"/>
      <c r="R515" s="66"/>
      <c r="S515" s="66"/>
      <c r="T515" s="67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9" t="s">
        <v>157</v>
      </c>
      <c r="AU515" s="19" t="s">
        <v>86</v>
      </c>
    </row>
    <row r="516" spans="1:47" s="2" customFormat="1" ht="10">
      <c r="A516" s="36"/>
      <c r="B516" s="37"/>
      <c r="C516" s="38"/>
      <c r="D516" s="193" t="s">
        <v>159</v>
      </c>
      <c r="E516" s="38"/>
      <c r="F516" s="194" t="s">
        <v>854</v>
      </c>
      <c r="G516" s="38"/>
      <c r="H516" s="38"/>
      <c r="I516" s="190"/>
      <c r="J516" s="38"/>
      <c r="K516" s="38"/>
      <c r="L516" s="41"/>
      <c r="M516" s="238"/>
      <c r="N516" s="239"/>
      <c r="O516" s="240"/>
      <c r="P516" s="240"/>
      <c r="Q516" s="240"/>
      <c r="R516" s="240"/>
      <c r="S516" s="240"/>
      <c r="T516" s="241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T516" s="19" t="s">
        <v>159</v>
      </c>
      <c r="AU516" s="19" t="s">
        <v>86</v>
      </c>
    </row>
    <row r="517" spans="1:31" s="2" customFormat="1" ht="7" customHeight="1">
      <c r="A517" s="36"/>
      <c r="B517" s="49"/>
      <c r="C517" s="50"/>
      <c r="D517" s="50"/>
      <c r="E517" s="50"/>
      <c r="F517" s="50"/>
      <c r="G517" s="50"/>
      <c r="H517" s="50"/>
      <c r="I517" s="50"/>
      <c r="J517" s="50"/>
      <c r="K517" s="50"/>
      <c r="L517" s="41"/>
      <c r="M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</row>
  </sheetData>
  <sheetProtection algorithmName="SHA-512" hashValue="emAJs/JTS32ldCAEPS7QUouakjfYMsa8NTjXJujIJqvhIfiaT7HxlR86Um1qAEk0miSwQagfoBlILCDLTQ3ZnQ==" saltValue="D1waLhYfLHupZ7/qLkAz4aJVg1j3IhskDyTQYcn2xZSJdej7boC/SJ31Zm00tym1Fkch5m3qnMj1L5mgSZF0Fg==" spinCount="100000" sheet="1" objects="1" scenarios="1" formatColumns="0" formatRows="0" autoFilter="0"/>
  <autoFilter ref="C97:K516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4_01/317944321"/>
    <hyperlink ref="F108" r:id="rId2" display="https://podminky.urs.cz/item/CS_URS_2024_01/611131121"/>
    <hyperlink ref="F111" r:id="rId3" display="https://podminky.urs.cz/item/CS_URS_2024_01/611311131"/>
    <hyperlink ref="F115" r:id="rId4" display="https://podminky.urs.cz/item/CS_URS_2024_01/612131121"/>
    <hyperlink ref="F119" r:id="rId5" display="https://podminky.urs.cz/item/CS_URS_2024_01/612311131"/>
    <hyperlink ref="F124" r:id="rId6" display="https://podminky.urs.cz/item/CS_URS_2024_01/631312141"/>
    <hyperlink ref="F131" r:id="rId7" display="https://podminky.urs.cz/item/CS_URS_2024_01/642944121"/>
    <hyperlink ref="F137" r:id="rId8" display="https://podminky.urs.cz/item/CS_URS_2024_01/949101112"/>
    <hyperlink ref="F140" r:id="rId9" display="https://podminky.urs.cz/item/CS_URS_2024_01/952901111"/>
    <hyperlink ref="F147" r:id="rId10" display="https://podminky.urs.cz/item/CS_URS_2024_01/971033631"/>
    <hyperlink ref="F151" r:id="rId11" display="https://podminky.urs.cz/item/CS_URS_2024_01/976071111"/>
    <hyperlink ref="F155" r:id="rId12" display="https://podminky.urs.cz/item/CS_URS_2024_01/977151121"/>
    <hyperlink ref="F164" r:id="rId13" display="https://podminky.urs.cz/item/CS_URS_2024_01/997013212"/>
    <hyperlink ref="F167" r:id="rId14" display="https://podminky.urs.cz/item/CS_URS_2024_01/997013501"/>
    <hyperlink ref="F170" r:id="rId15" display="https://podminky.urs.cz/item/CS_URS_2024_01/997013509"/>
    <hyperlink ref="F174" r:id="rId16" display="https://podminky.urs.cz/item/CS_URS_2024_01/997013631"/>
    <hyperlink ref="F178" r:id="rId17" display="https://podminky.urs.cz/item/CS_URS_2024_01/998011002"/>
    <hyperlink ref="F183" r:id="rId18" display="https://podminky.urs.cz/item/CS_URS_2024_01/711191101"/>
    <hyperlink ref="F189" r:id="rId19" display="https://podminky.urs.cz/item/CS_URS_2024_01/998711202"/>
    <hyperlink ref="F193" r:id="rId20" display="https://podminky.urs.cz/item/CS_URS_2024_01/722176116"/>
    <hyperlink ref="F200" r:id="rId21" display="https://podminky.urs.cz/item/CS_URS_2024_01/998722202"/>
    <hyperlink ref="F208" r:id="rId22" display="https://podminky.urs.cz/item/CS_URS_2024_01/998762202"/>
    <hyperlink ref="F216" r:id="rId23" display="https://podminky.urs.cz/item/CS_URS_2024_01/763111471"/>
    <hyperlink ref="F220" r:id="rId24" display="https://podminky.urs.cz/item/CS_URS_2024_01/763111726"/>
    <hyperlink ref="F227" r:id="rId25" display="https://podminky.urs.cz/item/CS_URS_2024_01/763111812"/>
    <hyperlink ref="F237" r:id="rId26" display="https://podminky.urs.cz/item/CS_URS_2024_01/763181311"/>
    <hyperlink ref="F242" r:id="rId27" display="https://podminky.urs.cz/item/CS_URS_2024_01/763181811"/>
    <hyperlink ref="F246" r:id="rId28" display="https://podminky.urs.cz/item/CS_URS_2024_01/763221811"/>
    <hyperlink ref="F250" r:id="rId29" display="https://podminky.urs.cz/item/CS_URS_2024_01/998763402"/>
    <hyperlink ref="F259" r:id="rId30" display="https://podminky.urs.cz/item/CS_URS_2024_01/766660002"/>
    <hyperlink ref="F264" r:id="rId31" display="https://podminky.urs.cz/item/CS_URS_2024_01/766660352"/>
    <hyperlink ref="F269" r:id="rId32" display="https://podminky.urs.cz/item/CS_URS_2024_01/766660357"/>
    <hyperlink ref="F274" r:id="rId33" display="https://podminky.urs.cz/item/CS_URS_2024_01/766660729"/>
    <hyperlink ref="F279" r:id="rId34" display="https://podminky.urs.cz/item/CS_URS_2024_01/998766202"/>
    <hyperlink ref="F283" r:id="rId35" display="https://podminky.urs.cz/item/CS_URS_2024_01/767165114"/>
    <hyperlink ref="F291" r:id="rId36" display="https://podminky.urs.cz/item/CS_URS_2024_01/998767202"/>
    <hyperlink ref="F295" r:id="rId37" display="https://podminky.urs.cz/item/CS_URS_2024_01/771111011"/>
    <hyperlink ref="F299" r:id="rId38" display="https://podminky.urs.cz/item/CS_URS_2024_01/771121011"/>
    <hyperlink ref="F302" r:id="rId39" display="https://podminky.urs.cz/item/CS_URS_2024_01/771151011"/>
    <hyperlink ref="F305" r:id="rId40" display="https://podminky.urs.cz/item/CS_URS_2024_01/771573810"/>
    <hyperlink ref="F312" r:id="rId41" display="https://podminky.urs.cz/item/CS_URS_2024_01/771574418"/>
    <hyperlink ref="F317" r:id="rId42" display="https://podminky.urs.cz/item/CS_URS_2024_01/998771202"/>
    <hyperlink ref="F326" r:id="rId43" display="https://podminky.urs.cz/item/CS_URS_2024_01/998776202"/>
    <hyperlink ref="F330" r:id="rId44" display="https://podminky.urs.cz/item/CS_URS_2024_01/777111111"/>
    <hyperlink ref="F333" r:id="rId45" display="https://podminky.urs.cz/item/CS_URS_2024_01/777111123"/>
    <hyperlink ref="F336" r:id="rId46" display="https://podminky.urs.cz/item/CS_URS_2024_01/777111131"/>
    <hyperlink ref="F339" r:id="rId47" display="https://podminky.urs.cz/item/CS_URS_2024_01/777111141"/>
    <hyperlink ref="F342" r:id="rId48" display="https://podminky.urs.cz/item/CS_URS_2024_01/777121105"/>
    <hyperlink ref="F346" r:id="rId49" display="https://podminky.urs.cz/item/CS_URS_2024_01/777131101"/>
    <hyperlink ref="F350" r:id="rId50" display="https://podminky.urs.cz/item/CS_URS_2024_01/777131127"/>
    <hyperlink ref="F357" r:id="rId51" display="https://podminky.urs.cz/item/CS_URS_2024_01/777511123"/>
    <hyperlink ref="F361" r:id="rId52" display="https://podminky.urs.cz/item/CS_URS_2024_01/777612103"/>
    <hyperlink ref="F365" r:id="rId53" display="https://podminky.urs.cz/item/CS_URS_2024_01/777621101"/>
    <hyperlink ref="F373" r:id="rId54" display="https://podminky.urs.cz/item/CS_URS_2024_01/777911111"/>
    <hyperlink ref="F383" r:id="rId55" display="https://podminky.urs.cz/item/CS_URS_2024_01/998777202"/>
    <hyperlink ref="F387" r:id="rId56" display="https://podminky.urs.cz/item/CS_URS_2024_01/781111011"/>
    <hyperlink ref="F398" r:id="rId57" display="https://podminky.urs.cz/item/CS_URS_2024_01/781121011"/>
    <hyperlink ref="F401" r:id="rId58" display="https://podminky.urs.cz/item/CS_URS_2024_01/781131264"/>
    <hyperlink ref="F411" r:id="rId59" display="https://podminky.urs.cz/item/CS_URS_2024_01/781151031"/>
    <hyperlink ref="F414" r:id="rId60" display="https://podminky.urs.cz/item/CS_URS_2024_01/781471810"/>
    <hyperlink ref="F423" r:id="rId61" display="https://podminky.urs.cz/item/CS_URS_2024_01/781474113"/>
    <hyperlink ref="F429" r:id="rId62" display="https://podminky.urs.cz/item/CS_URS_2024_01/781474115"/>
    <hyperlink ref="F436" r:id="rId63" display="https://podminky.urs.cz/item/CS_URS_2024_01/781492311"/>
    <hyperlink ref="F442" r:id="rId64" display="https://podminky.urs.cz/item/CS_URS_2024_01/781492351"/>
    <hyperlink ref="F448" r:id="rId65" display="https://podminky.urs.cz/item/CS_URS_2024_01/781571131"/>
    <hyperlink ref="F460" r:id="rId66" display="https://podminky.urs.cz/item/CS_URS_2024_01/998781202"/>
    <hyperlink ref="F464" r:id="rId67" display="https://podminky.urs.cz/item/CS_URS_2024_01/783301303"/>
    <hyperlink ref="F470" r:id="rId68" display="https://podminky.urs.cz/item/CS_URS_2024_01/783301313"/>
    <hyperlink ref="F473" r:id="rId69" display="https://podminky.urs.cz/item/CS_URS_2024_01/783314201"/>
    <hyperlink ref="F476" r:id="rId70" display="https://podminky.urs.cz/item/CS_URS_2024_01/783315101"/>
    <hyperlink ref="F479" r:id="rId71" display="https://podminky.urs.cz/item/CS_URS_2024_01/783317101"/>
    <hyperlink ref="F483" r:id="rId72" display="https://podminky.urs.cz/item/CS_URS_2024_01/784111013"/>
    <hyperlink ref="F486" r:id="rId73" display="https://podminky.urs.cz/item/CS_URS_2024_01/784111015"/>
    <hyperlink ref="F492" r:id="rId74" display="https://podminky.urs.cz/item/CS_URS_2024_01/784121003"/>
    <hyperlink ref="F495" r:id="rId75" display="https://podminky.urs.cz/item/CS_URS_2024_01/784121005"/>
    <hyperlink ref="F501" r:id="rId76" display="https://podminky.urs.cz/item/CS_URS_2024_01/784121013"/>
    <hyperlink ref="F504" r:id="rId77" display="https://podminky.urs.cz/item/CS_URS_2024_01/784121015"/>
    <hyperlink ref="F507" r:id="rId78" display="https://podminky.urs.cz/item/CS_URS_2024_01/784181103"/>
    <hyperlink ref="F510" r:id="rId79" display="https://podminky.urs.cz/item/CS_URS_2024_01/784181105"/>
    <hyperlink ref="F513" r:id="rId80" display="https://podminky.urs.cz/item/CS_URS_2024_01/784211103"/>
    <hyperlink ref="F516" r:id="rId81" display="https://podminky.urs.cz/item/CS_URS_2024_01/784211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36"/>
  <sheetViews>
    <sheetView showGridLines="0" workbookViewId="0" topLeftCell="A50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9" t="s">
        <v>89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106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2" t="str">
        <f>'Rekapitulace stavby'!K6</f>
        <v>KKN a.s.-Objekt D,stavební úpravy pro instalaci nové myčky nádobí</v>
      </c>
      <c r="F7" s="373"/>
      <c r="G7" s="373"/>
      <c r="H7" s="373"/>
      <c r="L7" s="22"/>
    </row>
    <row r="8" spans="1:31" s="2" customFormat="1" ht="12" customHeight="1">
      <c r="A8" s="36"/>
      <c r="B8" s="41"/>
      <c r="C8" s="36"/>
      <c r="D8" s="107" t="s">
        <v>107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4" t="s">
        <v>855</v>
      </c>
      <c r="F9" s="375"/>
      <c r="G9" s="375"/>
      <c r="H9" s="375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4. 4. 2024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6" t="str">
        <f>'Rekapitulace stavby'!E14</f>
        <v>Vyplň údaj</v>
      </c>
      <c r="F18" s="377"/>
      <c r="G18" s="377"/>
      <c r="H18" s="377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26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856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857</v>
      </c>
      <c r="F24" s="36"/>
      <c r="G24" s="36"/>
      <c r="H24" s="36"/>
      <c r="I24" s="107" t="s">
        <v>29</v>
      </c>
      <c r="J24" s="109" t="s">
        <v>856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8" t="s">
        <v>19</v>
      </c>
      <c r="F27" s="378"/>
      <c r="G27" s="378"/>
      <c r="H27" s="37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ROUND(J89,2)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ROUND((SUM(BE89:BE435)),2)</f>
        <v>0</v>
      </c>
      <c r="G33" s="36"/>
      <c r="H33" s="36"/>
      <c r="I33" s="120">
        <v>0.21</v>
      </c>
      <c r="J33" s="119">
        <f>ROUND(((SUM(BE89:BE435))*I33),2)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ROUND((SUM(BF89:BF435)),2)</f>
        <v>0</v>
      </c>
      <c r="G34" s="36"/>
      <c r="H34" s="36"/>
      <c r="I34" s="120">
        <v>0.15</v>
      </c>
      <c r="J34" s="119">
        <f>ROUND(((SUM(BF89:BF435))*I34),2)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ROUND((SUM(BG89:BG435)),2)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ROUND((SUM(BH89:BH435)),2)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ROUND((SUM(BI89:BI435)),2)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KKN a.s.-Objekt D,stavební úpravy pro instalaci nové myčky nádobí</v>
      </c>
      <c r="F48" s="380"/>
      <c r="G48" s="380"/>
      <c r="H48" s="38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2" t="str">
        <f>E9</f>
        <v>02 - Zdravotně technické instalace</v>
      </c>
      <c r="F50" s="381"/>
      <c r="G50" s="381"/>
      <c r="H50" s="381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Karlovy Vary</v>
      </c>
      <c r="G52" s="38"/>
      <c r="H52" s="38"/>
      <c r="I52" s="31" t="s">
        <v>23</v>
      </c>
      <c r="J52" s="61" t="str">
        <f>IF(J12="","",J12)</f>
        <v>4. 4. 2024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" customHeight="1">
      <c r="A54" s="36"/>
      <c r="B54" s="37"/>
      <c r="C54" s="31" t="s">
        <v>25</v>
      </c>
      <c r="D54" s="38"/>
      <c r="E54" s="38"/>
      <c r="F54" s="29" t="str">
        <f>E15</f>
        <v>KKN a.s.,nem.K.Vary,Bezručova 19,360 66 Karlovy Va</v>
      </c>
      <c r="G54" s="38"/>
      <c r="H54" s="38"/>
      <c r="I54" s="31" t="s">
        <v>32</v>
      </c>
      <c r="J54" s="34" t="str">
        <f>E21</f>
        <v>Jan Sobotka,Kynšperk,Palackého 108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Sylva Kubová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110</v>
      </c>
      <c r="D57" s="133"/>
      <c r="E57" s="133"/>
      <c r="F57" s="133"/>
      <c r="G57" s="133"/>
      <c r="H57" s="133"/>
      <c r="I57" s="133"/>
      <c r="J57" s="134" t="s">
        <v>111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5" customHeight="1">
      <c r="B60" s="136"/>
      <c r="C60" s="137"/>
      <c r="D60" s="138" t="s">
        <v>113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2:12" s="10" customFormat="1" ht="19.9" customHeight="1">
      <c r="B61" s="142"/>
      <c r="C61" s="143"/>
      <c r="D61" s="144" t="s">
        <v>116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2:12" s="10" customFormat="1" ht="19.9" customHeight="1">
      <c r="B62" s="142"/>
      <c r="C62" s="143"/>
      <c r="D62" s="144" t="s">
        <v>117</v>
      </c>
      <c r="E62" s="145"/>
      <c r="F62" s="145"/>
      <c r="G62" s="145"/>
      <c r="H62" s="145"/>
      <c r="I62" s="145"/>
      <c r="J62" s="146">
        <f>J96</f>
        <v>0</v>
      </c>
      <c r="K62" s="143"/>
      <c r="L62" s="147"/>
    </row>
    <row r="63" spans="2:12" s="9" customFormat="1" ht="25" customHeight="1">
      <c r="B63" s="136"/>
      <c r="C63" s="137"/>
      <c r="D63" s="138" t="s">
        <v>119</v>
      </c>
      <c r="E63" s="139"/>
      <c r="F63" s="139"/>
      <c r="G63" s="139"/>
      <c r="H63" s="139"/>
      <c r="I63" s="139"/>
      <c r="J63" s="140">
        <f>J110</f>
        <v>0</v>
      </c>
      <c r="K63" s="137"/>
      <c r="L63" s="141"/>
    </row>
    <row r="64" spans="2:12" s="10" customFormat="1" ht="19.9" customHeight="1">
      <c r="B64" s="142"/>
      <c r="C64" s="143"/>
      <c r="D64" s="144" t="s">
        <v>858</v>
      </c>
      <c r="E64" s="145"/>
      <c r="F64" s="145"/>
      <c r="G64" s="145"/>
      <c r="H64" s="145"/>
      <c r="I64" s="145"/>
      <c r="J64" s="146">
        <f>J111</f>
        <v>0</v>
      </c>
      <c r="K64" s="143"/>
      <c r="L64" s="147"/>
    </row>
    <row r="65" spans="2:12" s="10" customFormat="1" ht="19.9" customHeight="1">
      <c r="B65" s="142"/>
      <c r="C65" s="143"/>
      <c r="D65" s="144" t="s">
        <v>121</v>
      </c>
      <c r="E65" s="145"/>
      <c r="F65" s="145"/>
      <c r="G65" s="145"/>
      <c r="H65" s="145"/>
      <c r="I65" s="145"/>
      <c r="J65" s="146">
        <f>J225</f>
        <v>0</v>
      </c>
      <c r="K65" s="143"/>
      <c r="L65" s="147"/>
    </row>
    <row r="66" spans="2:12" s="10" customFormat="1" ht="19.9" customHeight="1">
      <c r="B66" s="142"/>
      <c r="C66" s="143"/>
      <c r="D66" s="144" t="s">
        <v>859</v>
      </c>
      <c r="E66" s="145"/>
      <c r="F66" s="145"/>
      <c r="G66" s="145"/>
      <c r="H66" s="145"/>
      <c r="I66" s="145"/>
      <c r="J66" s="146">
        <f>J341</f>
        <v>0</v>
      </c>
      <c r="K66" s="143"/>
      <c r="L66" s="147"/>
    </row>
    <row r="67" spans="2:12" s="10" customFormat="1" ht="19.9" customHeight="1">
      <c r="B67" s="142"/>
      <c r="C67" s="143"/>
      <c r="D67" s="144" t="s">
        <v>860</v>
      </c>
      <c r="E67" s="145"/>
      <c r="F67" s="145"/>
      <c r="G67" s="145"/>
      <c r="H67" s="145"/>
      <c r="I67" s="145"/>
      <c r="J67" s="146">
        <f>J407</f>
        <v>0</v>
      </c>
      <c r="K67" s="143"/>
      <c r="L67" s="147"/>
    </row>
    <row r="68" spans="2:12" s="10" customFormat="1" ht="19.9" customHeight="1">
      <c r="B68" s="142"/>
      <c r="C68" s="143"/>
      <c r="D68" s="144" t="s">
        <v>125</v>
      </c>
      <c r="E68" s="145"/>
      <c r="F68" s="145"/>
      <c r="G68" s="145"/>
      <c r="H68" s="145"/>
      <c r="I68" s="145"/>
      <c r="J68" s="146">
        <f>J414</f>
        <v>0</v>
      </c>
      <c r="K68" s="143"/>
      <c r="L68" s="147"/>
    </row>
    <row r="69" spans="2:12" s="9" customFormat="1" ht="25" customHeight="1">
      <c r="B69" s="136"/>
      <c r="C69" s="137"/>
      <c r="D69" s="138" t="s">
        <v>861</v>
      </c>
      <c r="E69" s="139"/>
      <c r="F69" s="139"/>
      <c r="G69" s="139"/>
      <c r="H69" s="139"/>
      <c r="I69" s="139"/>
      <c r="J69" s="140">
        <f>J426</f>
        <v>0</v>
      </c>
      <c r="K69" s="137"/>
      <c r="L69" s="141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7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7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5" customHeight="1">
      <c r="A76" s="36"/>
      <c r="B76" s="37"/>
      <c r="C76" s="25" t="s">
        <v>132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7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79" t="str">
        <f>E7</f>
        <v>KKN a.s.-Objekt D,stavební úpravy pro instalaci nové myčky nádobí</v>
      </c>
      <c r="F79" s="380"/>
      <c r="G79" s="380"/>
      <c r="H79" s="380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107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32" t="str">
        <f>E9</f>
        <v>02 - Zdravotně technické instalace</v>
      </c>
      <c r="F81" s="381"/>
      <c r="G81" s="381"/>
      <c r="H81" s="381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7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F12</f>
        <v>Karlovy Vary</v>
      </c>
      <c r="G83" s="38"/>
      <c r="H83" s="38"/>
      <c r="I83" s="31" t="s">
        <v>23</v>
      </c>
      <c r="J83" s="61" t="str">
        <f>IF(J12="","",J12)</f>
        <v>4. 4. 2024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7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40" customHeight="1">
      <c r="A85" s="36"/>
      <c r="B85" s="37"/>
      <c r="C85" s="31" t="s">
        <v>25</v>
      </c>
      <c r="D85" s="38"/>
      <c r="E85" s="38"/>
      <c r="F85" s="29" t="str">
        <f>E15</f>
        <v>KKN a.s.,nem.K.Vary,Bezručova 19,360 66 Karlovy Va</v>
      </c>
      <c r="G85" s="38"/>
      <c r="H85" s="38"/>
      <c r="I85" s="31" t="s">
        <v>32</v>
      </c>
      <c r="J85" s="34" t="str">
        <f>E21</f>
        <v>Jan Sobotka,Kynšperk,Palackého 108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15" customHeight="1">
      <c r="A86" s="36"/>
      <c r="B86" s="37"/>
      <c r="C86" s="31" t="s">
        <v>30</v>
      </c>
      <c r="D86" s="38"/>
      <c r="E86" s="38"/>
      <c r="F86" s="29" t="str">
        <f>IF(E18="","",E18)</f>
        <v>Vyplň údaj</v>
      </c>
      <c r="G86" s="38"/>
      <c r="H86" s="38"/>
      <c r="I86" s="31" t="s">
        <v>36</v>
      </c>
      <c r="J86" s="34" t="str">
        <f>E24</f>
        <v>Sylva Kubová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2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8"/>
      <c r="B88" s="149"/>
      <c r="C88" s="150" t="s">
        <v>133</v>
      </c>
      <c r="D88" s="151" t="s">
        <v>61</v>
      </c>
      <c r="E88" s="151" t="s">
        <v>57</v>
      </c>
      <c r="F88" s="151" t="s">
        <v>58</v>
      </c>
      <c r="G88" s="151" t="s">
        <v>134</v>
      </c>
      <c r="H88" s="151" t="s">
        <v>135</v>
      </c>
      <c r="I88" s="151" t="s">
        <v>136</v>
      </c>
      <c r="J88" s="151" t="s">
        <v>111</v>
      </c>
      <c r="K88" s="152" t="s">
        <v>137</v>
      </c>
      <c r="L88" s="153"/>
      <c r="M88" s="70" t="s">
        <v>19</v>
      </c>
      <c r="N88" s="71" t="s">
        <v>46</v>
      </c>
      <c r="O88" s="71" t="s">
        <v>138</v>
      </c>
      <c r="P88" s="71" t="s">
        <v>139</v>
      </c>
      <c r="Q88" s="71" t="s">
        <v>140</v>
      </c>
      <c r="R88" s="71" t="s">
        <v>141</v>
      </c>
      <c r="S88" s="71" t="s">
        <v>142</v>
      </c>
      <c r="T88" s="72" t="s">
        <v>143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3" s="2" customFormat="1" ht="22.75" customHeight="1">
      <c r="A89" s="36"/>
      <c r="B89" s="37"/>
      <c r="C89" s="77" t="s">
        <v>144</v>
      </c>
      <c r="D89" s="38"/>
      <c r="E89" s="38"/>
      <c r="F89" s="38"/>
      <c r="G89" s="38"/>
      <c r="H89" s="38"/>
      <c r="I89" s="38"/>
      <c r="J89" s="154">
        <f>BK89</f>
        <v>0</v>
      </c>
      <c r="K89" s="38"/>
      <c r="L89" s="41"/>
      <c r="M89" s="73"/>
      <c r="N89" s="155"/>
      <c r="O89" s="74"/>
      <c r="P89" s="156">
        <f>P90+P110+P426</f>
        <v>0</v>
      </c>
      <c r="Q89" s="74"/>
      <c r="R89" s="156">
        <f>R90+R110+R426</f>
        <v>0.099195</v>
      </c>
      <c r="S89" s="74"/>
      <c r="T89" s="157">
        <f>T90+T110+T426</f>
        <v>0.38266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75</v>
      </c>
      <c r="AU89" s="19" t="s">
        <v>112</v>
      </c>
      <c r="BK89" s="158">
        <f>BK90+BK110+BK426</f>
        <v>0</v>
      </c>
    </row>
    <row r="90" spans="2:63" s="12" customFormat="1" ht="25.9" customHeight="1">
      <c r="B90" s="159"/>
      <c r="C90" s="160"/>
      <c r="D90" s="161" t="s">
        <v>75</v>
      </c>
      <c r="E90" s="162" t="s">
        <v>145</v>
      </c>
      <c r="F90" s="162" t="s">
        <v>146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P91+P96</f>
        <v>0</v>
      </c>
      <c r="Q90" s="167"/>
      <c r="R90" s="168">
        <f>R91+R96</f>
        <v>0.002835</v>
      </c>
      <c r="S90" s="167"/>
      <c r="T90" s="169">
        <f>T91+T96</f>
        <v>0.01674</v>
      </c>
      <c r="AR90" s="170" t="s">
        <v>84</v>
      </c>
      <c r="AT90" s="171" t="s">
        <v>75</v>
      </c>
      <c r="AU90" s="171" t="s">
        <v>76</v>
      </c>
      <c r="AY90" s="170" t="s">
        <v>147</v>
      </c>
      <c r="BK90" s="172">
        <f>BK91+BK96</f>
        <v>0</v>
      </c>
    </row>
    <row r="91" spans="2:63" s="12" customFormat="1" ht="22.75" customHeight="1">
      <c r="B91" s="159"/>
      <c r="C91" s="160"/>
      <c r="D91" s="161" t="s">
        <v>75</v>
      </c>
      <c r="E91" s="173" t="s">
        <v>214</v>
      </c>
      <c r="F91" s="173" t="s">
        <v>215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SUM(P92:P95)</f>
        <v>0</v>
      </c>
      <c r="Q91" s="167"/>
      <c r="R91" s="168">
        <f>SUM(R92:R95)</f>
        <v>0.002835</v>
      </c>
      <c r="S91" s="167"/>
      <c r="T91" s="169">
        <f>SUM(T92:T95)</f>
        <v>0.01674</v>
      </c>
      <c r="AR91" s="170" t="s">
        <v>84</v>
      </c>
      <c r="AT91" s="171" t="s">
        <v>75</v>
      </c>
      <c r="AU91" s="171" t="s">
        <v>84</v>
      </c>
      <c r="AY91" s="170" t="s">
        <v>147</v>
      </c>
      <c r="BK91" s="172">
        <f>SUM(BK92:BK95)</f>
        <v>0</v>
      </c>
    </row>
    <row r="92" spans="1:65" s="2" customFormat="1" ht="16.5" customHeight="1">
      <c r="A92" s="36"/>
      <c r="B92" s="37"/>
      <c r="C92" s="175" t="s">
        <v>84</v>
      </c>
      <c r="D92" s="175" t="s">
        <v>150</v>
      </c>
      <c r="E92" s="176" t="s">
        <v>862</v>
      </c>
      <c r="F92" s="177" t="s">
        <v>863</v>
      </c>
      <c r="G92" s="178" t="s">
        <v>241</v>
      </c>
      <c r="H92" s="179">
        <v>2.7</v>
      </c>
      <c r="I92" s="180"/>
      <c r="J92" s="181">
        <f>ROUND(I92*H92,2)</f>
        <v>0</v>
      </c>
      <c r="K92" s="177" t="s">
        <v>154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0.00105</v>
      </c>
      <c r="R92" s="184">
        <f>Q92*H92</f>
        <v>0.002835</v>
      </c>
      <c r="S92" s="184">
        <v>0.0062</v>
      </c>
      <c r="T92" s="185">
        <f>S92*H92</f>
        <v>0.01674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155</v>
      </c>
      <c r="AT92" s="186" t="s">
        <v>150</v>
      </c>
      <c r="AU92" s="186" t="s">
        <v>86</v>
      </c>
      <c r="AY92" s="19" t="s">
        <v>147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84</v>
      </c>
      <c r="BK92" s="187">
        <f>ROUND(I92*H92,2)</f>
        <v>0</v>
      </c>
      <c r="BL92" s="19" t="s">
        <v>155</v>
      </c>
      <c r="BM92" s="186" t="s">
        <v>864</v>
      </c>
    </row>
    <row r="93" spans="1:47" s="2" customFormat="1" ht="18">
      <c r="A93" s="36"/>
      <c r="B93" s="37"/>
      <c r="C93" s="38"/>
      <c r="D93" s="188" t="s">
        <v>157</v>
      </c>
      <c r="E93" s="38"/>
      <c r="F93" s="189" t="s">
        <v>865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157</v>
      </c>
      <c r="AU93" s="19" t="s">
        <v>86</v>
      </c>
    </row>
    <row r="94" spans="1:47" s="2" customFormat="1" ht="10">
      <c r="A94" s="36"/>
      <c r="B94" s="37"/>
      <c r="C94" s="38"/>
      <c r="D94" s="193" t="s">
        <v>159</v>
      </c>
      <c r="E94" s="38"/>
      <c r="F94" s="194" t="s">
        <v>866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159</v>
      </c>
      <c r="AU94" s="19" t="s">
        <v>86</v>
      </c>
    </row>
    <row r="95" spans="2:51" s="13" customFormat="1" ht="10">
      <c r="B95" s="195"/>
      <c r="C95" s="196"/>
      <c r="D95" s="188" t="s">
        <v>161</v>
      </c>
      <c r="E95" s="205" t="s">
        <v>19</v>
      </c>
      <c r="F95" s="197" t="s">
        <v>867</v>
      </c>
      <c r="G95" s="196"/>
      <c r="H95" s="198">
        <v>2.7</v>
      </c>
      <c r="I95" s="199"/>
      <c r="J95" s="196"/>
      <c r="K95" s="196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161</v>
      </c>
      <c r="AU95" s="204" t="s">
        <v>86</v>
      </c>
      <c r="AV95" s="13" t="s">
        <v>86</v>
      </c>
      <c r="AW95" s="13" t="s">
        <v>35</v>
      </c>
      <c r="AX95" s="13" t="s">
        <v>84</v>
      </c>
      <c r="AY95" s="204" t="s">
        <v>147</v>
      </c>
    </row>
    <row r="96" spans="2:63" s="12" customFormat="1" ht="22.75" customHeight="1">
      <c r="B96" s="159"/>
      <c r="C96" s="160"/>
      <c r="D96" s="161" t="s">
        <v>75</v>
      </c>
      <c r="E96" s="173" t="s">
        <v>258</v>
      </c>
      <c r="F96" s="173" t="s">
        <v>259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SUM(P97:P109)</f>
        <v>0</v>
      </c>
      <c r="Q96" s="167"/>
      <c r="R96" s="168">
        <f>SUM(R97:R109)</f>
        <v>0</v>
      </c>
      <c r="S96" s="167"/>
      <c r="T96" s="169">
        <f>SUM(T97:T109)</f>
        <v>0</v>
      </c>
      <c r="AR96" s="170" t="s">
        <v>84</v>
      </c>
      <c r="AT96" s="171" t="s">
        <v>75</v>
      </c>
      <c r="AU96" s="171" t="s">
        <v>84</v>
      </c>
      <c r="AY96" s="170" t="s">
        <v>147</v>
      </c>
      <c r="BK96" s="172">
        <f>SUM(BK97:BK109)</f>
        <v>0</v>
      </c>
    </row>
    <row r="97" spans="1:65" s="2" customFormat="1" ht="16.5" customHeight="1">
      <c r="A97" s="36"/>
      <c r="B97" s="37"/>
      <c r="C97" s="175" t="s">
        <v>86</v>
      </c>
      <c r="D97" s="175" t="s">
        <v>150</v>
      </c>
      <c r="E97" s="176" t="s">
        <v>260</v>
      </c>
      <c r="F97" s="177" t="s">
        <v>261</v>
      </c>
      <c r="G97" s="178" t="s">
        <v>153</v>
      </c>
      <c r="H97" s="179">
        <v>0.383</v>
      </c>
      <c r="I97" s="180"/>
      <c r="J97" s="181">
        <f>ROUND(I97*H97,2)</f>
        <v>0</v>
      </c>
      <c r="K97" s="177" t="s">
        <v>154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155</v>
      </c>
      <c r="AT97" s="186" t="s">
        <v>150</v>
      </c>
      <c r="AU97" s="186" t="s">
        <v>86</v>
      </c>
      <c r="AY97" s="19" t="s">
        <v>147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84</v>
      </c>
      <c r="BK97" s="187">
        <f>ROUND(I97*H97,2)</f>
        <v>0</v>
      </c>
      <c r="BL97" s="19" t="s">
        <v>155</v>
      </c>
      <c r="BM97" s="186" t="s">
        <v>868</v>
      </c>
    </row>
    <row r="98" spans="1:47" s="2" customFormat="1" ht="10">
      <c r="A98" s="36"/>
      <c r="B98" s="37"/>
      <c r="C98" s="38"/>
      <c r="D98" s="188" t="s">
        <v>157</v>
      </c>
      <c r="E98" s="38"/>
      <c r="F98" s="189" t="s">
        <v>263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157</v>
      </c>
      <c r="AU98" s="19" t="s">
        <v>86</v>
      </c>
    </row>
    <row r="99" spans="1:47" s="2" customFormat="1" ht="10">
      <c r="A99" s="36"/>
      <c r="B99" s="37"/>
      <c r="C99" s="38"/>
      <c r="D99" s="193" t="s">
        <v>159</v>
      </c>
      <c r="E99" s="38"/>
      <c r="F99" s="194" t="s">
        <v>264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159</v>
      </c>
      <c r="AU99" s="19" t="s">
        <v>86</v>
      </c>
    </row>
    <row r="100" spans="1:65" s="2" customFormat="1" ht="16.5" customHeight="1">
      <c r="A100" s="36"/>
      <c r="B100" s="37"/>
      <c r="C100" s="175" t="s">
        <v>148</v>
      </c>
      <c r="D100" s="175" t="s">
        <v>150</v>
      </c>
      <c r="E100" s="176" t="s">
        <v>265</v>
      </c>
      <c r="F100" s="177" t="s">
        <v>266</v>
      </c>
      <c r="G100" s="178" t="s">
        <v>153</v>
      </c>
      <c r="H100" s="179">
        <v>0.383</v>
      </c>
      <c r="I100" s="180"/>
      <c r="J100" s="181">
        <f>ROUND(I100*H100,2)</f>
        <v>0</v>
      </c>
      <c r="K100" s="177" t="s">
        <v>154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155</v>
      </c>
      <c r="AT100" s="186" t="s">
        <v>150</v>
      </c>
      <c r="AU100" s="186" t="s">
        <v>86</v>
      </c>
      <c r="AY100" s="19" t="s">
        <v>147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84</v>
      </c>
      <c r="BK100" s="187">
        <f>ROUND(I100*H100,2)</f>
        <v>0</v>
      </c>
      <c r="BL100" s="19" t="s">
        <v>155</v>
      </c>
      <c r="BM100" s="186" t="s">
        <v>869</v>
      </c>
    </row>
    <row r="101" spans="1:47" s="2" customFormat="1" ht="10">
      <c r="A101" s="36"/>
      <c r="B101" s="37"/>
      <c r="C101" s="38"/>
      <c r="D101" s="188" t="s">
        <v>157</v>
      </c>
      <c r="E101" s="38"/>
      <c r="F101" s="189" t="s">
        <v>268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157</v>
      </c>
      <c r="AU101" s="19" t="s">
        <v>86</v>
      </c>
    </row>
    <row r="102" spans="1:47" s="2" customFormat="1" ht="10">
      <c r="A102" s="36"/>
      <c r="B102" s="37"/>
      <c r="C102" s="38"/>
      <c r="D102" s="193" t="s">
        <v>159</v>
      </c>
      <c r="E102" s="38"/>
      <c r="F102" s="194" t="s">
        <v>269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159</v>
      </c>
      <c r="AU102" s="19" t="s">
        <v>86</v>
      </c>
    </row>
    <row r="103" spans="1:65" s="2" customFormat="1" ht="16.5" customHeight="1">
      <c r="A103" s="36"/>
      <c r="B103" s="37"/>
      <c r="C103" s="175" t="s">
        <v>155</v>
      </c>
      <c r="D103" s="175" t="s">
        <v>150</v>
      </c>
      <c r="E103" s="176" t="s">
        <v>271</v>
      </c>
      <c r="F103" s="177" t="s">
        <v>272</v>
      </c>
      <c r="G103" s="178" t="s">
        <v>153</v>
      </c>
      <c r="H103" s="179">
        <v>7.277</v>
      </c>
      <c r="I103" s="180"/>
      <c r="J103" s="181">
        <f>ROUND(I103*H103,2)</f>
        <v>0</v>
      </c>
      <c r="K103" s="177" t="s">
        <v>154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155</v>
      </c>
      <c r="AT103" s="186" t="s">
        <v>150</v>
      </c>
      <c r="AU103" s="186" t="s">
        <v>86</v>
      </c>
      <c r="AY103" s="19" t="s">
        <v>147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84</v>
      </c>
      <c r="BK103" s="187">
        <f>ROUND(I103*H103,2)</f>
        <v>0</v>
      </c>
      <c r="BL103" s="19" t="s">
        <v>155</v>
      </c>
      <c r="BM103" s="186" t="s">
        <v>870</v>
      </c>
    </row>
    <row r="104" spans="1:47" s="2" customFormat="1" ht="18">
      <c r="A104" s="36"/>
      <c r="B104" s="37"/>
      <c r="C104" s="38"/>
      <c r="D104" s="188" t="s">
        <v>157</v>
      </c>
      <c r="E104" s="38"/>
      <c r="F104" s="189" t="s">
        <v>274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157</v>
      </c>
      <c r="AU104" s="19" t="s">
        <v>86</v>
      </c>
    </row>
    <row r="105" spans="1:47" s="2" customFormat="1" ht="10">
      <c r="A105" s="36"/>
      <c r="B105" s="37"/>
      <c r="C105" s="38"/>
      <c r="D105" s="193" t="s">
        <v>159</v>
      </c>
      <c r="E105" s="38"/>
      <c r="F105" s="194" t="s">
        <v>275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159</v>
      </c>
      <c r="AU105" s="19" t="s">
        <v>86</v>
      </c>
    </row>
    <row r="106" spans="2:51" s="13" customFormat="1" ht="10">
      <c r="B106" s="195"/>
      <c r="C106" s="196"/>
      <c r="D106" s="188" t="s">
        <v>161</v>
      </c>
      <c r="E106" s="196"/>
      <c r="F106" s="197" t="s">
        <v>871</v>
      </c>
      <c r="G106" s="196"/>
      <c r="H106" s="198">
        <v>7.277</v>
      </c>
      <c r="I106" s="199"/>
      <c r="J106" s="196"/>
      <c r="K106" s="196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161</v>
      </c>
      <c r="AU106" s="204" t="s">
        <v>86</v>
      </c>
      <c r="AV106" s="13" t="s">
        <v>86</v>
      </c>
      <c r="AW106" s="13" t="s">
        <v>4</v>
      </c>
      <c r="AX106" s="13" t="s">
        <v>84</v>
      </c>
      <c r="AY106" s="204" t="s">
        <v>147</v>
      </c>
    </row>
    <row r="107" spans="1:65" s="2" customFormat="1" ht="21.75" customHeight="1">
      <c r="A107" s="36"/>
      <c r="B107" s="37"/>
      <c r="C107" s="175" t="s">
        <v>183</v>
      </c>
      <c r="D107" s="175" t="s">
        <v>150</v>
      </c>
      <c r="E107" s="176" t="s">
        <v>278</v>
      </c>
      <c r="F107" s="177" t="s">
        <v>279</v>
      </c>
      <c r="G107" s="178" t="s">
        <v>153</v>
      </c>
      <c r="H107" s="179">
        <v>0.383</v>
      </c>
      <c r="I107" s="180"/>
      <c r="J107" s="181">
        <f>ROUND(I107*H107,2)</f>
        <v>0</v>
      </c>
      <c r="K107" s="177" t="s">
        <v>154</v>
      </c>
      <c r="L107" s="41"/>
      <c r="M107" s="182" t="s">
        <v>19</v>
      </c>
      <c r="N107" s="183" t="s">
        <v>47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155</v>
      </c>
      <c r="AT107" s="186" t="s">
        <v>150</v>
      </c>
      <c r="AU107" s="186" t="s">
        <v>86</v>
      </c>
      <c r="AY107" s="19" t="s">
        <v>147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84</v>
      </c>
      <c r="BK107" s="187">
        <f>ROUND(I107*H107,2)</f>
        <v>0</v>
      </c>
      <c r="BL107" s="19" t="s">
        <v>155</v>
      </c>
      <c r="BM107" s="186" t="s">
        <v>872</v>
      </c>
    </row>
    <row r="108" spans="1:47" s="2" customFormat="1" ht="18">
      <c r="A108" s="36"/>
      <c r="B108" s="37"/>
      <c r="C108" s="38"/>
      <c r="D108" s="188" t="s">
        <v>157</v>
      </c>
      <c r="E108" s="38"/>
      <c r="F108" s="189" t="s">
        <v>281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157</v>
      </c>
      <c r="AU108" s="19" t="s">
        <v>86</v>
      </c>
    </row>
    <row r="109" spans="1:47" s="2" customFormat="1" ht="10">
      <c r="A109" s="36"/>
      <c r="B109" s="37"/>
      <c r="C109" s="38"/>
      <c r="D109" s="193" t="s">
        <v>159</v>
      </c>
      <c r="E109" s="38"/>
      <c r="F109" s="194" t="s">
        <v>282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159</v>
      </c>
      <c r="AU109" s="19" t="s">
        <v>86</v>
      </c>
    </row>
    <row r="110" spans="2:63" s="12" customFormat="1" ht="25.9" customHeight="1">
      <c r="B110" s="159"/>
      <c r="C110" s="160"/>
      <c r="D110" s="161" t="s">
        <v>75</v>
      </c>
      <c r="E110" s="162" t="s">
        <v>291</v>
      </c>
      <c r="F110" s="162" t="s">
        <v>292</v>
      </c>
      <c r="G110" s="160"/>
      <c r="H110" s="160"/>
      <c r="I110" s="163"/>
      <c r="J110" s="164">
        <f>BK110</f>
        <v>0</v>
      </c>
      <c r="K110" s="160"/>
      <c r="L110" s="165"/>
      <c r="M110" s="166"/>
      <c r="N110" s="167"/>
      <c r="O110" s="167"/>
      <c r="P110" s="168">
        <f>P111+P225+P341+P407+P414</f>
        <v>0</v>
      </c>
      <c r="Q110" s="167"/>
      <c r="R110" s="168">
        <f>R111+R225+R341+R407+R414</f>
        <v>0.09636</v>
      </c>
      <c r="S110" s="167"/>
      <c r="T110" s="169">
        <f>T111+T225+T341+T407+T414</f>
        <v>0.36592</v>
      </c>
      <c r="AR110" s="170" t="s">
        <v>86</v>
      </c>
      <c r="AT110" s="171" t="s">
        <v>75</v>
      </c>
      <c r="AU110" s="171" t="s">
        <v>76</v>
      </c>
      <c r="AY110" s="170" t="s">
        <v>147</v>
      </c>
      <c r="BK110" s="172">
        <f>BK111+BK225+BK341+BK407+BK414</f>
        <v>0</v>
      </c>
    </row>
    <row r="111" spans="2:63" s="12" customFormat="1" ht="22.75" customHeight="1">
      <c r="B111" s="159"/>
      <c r="C111" s="160"/>
      <c r="D111" s="161" t="s">
        <v>75</v>
      </c>
      <c r="E111" s="173" t="s">
        <v>873</v>
      </c>
      <c r="F111" s="173" t="s">
        <v>874</v>
      </c>
      <c r="G111" s="160"/>
      <c r="H111" s="160"/>
      <c r="I111" s="163"/>
      <c r="J111" s="174">
        <f>BK111</f>
        <v>0</v>
      </c>
      <c r="K111" s="160"/>
      <c r="L111" s="165"/>
      <c r="M111" s="166"/>
      <c r="N111" s="167"/>
      <c r="O111" s="167"/>
      <c r="P111" s="168">
        <f>SUM(P112:P224)</f>
        <v>0</v>
      </c>
      <c r="Q111" s="167"/>
      <c r="R111" s="168">
        <f>SUM(R112:R224)</f>
        <v>0.02389</v>
      </c>
      <c r="S111" s="167"/>
      <c r="T111" s="169">
        <f>SUM(T112:T224)</f>
        <v>0.025500000000000002</v>
      </c>
      <c r="AR111" s="170" t="s">
        <v>86</v>
      </c>
      <c r="AT111" s="171" t="s">
        <v>75</v>
      </c>
      <c r="AU111" s="171" t="s">
        <v>84</v>
      </c>
      <c r="AY111" s="170" t="s">
        <v>147</v>
      </c>
      <c r="BK111" s="172">
        <f>SUM(BK112:BK224)</f>
        <v>0</v>
      </c>
    </row>
    <row r="112" spans="1:65" s="2" customFormat="1" ht="16.5" customHeight="1">
      <c r="A112" s="36"/>
      <c r="B112" s="37"/>
      <c r="C112" s="175" t="s">
        <v>163</v>
      </c>
      <c r="D112" s="175" t="s">
        <v>150</v>
      </c>
      <c r="E112" s="176" t="s">
        <v>875</v>
      </c>
      <c r="F112" s="177" t="s">
        <v>876</v>
      </c>
      <c r="G112" s="178" t="s">
        <v>204</v>
      </c>
      <c r="H112" s="179">
        <v>8</v>
      </c>
      <c r="I112" s="180"/>
      <c r="J112" s="181">
        <f>ROUND(I112*H112,2)</f>
        <v>0</v>
      </c>
      <c r="K112" s="177" t="s">
        <v>154</v>
      </c>
      <c r="L112" s="41"/>
      <c r="M112" s="182" t="s">
        <v>19</v>
      </c>
      <c r="N112" s="183" t="s">
        <v>47</v>
      </c>
      <c r="O112" s="66"/>
      <c r="P112" s="184">
        <f>O112*H112</f>
        <v>0</v>
      </c>
      <c r="Q112" s="184">
        <v>0.00058</v>
      </c>
      <c r="R112" s="184">
        <f>Q112*H112</f>
        <v>0.00464</v>
      </c>
      <c r="S112" s="184">
        <v>0.00042</v>
      </c>
      <c r="T112" s="185">
        <f>S112*H112</f>
        <v>0.00336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224</v>
      </c>
      <c r="AT112" s="186" t="s">
        <v>150</v>
      </c>
      <c r="AU112" s="186" t="s">
        <v>86</v>
      </c>
      <c r="AY112" s="19" t="s">
        <v>147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84</v>
      </c>
      <c r="BK112" s="187">
        <f>ROUND(I112*H112,2)</f>
        <v>0</v>
      </c>
      <c r="BL112" s="19" t="s">
        <v>224</v>
      </c>
      <c r="BM112" s="186" t="s">
        <v>877</v>
      </c>
    </row>
    <row r="113" spans="1:47" s="2" customFormat="1" ht="10">
      <c r="A113" s="36"/>
      <c r="B113" s="37"/>
      <c r="C113" s="38"/>
      <c r="D113" s="188" t="s">
        <v>157</v>
      </c>
      <c r="E113" s="38"/>
      <c r="F113" s="189" t="s">
        <v>878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157</v>
      </c>
      <c r="AU113" s="19" t="s">
        <v>86</v>
      </c>
    </row>
    <row r="114" spans="1:47" s="2" customFormat="1" ht="10">
      <c r="A114" s="36"/>
      <c r="B114" s="37"/>
      <c r="C114" s="38"/>
      <c r="D114" s="193" t="s">
        <v>159</v>
      </c>
      <c r="E114" s="38"/>
      <c r="F114" s="194" t="s">
        <v>879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159</v>
      </c>
      <c r="AU114" s="19" t="s">
        <v>86</v>
      </c>
    </row>
    <row r="115" spans="1:65" s="2" customFormat="1" ht="16.5" customHeight="1">
      <c r="A115" s="36"/>
      <c r="B115" s="37"/>
      <c r="C115" s="175" t="s">
        <v>201</v>
      </c>
      <c r="D115" s="175" t="s">
        <v>150</v>
      </c>
      <c r="E115" s="176" t="s">
        <v>880</v>
      </c>
      <c r="F115" s="177" t="s">
        <v>881</v>
      </c>
      <c r="G115" s="178" t="s">
        <v>241</v>
      </c>
      <c r="H115" s="179">
        <v>3</v>
      </c>
      <c r="I115" s="180"/>
      <c r="J115" s="181">
        <f>ROUND(I115*H115,2)</f>
        <v>0</v>
      </c>
      <c r="K115" s="177" t="s">
        <v>154</v>
      </c>
      <c r="L115" s="41"/>
      <c r="M115" s="182" t="s">
        <v>19</v>
      </c>
      <c r="N115" s="183" t="s">
        <v>47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0.0021</v>
      </c>
      <c r="T115" s="185">
        <f>S115*H115</f>
        <v>0.0063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224</v>
      </c>
      <c r="AT115" s="186" t="s">
        <v>150</v>
      </c>
      <c r="AU115" s="186" t="s">
        <v>86</v>
      </c>
      <c r="AY115" s="19" t="s">
        <v>147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84</v>
      </c>
      <c r="BK115" s="187">
        <f>ROUND(I115*H115,2)</f>
        <v>0</v>
      </c>
      <c r="BL115" s="19" t="s">
        <v>224</v>
      </c>
      <c r="BM115" s="186" t="s">
        <v>882</v>
      </c>
    </row>
    <row r="116" spans="1:47" s="2" customFormat="1" ht="10">
      <c r="A116" s="36"/>
      <c r="B116" s="37"/>
      <c r="C116" s="38"/>
      <c r="D116" s="188" t="s">
        <v>157</v>
      </c>
      <c r="E116" s="38"/>
      <c r="F116" s="189" t="s">
        <v>883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157</v>
      </c>
      <c r="AU116" s="19" t="s">
        <v>86</v>
      </c>
    </row>
    <row r="117" spans="1:47" s="2" customFormat="1" ht="10">
      <c r="A117" s="36"/>
      <c r="B117" s="37"/>
      <c r="C117" s="38"/>
      <c r="D117" s="193" t="s">
        <v>159</v>
      </c>
      <c r="E117" s="38"/>
      <c r="F117" s="194" t="s">
        <v>884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159</v>
      </c>
      <c r="AU117" s="19" t="s">
        <v>86</v>
      </c>
    </row>
    <row r="118" spans="1:65" s="2" customFormat="1" ht="16.5" customHeight="1">
      <c r="A118" s="36"/>
      <c r="B118" s="37"/>
      <c r="C118" s="175" t="s">
        <v>208</v>
      </c>
      <c r="D118" s="175" t="s">
        <v>150</v>
      </c>
      <c r="E118" s="176" t="s">
        <v>885</v>
      </c>
      <c r="F118" s="177" t="s">
        <v>886</v>
      </c>
      <c r="G118" s="178" t="s">
        <v>241</v>
      </c>
      <c r="H118" s="179">
        <v>8</v>
      </c>
      <c r="I118" s="180"/>
      <c r="J118" s="181">
        <f>ROUND(I118*H118,2)</f>
        <v>0</v>
      </c>
      <c r="K118" s="177" t="s">
        <v>154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0.00198</v>
      </c>
      <c r="T118" s="185">
        <f>S118*H118</f>
        <v>0.01584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224</v>
      </c>
      <c r="AT118" s="186" t="s">
        <v>150</v>
      </c>
      <c r="AU118" s="186" t="s">
        <v>86</v>
      </c>
      <c r="AY118" s="19" t="s">
        <v>147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84</v>
      </c>
      <c r="BK118" s="187">
        <f>ROUND(I118*H118,2)</f>
        <v>0</v>
      </c>
      <c r="BL118" s="19" t="s">
        <v>224</v>
      </c>
      <c r="BM118" s="186" t="s">
        <v>887</v>
      </c>
    </row>
    <row r="119" spans="1:47" s="2" customFormat="1" ht="10">
      <c r="A119" s="36"/>
      <c r="B119" s="37"/>
      <c r="C119" s="38"/>
      <c r="D119" s="188" t="s">
        <v>157</v>
      </c>
      <c r="E119" s="38"/>
      <c r="F119" s="189" t="s">
        <v>888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157</v>
      </c>
      <c r="AU119" s="19" t="s">
        <v>86</v>
      </c>
    </row>
    <row r="120" spans="1:47" s="2" customFormat="1" ht="10">
      <c r="A120" s="36"/>
      <c r="B120" s="37"/>
      <c r="C120" s="38"/>
      <c r="D120" s="193" t="s">
        <v>159</v>
      </c>
      <c r="E120" s="38"/>
      <c r="F120" s="194" t="s">
        <v>889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159</v>
      </c>
      <c r="AU120" s="19" t="s">
        <v>86</v>
      </c>
    </row>
    <row r="121" spans="1:65" s="2" customFormat="1" ht="16.5" customHeight="1">
      <c r="A121" s="36"/>
      <c r="B121" s="37"/>
      <c r="C121" s="175" t="s">
        <v>214</v>
      </c>
      <c r="D121" s="175" t="s">
        <v>150</v>
      </c>
      <c r="E121" s="176" t="s">
        <v>890</v>
      </c>
      <c r="F121" s="177" t="s">
        <v>891</v>
      </c>
      <c r="G121" s="178" t="s">
        <v>892</v>
      </c>
      <c r="H121" s="179">
        <v>11</v>
      </c>
      <c r="I121" s="180"/>
      <c r="J121" s="181">
        <f>ROUND(I121*H121,2)</f>
        <v>0</v>
      </c>
      <c r="K121" s="177" t="s">
        <v>212</v>
      </c>
      <c r="L121" s="41"/>
      <c r="M121" s="182" t="s">
        <v>19</v>
      </c>
      <c r="N121" s="183" t="s">
        <v>47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224</v>
      </c>
      <c r="AT121" s="186" t="s">
        <v>150</v>
      </c>
      <c r="AU121" s="186" t="s">
        <v>86</v>
      </c>
      <c r="AY121" s="19" t="s">
        <v>147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84</v>
      </c>
      <c r="BK121" s="187">
        <f>ROUND(I121*H121,2)</f>
        <v>0</v>
      </c>
      <c r="BL121" s="19" t="s">
        <v>224</v>
      </c>
      <c r="BM121" s="186" t="s">
        <v>893</v>
      </c>
    </row>
    <row r="122" spans="1:47" s="2" customFormat="1" ht="10">
      <c r="A122" s="36"/>
      <c r="B122" s="37"/>
      <c r="C122" s="38"/>
      <c r="D122" s="188" t="s">
        <v>157</v>
      </c>
      <c r="E122" s="38"/>
      <c r="F122" s="189" t="s">
        <v>891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157</v>
      </c>
      <c r="AU122" s="19" t="s">
        <v>86</v>
      </c>
    </row>
    <row r="123" spans="1:65" s="2" customFormat="1" ht="16.5" customHeight="1">
      <c r="A123" s="36"/>
      <c r="B123" s="37"/>
      <c r="C123" s="175" t="s">
        <v>221</v>
      </c>
      <c r="D123" s="175" t="s">
        <v>150</v>
      </c>
      <c r="E123" s="176" t="s">
        <v>894</v>
      </c>
      <c r="F123" s="177" t="s">
        <v>895</v>
      </c>
      <c r="G123" s="178" t="s">
        <v>892</v>
      </c>
      <c r="H123" s="179">
        <v>3</v>
      </c>
      <c r="I123" s="180"/>
      <c r="J123" s="181">
        <f>ROUND(I123*H123,2)</f>
        <v>0</v>
      </c>
      <c r="K123" s="177" t="s">
        <v>212</v>
      </c>
      <c r="L123" s="41"/>
      <c r="M123" s="182" t="s">
        <v>19</v>
      </c>
      <c r="N123" s="183" t="s">
        <v>47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224</v>
      </c>
      <c r="AT123" s="186" t="s">
        <v>150</v>
      </c>
      <c r="AU123" s="186" t="s">
        <v>86</v>
      </c>
      <c r="AY123" s="19" t="s">
        <v>147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84</v>
      </c>
      <c r="BK123" s="187">
        <f>ROUND(I123*H123,2)</f>
        <v>0</v>
      </c>
      <c r="BL123" s="19" t="s">
        <v>224</v>
      </c>
      <c r="BM123" s="186" t="s">
        <v>896</v>
      </c>
    </row>
    <row r="124" spans="1:47" s="2" customFormat="1" ht="10">
      <c r="A124" s="36"/>
      <c r="B124" s="37"/>
      <c r="C124" s="38"/>
      <c r="D124" s="188" t="s">
        <v>157</v>
      </c>
      <c r="E124" s="38"/>
      <c r="F124" s="189" t="s">
        <v>895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157</v>
      </c>
      <c r="AU124" s="19" t="s">
        <v>86</v>
      </c>
    </row>
    <row r="125" spans="1:65" s="2" customFormat="1" ht="16.5" customHeight="1">
      <c r="A125" s="36"/>
      <c r="B125" s="37"/>
      <c r="C125" s="175" t="s">
        <v>231</v>
      </c>
      <c r="D125" s="175" t="s">
        <v>150</v>
      </c>
      <c r="E125" s="176" t="s">
        <v>897</v>
      </c>
      <c r="F125" s="177" t="s">
        <v>898</v>
      </c>
      <c r="G125" s="178" t="s">
        <v>892</v>
      </c>
      <c r="H125" s="179">
        <v>3</v>
      </c>
      <c r="I125" s="180"/>
      <c r="J125" s="181">
        <f>ROUND(I125*H125,2)</f>
        <v>0</v>
      </c>
      <c r="K125" s="177" t="s">
        <v>212</v>
      </c>
      <c r="L125" s="41"/>
      <c r="M125" s="182" t="s">
        <v>19</v>
      </c>
      <c r="N125" s="183" t="s">
        <v>47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224</v>
      </c>
      <c r="AT125" s="186" t="s">
        <v>150</v>
      </c>
      <c r="AU125" s="186" t="s">
        <v>86</v>
      </c>
      <c r="AY125" s="19" t="s">
        <v>147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84</v>
      </c>
      <c r="BK125" s="187">
        <f>ROUND(I125*H125,2)</f>
        <v>0</v>
      </c>
      <c r="BL125" s="19" t="s">
        <v>224</v>
      </c>
      <c r="BM125" s="186" t="s">
        <v>899</v>
      </c>
    </row>
    <row r="126" spans="1:47" s="2" customFormat="1" ht="10">
      <c r="A126" s="36"/>
      <c r="B126" s="37"/>
      <c r="C126" s="38"/>
      <c r="D126" s="188" t="s">
        <v>157</v>
      </c>
      <c r="E126" s="38"/>
      <c r="F126" s="189" t="s">
        <v>898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157</v>
      </c>
      <c r="AU126" s="19" t="s">
        <v>86</v>
      </c>
    </row>
    <row r="127" spans="1:65" s="2" customFormat="1" ht="16.5" customHeight="1">
      <c r="A127" s="36"/>
      <c r="B127" s="37"/>
      <c r="C127" s="175" t="s">
        <v>238</v>
      </c>
      <c r="D127" s="175" t="s">
        <v>150</v>
      </c>
      <c r="E127" s="176" t="s">
        <v>900</v>
      </c>
      <c r="F127" s="177" t="s">
        <v>901</v>
      </c>
      <c r="G127" s="178" t="s">
        <v>892</v>
      </c>
      <c r="H127" s="179">
        <v>3</v>
      </c>
      <c r="I127" s="180"/>
      <c r="J127" s="181">
        <f>ROUND(I127*H127,2)</f>
        <v>0</v>
      </c>
      <c r="K127" s="177" t="s">
        <v>212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224</v>
      </c>
      <c r="AT127" s="186" t="s">
        <v>150</v>
      </c>
      <c r="AU127" s="186" t="s">
        <v>86</v>
      </c>
      <c r="AY127" s="19" t="s">
        <v>147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84</v>
      </c>
      <c r="BK127" s="187">
        <f>ROUND(I127*H127,2)</f>
        <v>0</v>
      </c>
      <c r="BL127" s="19" t="s">
        <v>224</v>
      </c>
      <c r="BM127" s="186" t="s">
        <v>902</v>
      </c>
    </row>
    <row r="128" spans="1:47" s="2" customFormat="1" ht="10">
      <c r="A128" s="36"/>
      <c r="B128" s="37"/>
      <c r="C128" s="38"/>
      <c r="D128" s="188" t="s">
        <v>157</v>
      </c>
      <c r="E128" s="38"/>
      <c r="F128" s="189" t="s">
        <v>903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157</v>
      </c>
      <c r="AU128" s="19" t="s">
        <v>86</v>
      </c>
    </row>
    <row r="129" spans="1:65" s="2" customFormat="1" ht="16.5" customHeight="1">
      <c r="A129" s="36"/>
      <c r="B129" s="37"/>
      <c r="C129" s="175" t="s">
        <v>246</v>
      </c>
      <c r="D129" s="175" t="s">
        <v>150</v>
      </c>
      <c r="E129" s="176" t="s">
        <v>904</v>
      </c>
      <c r="F129" s="177" t="s">
        <v>905</v>
      </c>
      <c r="G129" s="178" t="s">
        <v>892</v>
      </c>
      <c r="H129" s="179">
        <v>2</v>
      </c>
      <c r="I129" s="180"/>
      <c r="J129" s="181">
        <f>ROUND(I129*H129,2)</f>
        <v>0</v>
      </c>
      <c r="K129" s="177" t="s">
        <v>212</v>
      </c>
      <c r="L129" s="41"/>
      <c r="M129" s="182" t="s">
        <v>19</v>
      </c>
      <c r="N129" s="183" t="s">
        <v>47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224</v>
      </c>
      <c r="AT129" s="186" t="s">
        <v>150</v>
      </c>
      <c r="AU129" s="186" t="s">
        <v>86</v>
      </c>
      <c r="AY129" s="19" t="s">
        <v>147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84</v>
      </c>
      <c r="BK129" s="187">
        <f>ROUND(I129*H129,2)</f>
        <v>0</v>
      </c>
      <c r="BL129" s="19" t="s">
        <v>224</v>
      </c>
      <c r="BM129" s="186" t="s">
        <v>906</v>
      </c>
    </row>
    <row r="130" spans="1:47" s="2" customFormat="1" ht="10">
      <c r="A130" s="36"/>
      <c r="B130" s="37"/>
      <c r="C130" s="38"/>
      <c r="D130" s="188" t="s">
        <v>157</v>
      </c>
      <c r="E130" s="38"/>
      <c r="F130" s="189" t="s">
        <v>907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157</v>
      </c>
      <c r="AU130" s="19" t="s">
        <v>86</v>
      </c>
    </row>
    <row r="131" spans="1:65" s="2" customFormat="1" ht="16.5" customHeight="1">
      <c r="A131" s="36"/>
      <c r="B131" s="37"/>
      <c r="C131" s="175" t="s">
        <v>254</v>
      </c>
      <c r="D131" s="175" t="s">
        <v>150</v>
      </c>
      <c r="E131" s="176" t="s">
        <v>908</v>
      </c>
      <c r="F131" s="177" t="s">
        <v>909</v>
      </c>
      <c r="G131" s="178" t="s">
        <v>204</v>
      </c>
      <c r="H131" s="179">
        <v>1</v>
      </c>
      <c r="I131" s="180"/>
      <c r="J131" s="181">
        <f>ROUND(I131*H131,2)</f>
        <v>0</v>
      </c>
      <c r="K131" s="177" t="s">
        <v>154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0.00179</v>
      </c>
      <c r="R131" s="184">
        <f>Q131*H131</f>
        <v>0.00179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224</v>
      </c>
      <c r="AT131" s="186" t="s">
        <v>150</v>
      </c>
      <c r="AU131" s="186" t="s">
        <v>86</v>
      </c>
      <c r="AY131" s="19" t="s">
        <v>147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84</v>
      </c>
      <c r="BK131" s="187">
        <f>ROUND(I131*H131,2)</f>
        <v>0</v>
      </c>
      <c r="BL131" s="19" t="s">
        <v>224</v>
      </c>
      <c r="BM131" s="186" t="s">
        <v>910</v>
      </c>
    </row>
    <row r="132" spans="1:47" s="2" customFormat="1" ht="10">
      <c r="A132" s="36"/>
      <c r="B132" s="37"/>
      <c r="C132" s="38"/>
      <c r="D132" s="188" t="s">
        <v>157</v>
      </c>
      <c r="E132" s="38"/>
      <c r="F132" s="189" t="s">
        <v>911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157</v>
      </c>
      <c r="AU132" s="19" t="s">
        <v>86</v>
      </c>
    </row>
    <row r="133" spans="1:47" s="2" customFormat="1" ht="10">
      <c r="A133" s="36"/>
      <c r="B133" s="37"/>
      <c r="C133" s="38"/>
      <c r="D133" s="193" t="s">
        <v>159</v>
      </c>
      <c r="E133" s="38"/>
      <c r="F133" s="194" t="s">
        <v>912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159</v>
      </c>
      <c r="AU133" s="19" t="s">
        <v>86</v>
      </c>
    </row>
    <row r="134" spans="1:65" s="2" customFormat="1" ht="16.5" customHeight="1">
      <c r="A134" s="36"/>
      <c r="B134" s="37"/>
      <c r="C134" s="175" t="s">
        <v>8</v>
      </c>
      <c r="D134" s="175" t="s">
        <v>150</v>
      </c>
      <c r="E134" s="176" t="s">
        <v>913</v>
      </c>
      <c r="F134" s="177" t="s">
        <v>914</v>
      </c>
      <c r="G134" s="178" t="s">
        <v>204</v>
      </c>
      <c r="H134" s="179">
        <v>8</v>
      </c>
      <c r="I134" s="180"/>
      <c r="J134" s="181">
        <f>ROUND(I134*H134,2)</f>
        <v>0</v>
      </c>
      <c r="K134" s="177" t="s">
        <v>154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0.001</v>
      </c>
      <c r="R134" s="184">
        <f>Q134*H134</f>
        <v>0.008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224</v>
      </c>
      <c r="AT134" s="186" t="s">
        <v>150</v>
      </c>
      <c r="AU134" s="186" t="s">
        <v>86</v>
      </c>
      <c r="AY134" s="19" t="s">
        <v>147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84</v>
      </c>
      <c r="BK134" s="187">
        <f>ROUND(I134*H134,2)</f>
        <v>0</v>
      </c>
      <c r="BL134" s="19" t="s">
        <v>224</v>
      </c>
      <c r="BM134" s="186" t="s">
        <v>915</v>
      </c>
    </row>
    <row r="135" spans="1:47" s="2" customFormat="1" ht="10">
      <c r="A135" s="36"/>
      <c r="B135" s="37"/>
      <c r="C135" s="38"/>
      <c r="D135" s="188" t="s">
        <v>157</v>
      </c>
      <c r="E135" s="38"/>
      <c r="F135" s="189" t="s">
        <v>916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157</v>
      </c>
      <c r="AU135" s="19" t="s">
        <v>86</v>
      </c>
    </row>
    <row r="136" spans="1:47" s="2" customFormat="1" ht="10">
      <c r="A136" s="36"/>
      <c r="B136" s="37"/>
      <c r="C136" s="38"/>
      <c r="D136" s="193" t="s">
        <v>159</v>
      </c>
      <c r="E136" s="38"/>
      <c r="F136" s="194" t="s">
        <v>917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159</v>
      </c>
      <c r="AU136" s="19" t="s">
        <v>86</v>
      </c>
    </row>
    <row r="137" spans="1:65" s="2" customFormat="1" ht="16.5" customHeight="1">
      <c r="A137" s="36"/>
      <c r="B137" s="37"/>
      <c r="C137" s="175" t="s">
        <v>224</v>
      </c>
      <c r="D137" s="175" t="s">
        <v>150</v>
      </c>
      <c r="E137" s="176" t="s">
        <v>918</v>
      </c>
      <c r="F137" s="177" t="s">
        <v>919</v>
      </c>
      <c r="G137" s="178" t="s">
        <v>241</v>
      </c>
      <c r="H137" s="179">
        <v>4</v>
      </c>
      <c r="I137" s="180"/>
      <c r="J137" s="181">
        <f>ROUND(I137*H137,2)</f>
        <v>0</v>
      </c>
      <c r="K137" s="177" t="s">
        <v>154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0.00041</v>
      </c>
      <c r="R137" s="184">
        <f>Q137*H137</f>
        <v>0.00164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224</v>
      </c>
      <c r="AT137" s="186" t="s">
        <v>150</v>
      </c>
      <c r="AU137" s="186" t="s">
        <v>86</v>
      </c>
      <c r="AY137" s="19" t="s">
        <v>147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84</v>
      </c>
      <c r="BK137" s="187">
        <f>ROUND(I137*H137,2)</f>
        <v>0</v>
      </c>
      <c r="BL137" s="19" t="s">
        <v>224</v>
      </c>
      <c r="BM137" s="186" t="s">
        <v>920</v>
      </c>
    </row>
    <row r="138" spans="1:47" s="2" customFormat="1" ht="10">
      <c r="A138" s="36"/>
      <c r="B138" s="37"/>
      <c r="C138" s="38"/>
      <c r="D138" s="188" t="s">
        <v>157</v>
      </c>
      <c r="E138" s="38"/>
      <c r="F138" s="189" t="s">
        <v>921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157</v>
      </c>
      <c r="AU138" s="19" t="s">
        <v>86</v>
      </c>
    </row>
    <row r="139" spans="1:47" s="2" customFormat="1" ht="10">
      <c r="A139" s="36"/>
      <c r="B139" s="37"/>
      <c r="C139" s="38"/>
      <c r="D139" s="193" t="s">
        <v>159</v>
      </c>
      <c r="E139" s="38"/>
      <c r="F139" s="194" t="s">
        <v>922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159</v>
      </c>
      <c r="AU139" s="19" t="s">
        <v>86</v>
      </c>
    </row>
    <row r="140" spans="1:65" s="2" customFormat="1" ht="16.5" customHeight="1">
      <c r="A140" s="36"/>
      <c r="B140" s="37"/>
      <c r="C140" s="175" t="s">
        <v>270</v>
      </c>
      <c r="D140" s="175" t="s">
        <v>150</v>
      </c>
      <c r="E140" s="176" t="s">
        <v>923</v>
      </c>
      <c r="F140" s="177" t="s">
        <v>924</v>
      </c>
      <c r="G140" s="178" t="s">
        <v>241</v>
      </c>
      <c r="H140" s="179">
        <v>4</v>
      </c>
      <c r="I140" s="180"/>
      <c r="J140" s="181">
        <f>ROUND(I140*H140,2)</f>
        <v>0</v>
      </c>
      <c r="K140" s="177" t="s">
        <v>154</v>
      </c>
      <c r="L140" s="41"/>
      <c r="M140" s="182" t="s">
        <v>19</v>
      </c>
      <c r="N140" s="183" t="s">
        <v>47</v>
      </c>
      <c r="O140" s="66"/>
      <c r="P140" s="184">
        <f>O140*H140</f>
        <v>0</v>
      </c>
      <c r="Q140" s="184">
        <v>0.00048</v>
      </c>
      <c r="R140" s="184">
        <f>Q140*H140</f>
        <v>0.00192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224</v>
      </c>
      <c r="AT140" s="186" t="s">
        <v>150</v>
      </c>
      <c r="AU140" s="186" t="s">
        <v>86</v>
      </c>
      <c r="AY140" s="19" t="s">
        <v>147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84</v>
      </c>
      <c r="BK140" s="187">
        <f>ROUND(I140*H140,2)</f>
        <v>0</v>
      </c>
      <c r="BL140" s="19" t="s">
        <v>224</v>
      </c>
      <c r="BM140" s="186" t="s">
        <v>925</v>
      </c>
    </row>
    <row r="141" spans="1:47" s="2" customFormat="1" ht="10">
      <c r="A141" s="36"/>
      <c r="B141" s="37"/>
      <c r="C141" s="38"/>
      <c r="D141" s="188" t="s">
        <v>157</v>
      </c>
      <c r="E141" s="38"/>
      <c r="F141" s="189" t="s">
        <v>926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157</v>
      </c>
      <c r="AU141" s="19" t="s">
        <v>86</v>
      </c>
    </row>
    <row r="142" spans="1:47" s="2" customFormat="1" ht="10">
      <c r="A142" s="36"/>
      <c r="B142" s="37"/>
      <c r="C142" s="38"/>
      <c r="D142" s="193" t="s">
        <v>159</v>
      </c>
      <c r="E142" s="38"/>
      <c r="F142" s="194" t="s">
        <v>927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159</v>
      </c>
      <c r="AU142" s="19" t="s">
        <v>86</v>
      </c>
    </row>
    <row r="143" spans="1:65" s="2" customFormat="1" ht="16.5" customHeight="1">
      <c r="A143" s="36"/>
      <c r="B143" s="37"/>
      <c r="C143" s="175" t="s">
        <v>277</v>
      </c>
      <c r="D143" s="175" t="s">
        <v>150</v>
      </c>
      <c r="E143" s="176" t="s">
        <v>928</v>
      </c>
      <c r="F143" s="177" t="s">
        <v>929</v>
      </c>
      <c r="G143" s="178" t="s">
        <v>241</v>
      </c>
      <c r="H143" s="179">
        <v>2</v>
      </c>
      <c r="I143" s="180"/>
      <c r="J143" s="181">
        <f>ROUND(I143*H143,2)</f>
        <v>0</v>
      </c>
      <c r="K143" s="177" t="s">
        <v>154</v>
      </c>
      <c r="L143" s="41"/>
      <c r="M143" s="182" t="s">
        <v>19</v>
      </c>
      <c r="N143" s="183" t="s">
        <v>47</v>
      </c>
      <c r="O143" s="66"/>
      <c r="P143" s="184">
        <f>O143*H143</f>
        <v>0</v>
      </c>
      <c r="Q143" s="184">
        <v>0.00071</v>
      </c>
      <c r="R143" s="184">
        <f>Q143*H143</f>
        <v>0.00142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224</v>
      </c>
      <c r="AT143" s="186" t="s">
        <v>150</v>
      </c>
      <c r="AU143" s="186" t="s">
        <v>86</v>
      </c>
      <c r="AY143" s="19" t="s">
        <v>147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84</v>
      </c>
      <c r="BK143" s="187">
        <f>ROUND(I143*H143,2)</f>
        <v>0</v>
      </c>
      <c r="BL143" s="19" t="s">
        <v>224</v>
      </c>
      <c r="BM143" s="186" t="s">
        <v>930</v>
      </c>
    </row>
    <row r="144" spans="1:47" s="2" customFormat="1" ht="10">
      <c r="A144" s="36"/>
      <c r="B144" s="37"/>
      <c r="C144" s="38"/>
      <c r="D144" s="188" t="s">
        <v>157</v>
      </c>
      <c r="E144" s="38"/>
      <c r="F144" s="189" t="s">
        <v>931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157</v>
      </c>
      <c r="AU144" s="19" t="s">
        <v>86</v>
      </c>
    </row>
    <row r="145" spans="1:47" s="2" customFormat="1" ht="10">
      <c r="A145" s="36"/>
      <c r="B145" s="37"/>
      <c r="C145" s="38"/>
      <c r="D145" s="193" t="s">
        <v>159</v>
      </c>
      <c r="E145" s="38"/>
      <c r="F145" s="194" t="s">
        <v>932</v>
      </c>
      <c r="G145" s="38"/>
      <c r="H145" s="38"/>
      <c r="I145" s="190"/>
      <c r="J145" s="38"/>
      <c r="K145" s="38"/>
      <c r="L145" s="41"/>
      <c r="M145" s="191"/>
      <c r="N145" s="19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159</v>
      </c>
      <c r="AU145" s="19" t="s">
        <v>86</v>
      </c>
    </row>
    <row r="146" spans="1:65" s="2" customFormat="1" ht="16.5" customHeight="1">
      <c r="A146" s="36"/>
      <c r="B146" s="37"/>
      <c r="C146" s="175" t="s">
        <v>285</v>
      </c>
      <c r="D146" s="175" t="s">
        <v>150</v>
      </c>
      <c r="E146" s="176" t="s">
        <v>933</v>
      </c>
      <c r="F146" s="177" t="s">
        <v>934</v>
      </c>
      <c r="G146" s="178" t="s">
        <v>241</v>
      </c>
      <c r="H146" s="179">
        <v>2</v>
      </c>
      <c r="I146" s="180"/>
      <c r="J146" s="181">
        <f>ROUND(I146*H146,2)</f>
        <v>0</v>
      </c>
      <c r="K146" s="177" t="s">
        <v>154</v>
      </c>
      <c r="L146" s="41"/>
      <c r="M146" s="182" t="s">
        <v>19</v>
      </c>
      <c r="N146" s="183" t="s">
        <v>47</v>
      </c>
      <c r="O146" s="66"/>
      <c r="P146" s="184">
        <f>O146*H146</f>
        <v>0</v>
      </c>
      <c r="Q146" s="184">
        <v>0.00224</v>
      </c>
      <c r="R146" s="184">
        <f>Q146*H146</f>
        <v>0.00448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224</v>
      </c>
      <c r="AT146" s="186" t="s">
        <v>150</v>
      </c>
      <c r="AU146" s="186" t="s">
        <v>86</v>
      </c>
      <c r="AY146" s="19" t="s">
        <v>147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84</v>
      </c>
      <c r="BK146" s="187">
        <f>ROUND(I146*H146,2)</f>
        <v>0</v>
      </c>
      <c r="BL146" s="19" t="s">
        <v>224</v>
      </c>
      <c r="BM146" s="186" t="s">
        <v>935</v>
      </c>
    </row>
    <row r="147" spans="1:47" s="2" customFormat="1" ht="10">
      <c r="A147" s="36"/>
      <c r="B147" s="37"/>
      <c r="C147" s="38"/>
      <c r="D147" s="188" t="s">
        <v>157</v>
      </c>
      <c r="E147" s="38"/>
      <c r="F147" s="189" t="s">
        <v>936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157</v>
      </c>
      <c r="AU147" s="19" t="s">
        <v>86</v>
      </c>
    </row>
    <row r="148" spans="1:47" s="2" customFormat="1" ht="10">
      <c r="A148" s="36"/>
      <c r="B148" s="37"/>
      <c r="C148" s="38"/>
      <c r="D148" s="193" t="s">
        <v>159</v>
      </c>
      <c r="E148" s="38"/>
      <c r="F148" s="194" t="s">
        <v>937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159</v>
      </c>
      <c r="AU148" s="19" t="s">
        <v>86</v>
      </c>
    </row>
    <row r="149" spans="1:65" s="2" customFormat="1" ht="16.5" customHeight="1">
      <c r="A149" s="36"/>
      <c r="B149" s="37"/>
      <c r="C149" s="175" t="s">
        <v>295</v>
      </c>
      <c r="D149" s="175" t="s">
        <v>150</v>
      </c>
      <c r="E149" s="176" t="s">
        <v>938</v>
      </c>
      <c r="F149" s="177" t="s">
        <v>939</v>
      </c>
      <c r="G149" s="178" t="s">
        <v>204</v>
      </c>
      <c r="H149" s="179">
        <v>1</v>
      </c>
      <c r="I149" s="180"/>
      <c r="J149" s="181">
        <f>ROUND(I149*H149,2)</f>
        <v>0</v>
      </c>
      <c r="K149" s="177" t="s">
        <v>154</v>
      </c>
      <c r="L149" s="41"/>
      <c r="M149" s="182" t="s">
        <v>19</v>
      </c>
      <c r="N149" s="183" t="s">
        <v>47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224</v>
      </c>
      <c r="AT149" s="186" t="s">
        <v>150</v>
      </c>
      <c r="AU149" s="186" t="s">
        <v>86</v>
      </c>
      <c r="AY149" s="19" t="s">
        <v>147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84</v>
      </c>
      <c r="BK149" s="187">
        <f>ROUND(I149*H149,2)</f>
        <v>0</v>
      </c>
      <c r="BL149" s="19" t="s">
        <v>224</v>
      </c>
      <c r="BM149" s="186" t="s">
        <v>940</v>
      </c>
    </row>
    <row r="150" spans="1:47" s="2" customFormat="1" ht="10">
      <c r="A150" s="36"/>
      <c r="B150" s="37"/>
      <c r="C150" s="38"/>
      <c r="D150" s="188" t="s">
        <v>157</v>
      </c>
      <c r="E150" s="38"/>
      <c r="F150" s="189" t="s">
        <v>941</v>
      </c>
      <c r="G150" s="38"/>
      <c r="H150" s="38"/>
      <c r="I150" s="190"/>
      <c r="J150" s="38"/>
      <c r="K150" s="38"/>
      <c r="L150" s="41"/>
      <c r="M150" s="191"/>
      <c r="N150" s="19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157</v>
      </c>
      <c r="AU150" s="19" t="s">
        <v>86</v>
      </c>
    </row>
    <row r="151" spans="1:47" s="2" customFormat="1" ht="10">
      <c r="A151" s="36"/>
      <c r="B151" s="37"/>
      <c r="C151" s="38"/>
      <c r="D151" s="193" t="s">
        <v>159</v>
      </c>
      <c r="E151" s="38"/>
      <c r="F151" s="194" t="s">
        <v>942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159</v>
      </c>
      <c r="AU151" s="19" t="s">
        <v>86</v>
      </c>
    </row>
    <row r="152" spans="1:65" s="2" customFormat="1" ht="16.5" customHeight="1">
      <c r="A152" s="36"/>
      <c r="B152" s="37"/>
      <c r="C152" s="175" t="s">
        <v>7</v>
      </c>
      <c r="D152" s="175" t="s">
        <v>150</v>
      </c>
      <c r="E152" s="176" t="s">
        <v>943</v>
      </c>
      <c r="F152" s="177" t="s">
        <v>944</v>
      </c>
      <c r="G152" s="178" t="s">
        <v>204</v>
      </c>
      <c r="H152" s="179">
        <v>2</v>
      </c>
      <c r="I152" s="180"/>
      <c r="J152" s="181">
        <f>ROUND(I152*H152,2)</f>
        <v>0</v>
      </c>
      <c r="K152" s="177" t="s">
        <v>154</v>
      </c>
      <c r="L152" s="41"/>
      <c r="M152" s="182" t="s">
        <v>19</v>
      </c>
      <c r="N152" s="183" t="s">
        <v>47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224</v>
      </c>
      <c r="AT152" s="186" t="s">
        <v>150</v>
      </c>
      <c r="AU152" s="186" t="s">
        <v>86</v>
      </c>
      <c r="AY152" s="19" t="s">
        <v>147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84</v>
      </c>
      <c r="BK152" s="187">
        <f>ROUND(I152*H152,2)</f>
        <v>0</v>
      </c>
      <c r="BL152" s="19" t="s">
        <v>224</v>
      </c>
      <c r="BM152" s="186" t="s">
        <v>945</v>
      </c>
    </row>
    <row r="153" spans="1:47" s="2" customFormat="1" ht="10">
      <c r="A153" s="36"/>
      <c r="B153" s="37"/>
      <c r="C153" s="38"/>
      <c r="D153" s="188" t="s">
        <v>157</v>
      </c>
      <c r="E153" s="38"/>
      <c r="F153" s="189" t="s">
        <v>946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157</v>
      </c>
      <c r="AU153" s="19" t="s">
        <v>86</v>
      </c>
    </row>
    <row r="154" spans="1:47" s="2" customFormat="1" ht="10">
      <c r="A154" s="36"/>
      <c r="B154" s="37"/>
      <c r="C154" s="38"/>
      <c r="D154" s="193" t="s">
        <v>159</v>
      </c>
      <c r="E154" s="38"/>
      <c r="F154" s="194" t="s">
        <v>947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159</v>
      </c>
      <c r="AU154" s="19" t="s">
        <v>86</v>
      </c>
    </row>
    <row r="155" spans="1:65" s="2" customFormat="1" ht="16.5" customHeight="1">
      <c r="A155" s="36"/>
      <c r="B155" s="37"/>
      <c r="C155" s="175" t="s">
        <v>307</v>
      </c>
      <c r="D155" s="175" t="s">
        <v>150</v>
      </c>
      <c r="E155" s="176" t="s">
        <v>948</v>
      </c>
      <c r="F155" s="177" t="s">
        <v>949</v>
      </c>
      <c r="G155" s="178" t="s">
        <v>204</v>
      </c>
      <c r="H155" s="179">
        <v>1</v>
      </c>
      <c r="I155" s="180"/>
      <c r="J155" s="181">
        <f>ROUND(I155*H155,2)</f>
        <v>0</v>
      </c>
      <c r="K155" s="177" t="s">
        <v>154</v>
      </c>
      <c r="L155" s="41"/>
      <c r="M155" s="182" t="s">
        <v>19</v>
      </c>
      <c r="N155" s="183" t="s">
        <v>47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224</v>
      </c>
      <c r="AT155" s="186" t="s">
        <v>150</v>
      </c>
      <c r="AU155" s="186" t="s">
        <v>86</v>
      </c>
      <c r="AY155" s="19" t="s">
        <v>147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84</v>
      </c>
      <c r="BK155" s="187">
        <f>ROUND(I155*H155,2)</f>
        <v>0</v>
      </c>
      <c r="BL155" s="19" t="s">
        <v>224</v>
      </c>
      <c r="BM155" s="186" t="s">
        <v>950</v>
      </c>
    </row>
    <row r="156" spans="1:47" s="2" customFormat="1" ht="10">
      <c r="A156" s="36"/>
      <c r="B156" s="37"/>
      <c r="C156" s="38"/>
      <c r="D156" s="188" t="s">
        <v>157</v>
      </c>
      <c r="E156" s="38"/>
      <c r="F156" s="189" t="s">
        <v>951</v>
      </c>
      <c r="G156" s="38"/>
      <c r="H156" s="38"/>
      <c r="I156" s="190"/>
      <c r="J156" s="38"/>
      <c r="K156" s="38"/>
      <c r="L156" s="41"/>
      <c r="M156" s="191"/>
      <c r="N156" s="19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157</v>
      </c>
      <c r="AU156" s="19" t="s">
        <v>86</v>
      </c>
    </row>
    <row r="157" spans="1:47" s="2" customFormat="1" ht="10">
      <c r="A157" s="36"/>
      <c r="B157" s="37"/>
      <c r="C157" s="38"/>
      <c r="D157" s="193" t="s">
        <v>159</v>
      </c>
      <c r="E157" s="38"/>
      <c r="F157" s="194" t="s">
        <v>952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159</v>
      </c>
      <c r="AU157" s="19" t="s">
        <v>86</v>
      </c>
    </row>
    <row r="158" spans="1:65" s="2" customFormat="1" ht="16.5" customHeight="1">
      <c r="A158" s="36"/>
      <c r="B158" s="37"/>
      <c r="C158" s="175" t="s">
        <v>316</v>
      </c>
      <c r="D158" s="175" t="s">
        <v>150</v>
      </c>
      <c r="E158" s="176" t="s">
        <v>953</v>
      </c>
      <c r="F158" s="177" t="s">
        <v>954</v>
      </c>
      <c r="G158" s="178" t="s">
        <v>204</v>
      </c>
      <c r="H158" s="179">
        <v>7</v>
      </c>
      <c r="I158" s="180"/>
      <c r="J158" s="181">
        <f>ROUND(I158*H158,2)</f>
        <v>0</v>
      </c>
      <c r="K158" s="177" t="s">
        <v>154</v>
      </c>
      <c r="L158" s="41"/>
      <c r="M158" s="182" t="s">
        <v>19</v>
      </c>
      <c r="N158" s="183" t="s">
        <v>47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224</v>
      </c>
      <c r="AT158" s="186" t="s">
        <v>150</v>
      </c>
      <c r="AU158" s="186" t="s">
        <v>86</v>
      </c>
      <c r="AY158" s="19" t="s">
        <v>147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84</v>
      </c>
      <c r="BK158" s="187">
        <f>ROUND(I158*H158,2)</f>
        <v>0</v>
      </c>
      <c r="BL158" s="19" t="s">
        <v>224</v>
      </c>
      <c r="BM158" s="186" t="s">
        <v>955</v>
      </c>
    </row>
    <row r="159" spans="1:47" s="2" customFormat="1" ht="10">
      <c r="A159" s="36"/>
      <c r="B159" s="37"/>
      <c r="C159" s="38"/>
      <c r="D159" s="188" t="s">
        <v>157</v>
      </c>
      <c r="E159" s="38"/>
      <c r="F159" s="189" t="s">
        <v>956</v>
      </c>
      <c r="G159" s="38"/>
      <c r="H159" s="38"/>
      <c r="I159" s="190"/>
      <c r="J159" s="38"/>
      <c r="K159" s="38"/>
      <c r="L159" s="41"/>
      <c r="M159" s="191"/>
      <c r="N159" s="19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157</v>
      </c>
      <c r="AU159" s="19" t="s">
        <v>86</v>
      </c>
    </row>
    <row r="160" spans="1:47" s="2" customFormat="1" ht="10">
      <c r="A160" s="36"/>
      <c r="B160" s="37"/>
      <c r="C160" s="38"/>
      <c r="D160" s="193" t="s">
        <v>159</v>
      </c>
      <c r="E160" s="38"/>
      <c r="F160" s="194" t="s">
        <v>957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159</v>
      </c>
      <c r="AU160" s="19" t="s">
        <v>86</v>
      </c>
    </row>
    <row r="161" spans="1:65" s="2" customFormat="1" ht="16.5" customHeight="1">
      <c r="A161" s="36"/>
      <c r="B161" s="37"/>
      <c r="C161" s="175" t="s">
        <v>323</v>
      </c>
      <c r="D161" s="175" t="s">
        <v>150</v>
      </c>
      <c r="E161" s="176" t="s">
        <v>958</v>
      </c>
      <c r="F161" s="177" t="s">
        <v>959</v>
      </c>
      <c r="G161" s="178" t="s">
        <v>241</v>
      </c>
      <c r="H161" s="179">
        <v>12</v>
      </c>
      <c r="I161" s="180"/>
      <c r="J161" s="181">
        <f>ROUND(I161*H161,2)</f>
        <v>0</v>
      </c>
      <c r="K161" s="177" t="s">
        <v>154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224</v>
      </c>
      <c r="AT161" s="186" t="s">
        <v>150</v>
      </c>
      <c r="AU161" s="186" t="s">
        <v>86</v>
      </c>
      <c r="AY161" s="19" t="s">
        <v>147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84</v>
      </c>
      <c r="BK161" s="187">
        <f>ROUND(I161*H161,2)</f>
        <v>0</v>
      </c>
      <c r="BL161" s="19" t="s">
        <v>224</v>
      </c>
      <c r="BM161" s="186" t="s">
        <v>960</v>
      </c>
    </row>
    <row r="162" spans="1:47" s="2" customFormat="1" ht="10">
      <c r="A162" s="36"/>
      <c r="B162" s="37"/>
      <c r="C162" s="38"/>
      <c r="D162" s="188" t="s">
        <v>157</v>
      </c>
      <c r="E162" s="38"/>
      <c r="F162" s="189" t="s">
        <v>961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157</v>
      </c>
      <c r="AU162" s="19" t="s">
        <v>86</v>
      </c>
    </row>
    <row r="163" spans="1:47" s="2" customFormat="1" ht="10">
      <c r="A163" s="36"/>
      <c r="B163" s="37"/>
      <c r="C163" s="38"/>
      <c r="D163" s="193" t="s">
        <v>159</v>
      </c>
      <c r="E163" s="38"/>
      <c r="F163" s="194" t="s">
        <v>962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159</v>
      </c>
      <c r="AU163" s="19" t="s">
        <v>86</v>
      </c>
    </row>
    <row r="164" spans="1:65" s="2" customFormat="1" ht="16.5" customHeight="1">
      <c r="A164" s="36"/>
      <c r="B164" s="37"/>
      <c r="C164" s="175" t="s">
        <v>328</v>
      </c>
      <c r="D164" s="175" t="s">
        <v>150</v>
      </c>
      <c r="E164" s="176" t="s">
        <v>963</v>
      </c>
      <c r="F164" s="177" t="s">
        <v>964</v>
      </c>
      <c r="G164" s="178" t="s">
        <v>892</v>
      </c>
      <c r="H164" s="179">
        <v>1</v>
      </c>
      <c r="I164" s="180"/>
      <c r="J164" s="181">
        <f>ROUND(I164*H164,2)</f>
        <v>0</v>
      </c>
      <c r="K164" s="177" t="s">
        <v>212</v>
      </c>
      <c r="L164" s="41"/>
      <c r="M164" s="182" t="s">
        <v>19</v>
      </c>
      <c r="N164" s="183" t="s">
        <v>47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224</v>
      </c>
      <c r="AT164" s="186" t="s">
        <v>150</v>
      </c>
      <c r="AU164" s="186" t="s">
        <v>86</v>
      </c>
      <c r="AY164" s="19" t="s">
        <v>147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84</v>
      </c>
      <c r="BK164" s="187">
        <f>ROUND(I164*H164,2)</f>
        <v>0</v>
      </c>
      <c r="BL164" s="19" t="s">
        <v>224</v>
      </c>
      <c r="BM164" s="186" t="s">
        <v>965</v>
      </c>
    </row>
    <row r="165" spans="1:47" s="2" customFormat="1" ht="10">
      <c r="A165" s="36"/>
      <c r="B165" s="37"/>
      <c r="C165" s="38"/>
      <c r="D165" s="188" t="s">
        <v>157</v>
      </c>
      <c r="E165" s="38"/>
      <c r="F165" s="189" t="s">
        <v>964</v>
      </c>
      <c r="G165" s="38"/>
      <c r="H165" s="38"/>
      <c r="I165" s="190"/>
      <c r="J165" s="38"/>
      <c r="K165" s="38"/>
      <c r="L165" s="41"/>
      <c r="M165" s="191"/>
      <c r="N165" s="19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157</v>
      </c>
      <c r="AU165" s="19" t="s">
        <v>86</v>
      </c>
    </row>
    <row r="166" spans="1:65" s="2" customFormat="1" ht="16.5" customHeight="1">
      <c r="A166" s="36"/>
      <c r="B166" s="37"/>
      <c r="C166" s="175" t="s">
        <v>336</v>
      </c>
      <c r="D166" s="175" t="s">
        <v>150</v>
      </c>
      <c r="E166" s="176" t="s">
        <v>966</v>
      </c>
      <c r="F166" s="177" t="s">
        <v>967</v>
      </c>
      <c r="G166" s="178" t="s">
        <v>892</v>
      </c>
      <c r="H166" s="179">
        <v>1</v>
      </c>
      <c r="I166" s="180"/>
      <c r="J166" s="181">
        <f>ROUND(I166*H166,2)</f>
        <v>0</v>
      </c>
      <c r="K166" s="177" t="s">
        <v>212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224</v>
      </c>
      <c r="AT166" s="186" t="s">
        <v>150</v>
      </c>
      <c r="AU166" s="186" t="s">
        <v>86</v>
      </c>
      <c r="AY166" s="19" t="s">
        <v>147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84</v>
      </c>
      <c r="BK166" s="187">
        <f>ROUND(I166*H166,2)</f>
        <v>0</v>
      </c>
      <c r="BL166" s="19" t="s">
        <v>224</v>
      </c>
      <c r="BM166" s="186" t="s">
        <v>968</v>
      </c>
    </row>
    <row r="167" spans="1:47" s="2" customFormat="1" ht="10">
      <c r="A167" s="36"/>
      <c r="B167" s="37"/>
      <c r="C167" s="38"/>
      <c r="D167" s="188" t="s">
        <v>157</v>
      </c>
      <c r="E167" s="38"/>
      <c r="F167" s="189" t="s">
        <v>967</v>
      </c>
      <c r="G167" s="38"/>
      <c r="H167" s="38"/>
      <c r="I167" s="190"/>
      <c r="J167" s="38"/>
      <c r="K167" s="38"/>
      <c r="L167" s="41"/>
      <c r="M167" s="191"/>
      <c r="N167" s="19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157</v>
      </c>
      <c r="AU167" s="19" t="s">
        <v>86</v>
      </c>
    </row>
    <row r="168" spans="1:65" s="2" customFormat="1" ht="16.5" customHeight="1">
      <c r="A168" s="36"/>
      <c r="B168" s="37"/>
      <c r="C168" s="175" t="s">
        <v>342</v>
      </c>
      <c r="D168" s="175" t="s">
        <v>150</v>
      </c>
      <c r="E168" s="176" t="s">
        <v>969</v>
      </c>
      <c r="F168" s="177" t="s">
        <v>970</v>
      </c>
      <c r="G168" s="178" t="s">
        <v>892</v>
      </c>
      <c r="H168" s="179">
        <v>1</v>
      </c>
      <c r="I168" s="180"/>
      <c r="J168" s="181">
        <f>ROUND(I168*H168,2)</f>
        <v>0</v>
      </c>
      <c r="K168" s="177" t="s">
        <v>212</v>
      </c>
      <c r="L168" s="41"/>
      <c r="M168" s="182" t="s">
        <v>19</v>
      </c>
      <c r="N168" s="183" t="s">
        <v>47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224</v>
      </c>
      <c r="AT168" s="186" t="s">
        <v>150</v>
      </c>
      <c r="AU168" s="186" t="s">
        <v>86</v>
      </c>
      <c r="AY168" s="19" t="s">
        <v>147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84</v>
      </c>
      <c r="BK168" s="187">
        <f>ROUND(I168*H168,2)</f>
        <v>0</v>
      </c>
      <c r="BL168" s="19" t="s">
        <v>224</v>
      </c>
      <c r="BM168" s="186" t="s">
        <v>971</v>
      </c>
    </row>
    <row r="169" spans="1:47" s="2" customFormat="1" ht="10">
      <c r="A169" s="36"/>
      <c r="B169" s="37"/>
      <c r="C169" s="38"/>
      <c r="D169" s="188" t="s">
        <v>157</v>
      </c>
      <c r="E169" s="38"/>
      <c r="F169" s="189" t="s">
        <v>970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157</v>
      </c>
      <c r="AU169" s="19" t="s">
        <v>86</v>
      </c>
    </row>
    <row r="170" spans="1:65" s="2" customFormat="1" ht="16.5" customHeight="1">
      <c r="A170" s="36"/>
      <c r="B170" s="37"/>
      <c r="C170" s="175" t="s">
        <v>350</v>
      </c>
      <c r="D170" s="175" t="s">
        <v>150</v>
      </c>
      <c r="E170" s="176" t="s">
        <v>972</v>
      </c>
      <c r="F170" s="177" t="s">
        <v>973</v>
      </c>
      <c r="G170" s="178" t="s">
        <v>892</v>
      </c>
      <c r="H170" s="179">
        <v>7</v>
      </c>
      <c r="I170" s="180"/>
      <c r="J170" s="181">
        <f>ROUND(I170*H170,2)</f>
        <v>0</v>
      </c>
      <c r="K170" s="177" t="s">
        <v>212</v>
      </c>
      <c r="L170" s="41"/>
      <c r="M170" s="182" t="s">
        <v>19</v>
      </c>
      <c r="N170" s="183" t="s">
        <v>47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224</v>
      </c>
      <c r="AT170" s="186" t="s">
        <v>150</v>
      </c>
      <c r="AU170" s="186" t="s">
        <v>86</v>
      </c>
      <c r="AY170" s="19" t="s">
        <v>147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84</v>
      </c>
      <c r="BK170" s="187">
        <f>ROUND(I170*H170,2)</f>
        <v>0</v>
      </c>
      <c r="BL170" s="19" t="s">
        <v>224</v>
      </c>
      <c r="BM170" s="186" t="s">
        <v>974</v>
      </c>
    </row>
    <row r="171" spans="1:47" s="2" customFormat="1" ht="10">
      <c r="A171" s="36"/>
      <c r="B171" s="37"/>
      <c r="C171" s="38"/>
      <c r="D171" s="188" t="s">
        <v>157</v>
      </c>
      <c r="E171" s="38"/>
      <c r="F171" s="189" t="s">
        <v>973</v>
      </c>
      <c r="G171" s="38"/>
      <c r="H171" s="38"/>
      <c r="I171" s="190"/>
      <c r="J171" s="38"/>
      <c r="K171" s="38"/>
      <c r="L171" s="41"/>
      <c r="M171" s="191"/>
      <c r="N171" s="19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157</v>
      </c>
      <c r="AU171" s="19" t="s">
        <v>86</v>
      </c>
    </row>
    <row r="172" spans="1:65" s="2" customFormat="1" ht="16.5" customHeight="1">
      <c r="A172" s="36"/>
      <c r="B172" s="37"/>
      <c r="C172" s="175" t="s">
        <v>356</v>
      </c>
      <c r="D172" s="175" t="s">
        <v>150</v>
      </c>
      <c r="E172" s="176" t="s">
        <v>975</v>
      </c>
      <c r="F172" s="177" t="s">
        <v>976</v>
      </c>
      <c r="G172" s="178" t="s">
        <v>241</v>
      </c>
      <c r="H172" s="179">
        <v>3</v>
      </c>
      <c r="I172" s="180"/>
      <c r="J172" s="181">
        <f>ROUND(I172*H172,2)</f>
        <v>0</v>
      </c>
      <c r="K172" s="177" t="s">
        <v>212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224</v>
      </c>
      <c r="AT172" s="186" t="s">
        <v>150</v>
      </c>
      <c r="AU172" s="186" t="s">
        <v>86</v>
      </c>
      <c r="AY172" s="19" t="s">
        <v>147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84</v>
      </c>
      <c r="BK172" s="187">
        <f>ROUND(I172*H172,2)</f>
        <v>0</v>
      </c>
      <c r="BL172" s="19" t="s">
        <v>224</v>
      </c>
      <c r="BM172" s="186" t="s">
        <v>977</v>
      </c>
    </row>
    <row r="173" spans="1:47" s="2" customFormat="1" ht="10">
      <c r="A173" s="36"/>
      <c r="B173" s="37"/>
      <c r="C173" s="38"/>
      <c r="D173" s="188" t="s">
        <v>157</v>
      </c>
      <c r="E173" s="38"/>
      <c r="F173" s="189" t="s">
        <v>976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157</v>
      </c>
      <c r="AU173" s="19" t="s">
        <v>86</v>
      </c>
    </row>
    <row r="174" spans="1:65" s="2" customFormat="1" ht="24.15" customHeight="1">
      <c r="A174" s="36"/>
      <c r="B174" s="37"/>
      <c r="C174" s="175" t="s">
        <v>363</v>
      </c>
      <c r="D174" s="175" t="s">
        <v>150</v>
      </c>
      <c r="E174" s="176" t="s">
        <v>978</v>
      </c>
      <c r="F174" s="177" t="s">
        <v>979</v>
      </c>
      <c r="G174" s="178" t="s">
        <v>980</v>
      </c>
      <c r="H174" s="179">
        <v>3</v>
      </c>
      <c r="I174" s="180"/>
      <c r="J174" s="181">
        <f>ROUND(I174*H174,2)</f>
        <v>0</v>
      </c>
      <c r="K174" s="177" t="s">
        <v>212</v>
      </c>
      <c r="L174" s="41"/>
      <c r="M174" s="182" t="s">
        <v>19</v>
      </c>
      <c r="N174" s="183" t="s">
        <v>47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224</v>
      </c>
      <c r="AT174" s="186" t="s">
        <v>150</v>
      </c>
      <c r="AU174" s="186" t="s">
        <v>86</v>
      </c>
      <c r="AY174" s="19" t="s">
        <v>147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84</v>
      </c>
      <c r="BK174" s="187">
        <f>ROUND(I174*H174,2)</f>
        <v>0</v>
      </c>
      <c r="BL174" s="19" t="s">
        <v>224</v>
      </c>
      <c r="BM174" s="186" t="s">
        <v>981</v>
      </c>
    </row>
    <row r="175" spans="1:47" s="2" customFormat="1" ht="18">
      <c r="A175" s="36"/>
      <c r="B175" s="37"/>
      <c r="C175" s="38"/>
      <c r="D175" s="188" t="s">
        <v>157</v>
      </c>
      <c r="E175" s="38"/>
      <c r="F175" s="189" t="s">
        <v>979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157</v>
      </c>
      <c r="AU175" s="19" t="s">
        <v>86</v>
      </c>
    </row>
    <row r="176" spans="1:65" s="2" customFormat="1" ht="24.15" customHeight="1">
      <c r="A176" s="36"/>
      <c r="B176" s="37"/>
      <c r="C176" s="175" t="s">
        <v>370</v>
      </c>
      <c r="D176" s="175" t="s">
        <v>150</v>
      </c>
      <c r="E176" s="176" t="s">
        <v>982</v>
      </c>
      <c r="F176" s="177" t="s">
        <v>983</v>
      </c>
      <c r="G176" s="178" t="s">
        <v>892</v>
      </c>
      <c r="H176" s="179">
        <v>1</v>
      </c>
      <c r="I176" s="180"/>
      <c r="J176" s="181">
        <f>ROUND(I176*H176,2)</f>
        <v>0</v>
      </c>
      <c r="K176" s="177" t="s">
        <v>212</v>
      </c>
      <c r="L176" s="41"/>
      <c r="M176" s="182" t="s">
        <v>19</v>
      </c>
      <c r="N176" s="183" t="s">
        <v>47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224</v>
      </c>
      <c r="AT176" s="186" t="s">
        <v>150</v>
      </c>
      <c r="AU176" s="186" t="s">
        <v>86</v>
      </c>
      <c r="AY176" s="19" t="s">
        <v>147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84</v>
      </c>
      <c r="BK176" s="187">
        <f>ROUND(I176*H176,2)</f>
        <v>0</v>
      </c>
      <c r="BL176" s="19" t="s">
        <v>224</v>
      </c>
      <c r="BM176" s="186" t="s">
        <v>984</v>
      </c>
    </row>
    <row r="177" spans="1:47" s="2" customFormat="1" ht="10">
      <c r="A177" s="36"/>
      <c r="B177" s="37"/>
      <c r="C177" s="38"/>
      <c r="D177" s="188" t="s">
        <v>157</v>
      </c>
      <c r="E177" s="38"/>
      <c r="F177" s="189" t="s">
        <v>983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157</v>
      </c>
      <c r="AU177" s="19" t="s">
        <v>86</v>
      </c>
    </row>
    <row r="178" spans="1:65" s="2" customFormat="1" ht="16.5" customHeight="1">
      <c r="A178" s="36"/>
      <c r="B178" s="37"/>
      <c r="C178" s="175" t="s">
        <v>304</v>
      </c>
      <c r="D178" s="175" t="s">
        <v>150</v>
      </c>
      <c r="E178" s="176" t="s">
        <v>985</v>
      </c>
      <c r="F178" s="177" t="s">
        <v>986</v>
      </c>
      <c r="G178" s="178" t="s">
        <v>892</v>
      </c>
      <c r="H178" s="179">
        <v>1</v>
      </c>
      <c r="I178" s="180"/>
      <c r="J178" s="181">
        <f>ROUND(I178*H178,2)</f>
        <v>0</v>
      </c>
      <c r="K178" s="177" t="s">
        <v>212</v>
      </c>
      <c r="L178" s="41"/>
      <c r="M178" s="182" t="s">
        <v>19</v>
      </c>
      <c r="N178" s="183" t="s">
        <v>47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224</v>
      </c>
      <c r="AT178" s="186" t="s">
        <v>150</v>
      </c>
      <c r="AU178" s="186" t="s">
        <v>86</v>
      </c>
      <c r="AY178" s="19" t="s">
        <v>147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84</v>
      </c>
      <c r="BK178" s="187">
        <f>ROUND(I178*H178,2)</f>
        <v>0</v>
      </c>
      <c r="BL178" s="19" t="s">
        <v>224</v>
      </c>
      <c r="BM178" s="186" t="s">
        <v>987</v>
      </c>
    </row>
    <row r="179" spans="1:47" s="2" customFormat="1" ht="10">
      <c r="A179" s="36"/>
      <c r="B179" s="37"/>
      <c r="C179" s="38"/>
      <c r="D179" s="188" t="s">
        <v>157</v>
      </c>
      <c r="E179" s="38"/>
      <c r="F179" s="189" t="s">
        <v>986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157</v>
      </c>
      <c r="AU179" s="19" t="s">
        <v>86</v>
      </c>
    </row>
    <row r="180" spans="1:65" s="2" customFormat="1" ht="16.5" customHeight="1">
      <c r="A180" s="36"/>
      <c r="B180" s="37"/>
      <c r="C180" s="175" t="s">
        <v>381</v>
      </c>
      <c r="D180" s="175" t="s">
        <v>150</v>
      </c>
      <c r="E180" s="176" t="s">
        <v>988</v>
      </c>
      <c r="F180" s="177" t="s">
        <v>989</v>
      </c>
      <c r="G180" s="178" t="s">
        <v>892</v>
      </c>
      <c r="H180" s="179">
        <v>8</v>
      </c>
      <c r="I180" s="180"/>
      <c r="J180" s="181">
        <f>ROUND(I180*H180,2)</f>
        <v>0</v>
      </c>
      <c r="K180" s="177" t="s">
        <v>212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224</v>
      </c>
      <c r="AT180" s="186" t="s">
        <v>150</v>
      </c>
      <c r="AU180" s="186" t="s">
        <v>86</v>
      </c>
      <c r="AY180" s="19" t="s">
        <v>147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84</v>
      </c>
      <c r="BK180" s="187">
        <f>ROUND(I180*H180,2)</f>
        <v>0</v>
      </c>
      <c r="BL180" s="19" t="s">
        <v>224</v>
      </c>
      <c r="BM180" s="186" t="s">
        <v>990</v>
      </c>
    </row>
    <row r="181" spans="1:47" s="2" customFormat="1" ht="10">
      <c r="A181" s="36"/>
      <c r="B181" s="37"/>
      <c r="C181" s="38"/>
      <c r="D181" s="188" t="s">
        <v>157</v>
      </c>
      <c r="E181" s="38"/>
      <c r="F181" s="189" t="s">
        <v>989</v>
      </c>
      <c r="G181" s="38"/>
      <c r="H181" s="38"/>
      <c r="I181" s="190"/>
      <c r="J181" s="38"/>
      <c r="K181" s="38"/>
      <c r="L181" s="41"/>
      <c r="M181" s="191"/>
      <c r="N181" s="19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157</v>
      </c>
      <c r="AU181" s="19" t="s">
        <v>86</v>
      </c>
    </row>
    <row r="182" spans="1:65" s="2" customFormat="1" ht="24.15" customHeight="1">
      <c r="A182" s="36"/>
      <c r="B182" s="37"/>
      <c r="C182" s="175" t="s">
        <v>386</v>
      </c>
      <c r="D182" s="175" t="s">
        <v>150</v>
      </c>
      <c r="E182" s="176" t="s">
        <v>991</v>
      </c>
      <c r="F182" s="177" t="s">
        <v>992</v>
      </c>
      <c r="G182" s="178" t="s">
        <v>892</v>
      </c>
      <c r="H182" s="179">
        <v>1</v>
      </c>
      <c r="I182" s="180"/>
      <c r="J182" s="181">
        <f>ROUND(I182*H182,2)</f>
        <v>0</v>
      </c>
      <c r="K182" s="177" t="s">
        <v>212</v>
      </c>
      <c r="L182" s="41"/>
      <c r="M182" s="182" t="s">
        <v>19</v>
      </c>
      <c r="N182" s="183" t="s">
        <v>47</v>
      </c>
      <c r="O182" s="66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224</v>
      </c>
      <c r="AT182" s="186" t="s">
        <v>150</v>
      </c>
      <c r="AU182" s="186" t="s">
        <v>86</v>
      </c>
      <c r="AY182" s="19" t="s">
        <v>147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84</v>
      </c>
      <c r="BK182" s="187">
        <f>ROUND(I182*H182,2)</f>
        <v>0</v>
      </c>
      <c r="BL182" s="19" t="s">
        <v>224</v>
      </c>
      <c r="BM182" s="186" t="s">
        <v>993</v>
      </c>
    </row>
    <row r="183" spans="1:47" s="2" customFormat="1" ht="10">
      <c r="A183" s="36"/>
      <c r="B183" s="37"/>
      <c r="C183" s="38"/>
      <c r="D183" s="188" t="s">
        <v>157</v>
      </c>
      <c r="E183" s="38"/>
      <c r="F183" s="189" t="s">
        <v>992</v>
      </c>
      <c r="G183" s="38"/>
      <c r="H183" s="38"/>
      <c r="I183" s="190"/>
      <c r="J183" s="38"/>
      <c r="K183" s="38"/>
      <c r="L183" s="41"/>
      <c r="M183" s="191"/>
      <c r="N183" s="19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157</v>
      </c>
      <c r="AU183" s="19" t="s">
        <v>86</v>
      </c>
    </row>
    <row r="184" spans="1:65" s="2" customFormat="1" ht="16.5" customHeight="1">
      <c r="A184" s="36"/>
      <c r="B184" s="37"/>
      <c r="C184" s="175" t="s">
        <v>391</v>
      </c>
      <c r="D184" s="175" t="s">
        <v>150</v>
      </c>
      <c r="E184" s="176" t="s">
        <v>994</v>
      </c>
      <c r="F184" s="177" t="s">
        <v>995</v>
      </c>
      <c r="G184" s="178" t="s">
        <v>892</v>
      </c>
      <c r="H184" s="179">
        <v>1</v>
      </c>
      <c r="I184" s="180"/>
      <c r="J184" s="181">
        <f>ROUND(I184*H184,2)</f>
        <v>0</v>
      </c>
      <c r="K184" s="177" t="s">
        <v>212</v>
      </c>
      <c r="L184" s="41"/>
      <c r="M184" s="182" t="s">
        <v>19</v>
      </c>
      <c r="N184" s="183" t="s">
        <v>47</v>
      </c>
      <c r="O184" s="66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224</v>
      </c>
      <c r="AT184" s="186" t="s">
        <v>150</v>
      </c>
      <c r="AU184" s="186" t="s">
        <v>86</v>
      </c>
      <c r="AY184" s="19" t="s">
        <v>147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84</v>
      </c>
      <c r="BK184" s="187">
        <f>ROUND(I184*H184,2)</f>
        <v>0</v>
      </c>
      <c r="BL184" s="19" t="s">
        <v>224</v>
      </c>
      <c r="BM184" s="186" t="s">
        <v>996</v>
      </c>
    </row>
    <row r="185" spans="1:47" s="2" customFormat="1" ht="10">
      <c r="A185" s="36"/>
      <c r="B185" s="37"/>
      <c r="C185" s="38"/>
      <c r="D185" s="188" t="s">
        <v>157</v>
      </c>
      <c r="E185" s="38"/>
      <c r="F185" s="189" t="s">
        <v>995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157</v>
      </c>
      <c r="AU185" s="19" t="s">
        <v>86</v>
      </c>
    </row>
    <row r="186" spans="1:65" s="2" customFormat="1" ht="16.5" customHeight="1">
      <c r="A186" s="36"/>
      <c r="B186" s="37"/>
      <c r="C186" s="175" t="s">
        <v>397</v>
      </c>
      <c r="D186" s="175" t="s">
        <v>150</v>
      </c>
      <c r="E186" s="176" t="s">
        <v>997</v>
      </c>
      <c r="F186" s="177" t="s">
        <v>998</v>
      </c>
      <c r="G186" s="178" t="s">
        <v>892</v>
      </c>
      <c r="H186" s="179">
        <v>6</v>
      </c>
      <c r="I186" s="180"/>
      <c r="J186" s="181">
        <f>ROUND(I186*H186,2)</f>
        <v>0</v>
      </c>
      <c r="K186" s="177" t="s">
        <v>212</v>
      </c>
      <c r="L186" s="41"/>
      <c r="M186" s="182" t="s">
        <v>19</v>
      </c>
      <c r="N186" s="183" t="s">
        <v>47</v>
      </c>
      <c r="O186" s="66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224</v>
      </c>
      <c r="AT186" s="186" t="s">
        <v>150</v>
      </c>
      <c r="AU186" s="186" t="s">
        <v>86</v>
      </c>
      <c r="AY186" s="19" t="s">
        <v>147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84</v>
      </c>
      <c r="BK186" s="187">
        <f>ROUND(I186*H186,2)</f>
        <v>0</v>
      </c>
      <c r="BL186" s="19" t="s">
        <v>224</v>
      </c>
      <c r="BM186" s="186" t="s">
        <v>999</v>
      </c>
    </row>
    <row r="187" spans="1:47" s="2" customFormat="1" ht="10">
      <c r="A187" s="36"/>
      <c r="B187" s="37"/>
      <c r="C187" s="38"/>
      <c r="D187" s="188" t="s">
        <v>157</v>
      </c>
      <c r="E187" s="38"/>
      <c r="F187" s="189" t="s">
        <v>998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157</v>
      </c>
      <c r="AU187" s="19" t="s">
        <v>86</v>
      </c>
    </row>
    <row r="188" spans="1:65" s="2" customFormat="1" ht="16.5" customHeight="1">
      <c r="A188" s="36"/>
      <c r="B188" s="37"/>
      <c r="C188" s="175" t="s">
        <v>401</v>
      </c>
      <c r="D188" s="175" t="s">
        <v>150</v>
      </c>
      <c r="E188" s="176" t="s">
        <v>1000</v>
      </c>
      <c r="F188" s="177" t="s">
        <v>1001</v>
      </c>
      <c r="G188" s="178" t="s">
        <v>892</v>
      </c>
      <c r="H188" s="179">
        <v>2</v>
      </c>
      <c r="I188" s="180"/>
      <c r="J188" s="181">
        <f>ROUND(I188*H188,2)</f>
        <v>0</v>
      </c>
      <c r="K188" s="177" t="s">
        <v>212</v>
      </c>
      <c r="L188" s="41"/>
      <c r="M188" s="182" t="s">
        <v>19</v>
      </c>
      <c r="N188" s="183" t="s">
        <v>47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224</v>
      </c>
      <c r="AT188" s="186" t="s">
        <v>150</v>
      </c>
      <c r="AU188" s="186" t="s">
        <v>86</v>
      </c>
      <c r="AY188" s="19" t="s">
        <v>147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84</v>
      </c>
      <c r="BK188" s="187">
        <f>ROUND(I188*H188,2)</f>
        <v>0</v>
      </c>
      <c r="BL188" s="19" t="s">
        <v>224</v>
      </c>
      <c r="BM188" s="186" t="s">
        <v>1002</v>
      </c>
    </row>
    <row r="189" spans="1:47" s="2" customFormat="1" ht="10">
      <c r="A189" s="36"/>
      <c r="B189" s="37"/>
      <c r="C189" s="38"/>
      <c r="D189" s="188" t="s">
        <v>157</v>
      </c>
      <c r="E189" s="38"/>
      <c r="F189" s="189" t="s">
        <v>1001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157</v>
      </c>
      <c r="AU189" s="19" t="s">
        <v>86</v>
      </c>
    </row>
    <row r="190" spans="1:65" s="2" customFormat="1" ht="24.15" customHeight="1">
      <c r="A190" s="36"/>
      <c r="B190" s="37"/>
      <c r="C190" s="175" t="s">
        <v>408</v>
      </c>
      <c r="D190" s="175" t="s">
        <v>150</v>
      </c>
      <c r="E190" s="176" t="s">
        <v>1003</v>
      </c>
      <c r="F190" s="177" t="s">
        <v>1004</v>
      </c>
      <c r="G190" s="178" t="s">
        <v>892</v>
      </c>
      <c r="H190" s="179">
        <v>2</v>
      </c>
      <c r="I190" s="180"/>
      <c r="J190" s="181">
        <f>ROUND(I190*H190,2)</f>
        <v>0</v>
      </c>
      <c r="K190" s="177" t="s">
        <v>212</v>
      </c>
      <c r="L190" s="41"/>
      <c r="M190" s="182" t="s">
        <v>19</v>
      </c>
      <c r="N190" s="183" t="s">
        <v>47</v>
      </c>
      <c r="O190" s="66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224</v>
      </c>
      <c r="AT190" s="186" t="s">
        <v>150</v>
      </c>
      <c r="AU190" s="186" t="s">
        <v>86</v>
      </c>
      <c r="AY190" s="19" t="s">
        <v>147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84</v>
      </c>
      <c r="BK190" s="187">
        <f>ROUND(I190*H190,2)</f>
        <v>0</v>
      </c>
      <c r="BL190" s="19" t="s">
        <v>224</v>
      </c>
      <c r="BM190" s="186" t="s">
        <v>1005</v>
      </c>
    </row>
    <row r="191" spans="1:47" s="2" customFormat="1" ht="10">
      <c r="A191" s="36"/>
      <c r="B191" s="37"/>
      <c r="C191" s="38"/>
      <c r="D191" s="188" t="s">
        <v>157</v>
      </c>
      <c r="E191" s="38"/>
      <c r="F191" s="189" t="s">
        <v>1004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157</v>
      </c>
      <c r="AU191" s="19" t="s">
        <v>86</v>
      </c>
    </row>
    <row r="192" spans="1:65" s="2" customFormat="1" ht="16.5" customHeight="1">
      <c r="A192" s="36"/>
      <c r="B192" s="37"/>
      <c r="C192" s="175" t="s">
        <v>415</v>
      </c>
      <c r="D192" s="175" t="s">
        <v>150</v>
      </c>
      <c r="E192" s="176" t="s">
        <v>1006</v>
      </c>
      <c r="F192" s="177" t="s">
        <v>1007</v>
      </c>
      <c r="G192" s="178" t="s">
        <v>892</v>
      </c>
      <c r="H192" s="179">
        <v>2</v>
      </c>
      <c r="I192" s="180"/>
      <c r="J192" s="181">
        <f>ROUND(I192*H192,2)</f>
        <v>0</v>
      </c>
      <c r="K192" s="177" t="s">
        <v>212</v>
      </c>
      <c r="L192" s="41"/>
      <c r="M192" s="182" t="s">
        <v>19</v>
      </c>
      <c r="N192" s="183" t="s">
        <v>47</v>
      </c>
      <c r="O192" s="66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224</v>
      </c>
      <c r="AT192" s="186" t="s">
        <v>150</v>
      </c>
      <c r="AU192" s="186" t="s">
        <v>86</v>
      </c>
      <c r="AY192" s="19" t="s">
        <v>147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84</v>
      </c>
      <c r="BK192" s="187">
        <f>ROUND(I192*H192,2)</f>
        <v>0</v>
      </c>
      <c r="BL192" s="19" t="s">
        <v>224</v>
      </c>
      <c r="BM192" s="186" t="s">
        <v>1008</v>
      </c>
    </row>
    <row r="193" spans="1:47" s="2" customFormat="1" ht="10">
      <c r="A193" s="36"/>
      <c r="B193" s="37"/>
      <c r="C193" s="38"/>
      <c r="D193" s="188" t="s">
        <v>157</v>
      </c>
      <c r="E193" s="38"/>
      <c r="F193" s="189" t="s">
        <v>1007</v>
      </c>
      <c r="G193" s="38"/>
      <c r="H193" s="38"/>
      <c r="I193" s="190"/>
      <c r="J193" s="38"/>
      <c r="K193" s="38"/>
      <c r="L193" s="41"/>
      <c r="M193" s="191"/>
      <c r="N193" s="19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157</v>
      </c>
      <c r="AU193" s="19" t="s">
        <v>86</v>
      </c>
    </row>
    <row r="194" spans="1:65" s="2" customFormat="1" ht="16.5" customHeight="1">
      <c r="A194" s="36"/>
      <c r="B194" s="37"/>
      <c r="C194" s="175" t="s">
        <v>423</v>
      </c>
      <c r="D194" s="175" t="s">
        <v>150</v>
      </c>
      <c r="E194" s="176" t="s">
        <v>1009</v>
      </c>
      <c r="F194" s="177" t="s">
        <v>1010</v>
      </c>
      <c r="G194" s="178" t="s">
        <v>892</v>
      </c>
      <c r="H194" s="179">
        <v>6</v>
      </c>
      <c r="I194" s="180"/>
      <c r="J194" s="181">
        <f>ROUND(I194*H194,2)</f>
        <v>0</v>
      </c>
      <c r="K194" s="177" t="s">
        <v>212</v>
      </c>
      <c r="L194" s="41"/>
      <c r="M194" s="182" t="s">
        <v>19</v>
      </c>
      <c r="N194" s="183" t="s">
        <v>47</v>
      </c>
      <c r="O194" s="66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224</v>
      </c>
      <c r="AT194" s="186" t="s">
        <v>150</v>
      </c>
      <c r="AU194" s="186" t="s">
        <v>86</v>
      </c>
      <c r="AY194" s="19" t="s">
        <v>147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84</v>
      </c>
      <c r="BK194" s="187">
        <f>ROUND(I194*H194,2)</f>
        <v>0</v>
      </c>
      <c r="BL194" s="19" t="s">
        <v>224</v>
      </c>
      <c r="BM194" s="186" t="s">
        <v>1011</v>
      </c>
    </row>
    <row r="195" spans="1:47" s="2" customFormat="1" ht="10">
      <c r="A195" s="36"/>
      <c r="B195" s="37"/>
      <c r="C195" s="38"/>
      <c r="D195" s="188" t="s">
        <v>157</v>
      </c>
      <c r="E195" s="38"/>
      <c r="F195" s="189" t="s">
        <v>1010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157</v>
      </c>
      <c r="AU195" s="19" t="s">
        <v>86</v>
      </c>
    </row>
    <row r="196" spans="1:65" s="2" customFormat="1" ht="16.5" customHeight="1">
      <c r="A196" s="36"/>
      <c r="B196" s="37"/>
      <c r="C196" s="175" t="s">
        <v>428</v>
      </c>
      <c r="D196" s="175" t="s">
        <v>150</v>
      </c>
      <c r="E196" s="176" t="s">
        <v>1012</v>
      </c>
      <c r="F196" s="177" t="s">
        <v>1013</v>
      </c>
      <c r="G196" s="178" t="s">
        <v>892</v>
      </c>
      <c r="H196" s="179">
        <v>2</v>
      </c>
      <c r="I196" s="180"/>
      <c r="J196" s="181">
        <f>ROUND(I196*H196,2)</f>
        <v>0</v>
      </c>
      <c r="K196" s="177" t="s">
        <v>212</v>
      </c>
      <c r="L196" s="41"/>
      <c r="M196" s="182" t="s">
        <v>19</v>
      </c>
      <c r="N196" s="183" t="s">
        <v>47</v>
      </c>
      <c r="O196" s="66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224</v>
      </c>
      <c r="AT196" s="186" t="s">
        <v>150</v>
      </c>
      <c r="AU196" s="186" t="s">
        <v>86</v>
      </c>
      <c r="AY196" s="19" t="s">
        <v>147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84</v>
      </c>
      <c r="BK196" s="187">
        <f>ROUND(I196*H196,2)</f>
        <v>0</v>
      </c>
      <c r="BL196" s="19" t="s">
        <v>224</v>
      </c>
      <c r="BM196" s="186" t="s">
        <v>1014</v>
      </c>
    </row>
    <row r="197" spans="1:47" s="2" customFormat="1" ht="10">
      <c r="A197" s="36"/>
      <c r="B197" s="37"/>
      <c r="C197" s="38"/>
      <c r="D197" s="188" t="s">
        <v>157</v>
      </c>
      <c r="E197" s="38"/>
      <c r="F197" s="189" t="s">
        <v>1013</v>
      </c>
      <c r="G197" s="38"/>
      <c r="H197" s="38"/>
      <c r="I197" s="190"/>
      <c r="J197" s="38"/>
      <c r="K197" s="38"/>
      <c r="L197" s="41"/>
      <c r="M197" s="191"/>
      <c r="N197" s="19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157</v>
      </c>
      <c r="AU197" s="19" t="s">
        <v>86</v>
      </c>
    </row>
    <row r="198" spans="1:65" s="2" customFormat="1" ht="21.75" customHeight="1">
      <c r="A198" s="36"/>
      <c r="B198" s="37"/>
      <c r="C198" s="175" t="s">
        <v>432</v>
      </c>
      <c r="D198" s="175" t="s">
        <v>150</v>
      </c>
      <c r="E198" s="176" t="s">
        <v>1015</v>
      </c>
      <c r="F198" s="177" t="s">
        <v>1016</v>
      </c>
      <c r="G198" s="178" t="s">
        <v>892</v>
      </c>
      <c r="H198" s="179">
        <v>3</v>
      </c>
      <c r="I198" s="180"/>
      <c r="J198" s="181">
        <f>ROUND(I198*H198,2)</f>
        <v>0</v>
      </c>
      <c r="K198" s="177" t="s">
        <v>212</v>
      </c>
      <c r="L198" s="41"/>
      <c r="M198" s="182" t="s">
        <v>19</v>
      </c>
      <c r="N198" s="183" t="s">
        <v>47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224</v>
      </c>
      <c r="AT198" s="186" t="s">
        <v>150</v>
      </c>
      <c r="AU198" s="186" t="s">
        <v>86</v>
      </c>
      <c r="AY198" s="19" t="s">
        <v>147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84</v>
      </c>
      <c r="BK198" s="187">
        <f>ROUND(I198*H198,2)</f>
        <v>0</v>
      </c>
      <c r="BL198" s="19" t="s">
        <v>224</v>
      </c>
      <c r="BM198" s="186" t="s">
        <v>1017</v>
      </c>
    </row>
    <row r="199" spans="1:47" s="2" customFormat="1" ht="10">
      <c r="A199" s="36"/>
      <c r="B199" s="37"/>
      <c r="C199" s="38"/>
      <c r="D199" s="188" t="s">
        <v>157</v>
      </c>
      <c r="E199" s="38"/>
      <c r="F199" s="189" t="s">
        <v>1016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157</v>
      </c>
      <c r="AU199" s="19" t="s">
        <v>86</v>
      </c>
    </row>
    <row r="200" spans="1:65" s="2" customFormat="1" ht="16.5" customHeight="1">
      <c r="A200" s="36"/>
      <c r="B200" s="37"/>
      <c r="C200" s="175" t="s">
        <v>438</v>
      </c>
      <c r="D200" s="175" t="s">
        <v>150</v>
      </c>
      <c r="E200" s="176" t="s">
        <v>1018</v>
      </c>
      <c r="F200" s="177" t="s">
        <v>1019</v>
      </c>
      <c r="G200" s="178" t="s">
        <v>892</v>
      </c>
      <c r="H200" s="179">
        <v>3</v>
      </c>
      <c r="I200" s="180"/>
      <c r="J200" s="181">
        <f>ROUND(I200*H200,2)</f>
        <v>0</v>
      </c>
      <c r="K200" s="177" t="s">
        <v>212</v>
      </c>
      <c r="L200" s="41"/>
      <c r="M200" s="182" t="s">
        <v>19</v>
      </c>
      <c r="N200" s="183" t="s">
        <v>47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224</v>
      </c>
      <c r="AT200" s="186" t="s">
        <v>150</v>
      </c>
      <c r="AU200" s="186" t="s">
        <v>86</v>
      </c>
      <c r="AY200" s="19" t="s">
        <v>147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84</v>
      </c>
      <c r="BK200" s="187">
        <f>ROUND(I200*H200,2)</f>
        <v>0</v>
      </c>
      <c r="BL200" s="19" t="s">
        <v>224</v>
      </c>
      <c r="BM200" s="186" t="s">
        <v>1020</v>
      </c>
    </row>
    <row r="201" spans="1:47" s="2" customFormat="1" ht="10">
      <c r="A201" s="36"/>
      <c r="B201" s="37"/>
      <c r="C201" s="38"/>
      <c r="D201" s="188" t="s">
        <v>157</v>
      </c>
      <c r="E201" s="38"/>
      <c r="F201" s="189" t="s">
        <v>1019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157</v>
      </c>
      <c r="AU201" s="19" t="s">
        <v>86</v>
      </c>
    </row>
    <row r="202" spans="1:65" s="2" customFormat="1" ht="16.5" customHeight="1">
      <c r="A202" s="36"/>
      <c r="B202" s="37"/>
      <c r="C202" s="175" t="s">
        <v>442</v>
      </c>
      <c r="D202" s="175" t="s">
        <v>150</v>
      </c>
      <c r="E202" s="176" t="s">
        <v>1021</v>
      </c>
      <c r="F202" s="177" t="s">
        <v>1022</v>
      </c>
      <c r="G202" s="178" t="s">
        <v>892</v>
      </c>
      <c r="H202" s="179">
        <v>3</v>
      </c>
      <c r="I202" s="180"/>
      <c r="J202" s="181">
        <f>ROUND(I202*H202,2)</f>
        <v>0</v>
      </c>
      <c r="K202" s="177" t="s">
        <v>212</v>
      </c>
      <c r="L202" s="41"/>
      <c r="M202" s="182" t="s">
        <v>19</v>
      </c>
      <c r="N202" s="183" t="s">
        <v>47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224</v>
      </c>
      <c r="AT202" s="186" t="s">
        <v>150</v>
      </c>
      <c r="AU202" s="186" t="s">
        <v>86</v>
      </c>
      <c r="AY202" s="19" t="s">
        <v>147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84</v>
      </c>
      <c r="BK202" s="187">
        <f>ROUND(I202*H202,2)</f>
        <v>0</v>
      </c>
      <c r="BL202" s="19" t="s">
        <v>224</v>
      </c>
      <c r="BM202" s="186" t="s">
        <v>1023</v>
      </c>
    </row>
    <row r="203" spans="1:47" s="2" customFormat="1" ht="10">
      <c r="A203" s="36"/>
      <c r="B203" s="37"/>
      <c r="C203" s="38"/>
      <c r="D203" s="188" t="s">
        <v>157</v>
      </c>
      <c r="E203" s="38"/>
      <c r="F203" s="189" t="s">
        <v>1022</v>
      </c>
      <c r="G203" s="38"/>
      <c r="H203" s="38"/>
      <c r="I203" s="190"/>
      <c r="J203" s="38"/>
      <c r="K203" s="38"/>
      <c r="L203" s="41"/>
      <c r="M203" s="191"/>
      <c r="N203" s="19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157</v>
      </c>
      <c r="AU203" s="19" t="s">
        <v>86</v>
      </c>
    </row>
    <row r="204" spans="1:65" s="2" customFormat="1" ht="16.5" customHeight="1">
      <c r="A204" s="36"/>
      <c r="B204" s="37"/>
      <c r="C204" s="175" t="s">
        <v>448</v>
      </c>
      <c r="D204" s="175" t="s">
        <v>150</v>
      </c>
      <c r="E204" s="176" t="s">
        <v>1024</v>
      </c>
      <c r="F204" s="177" t="s">
        <v>1025</v>
      </c>
      <c r="G204" s="178" t="s">
        <v>892</v>
      </c>
      <c r="H204" s="179">
        <v>4</v>
      </c>
      <c r="I204" s="180"/>
      <c r="J204" s="181">
        <f>ROUND(I204*H204,2)</f>
        <v>0</v>
      </c>
      <c r="K204" s="177" t="s">
        <v>212</v>
      </c>
      <c r="L204" s="41"/>
      <c r="M204" s="182" t="s">
        <v>19</v>
      </c>
      <c r="N204" s="183" t="s">
        <v>47</v>
      </c>
      <c r="O204" s="66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224</v>
      </c>
      <c r="AT204" s="186" t="s">
        <v>150</v>
      </c>
      <c r="AU204" s="186" t="s">
        <v>86</v>
      </c>
      <c r="AY204" s="19" t="s">
        <v>147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84</v>
      </c>
      <c r="BK204" s="187">
        <f>ROUND(I204*H204,2)</f>
        <v>0</v>
      </c>
      <c r="BL204" s="19" t="s">
        <v>224</v>
      </c>
      <c r="BM204" s="186" t="s">
        <v>1026</v>
      </c>
    </row>
    <row r="205" spans="1:47" s="2" customFormat="1" ht="10">
      <c r="A205" s="36"/>
      <c r="B205" s="37"/>
      <c r="C205" s="38"/>
      <c r="D205" s="188" t="s">
        <v>157</v>
      </c>
      <c r="E205" s="38"/>
      <c r="F205" s="189" t="s">
        <v>1025</v>
      </c>
      <c r="G205" s="38"/>
      <c r="H205" s="38"/>
      <c r="I205" s="190"/>
      <c r="J205" s="38"/>
      <c r="K205" s="38"/>
      <c r="L205" s="41"/>
      <c r="M205" s="191"/>
      <c r="N205" s="19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157</v>
      </c>
      <c r="AU205" s="19" t="s">
        <v>86</v>
      </c>
    </row>
    <row r="206" spans="1:65" s="2" customFormat="1" ht="16.5" customHeight="1">
      <c r="A206" s="36"/>
      <c r="B206" s="37"/>
      <c r="C206" s="175" t="s">
        <v>452</v>
      </c>
      <c r="D206" s="175" t="s">
        <v>150</v>
      </c>
      <c r="E206" s="176" t="s">
        <v>1027</v>
      </c>
      <c r="F206" s="177" t="s">
        <v>1028</v>
      </c>
      <c r="G206" s="178" t="s">
        <v>892</v>
      </c>
      <c r="H206" s="179">
        <v>3</v>
      </c>
      <c r="I206" s="180"/>
      <c r="J206" s="181">
        <f>ROUND(I206*H206,2)</f>
        <v>0</v>
      </c>
      <c r="K206" s="177" t="s">
        <v>212</v>
      </c>
      <c r="L206" s="41"/>
      <c r="M206" s="182" t="s">
        <v>19</v>
      </c>
      <c r="N206" s="183" t="s">
        <v>47</v>
      </c>
      <c r="O206" s="66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224</v>
      </c>
      <c r="AT206" s="186" t="s">
        <v>150</v>
      </c>
      <c r="AU206" s="186" t="s">
        <v>86</v>
      </c>
      <c r="AY206" s="19" t="s">
        <v>147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84</v>
      </c>
      <c r="BK206" s="187">
        <f>ROUND(I206*H206,2)</f>
        <v>0</v>
      </c>
      <c r="BL206" s="19" t="s">
        <v>224</v>
      </c>
      <c r="BM206" s="186" t="s">
        <v>1029</v>
      </c>
    </row>
    <row r="207" spans="1:47" s="2" customFormat="1" ht="10">
      <c r="A207" s="36"/>
      <c r="B207" s="37"/>
      <c r="C207" s="38"/>
      <c r="D207" s="188" t="s">
        <v>157</v>
      </c>
      <c r="E207" s="38"/>
      <c r="F207" s="189" t="s">
        <v>1028</v>
      </c>
      <c r="G207" s="38"/>
      <c r="H207" s="38"/>
      <c r="I207" s="190"/>
      <c r="J207" s="38"/>
      <c r="K207" s="38"/>
      <c r="L207" s="41"/>
      <c r="M207" s="191"/>
      <c r="N207" s="19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157</v>
      </c>
      <c r="AU207" s="19" t="s">
        <v>86</v>
      </c>
    </row>
    <row r="208" spans="1:65" s="2" customFormat="1" ht="16.5" customHeight="1">
      <c r="A208" s="36"/>
      <c r="B208" s="37"/>
      <c r="C208" s="227" t="s">
        <v>458</v>
      </c>
      <c r="D208" s="227" t="s">
        <v>209</v>
      </c>
      <c r="E208" s="228" t="s">
        <v>1030</v>
      </c>
      <c r="F208" s="229" t="s">
        <v>1031</v>
      </c>
      <c r="G208" s="230" t="s">
        <v>980</v>
      </c>
      <c r="H208" s="231">
        <v>1</v>
      </c>
      <c r="I208" s="232"/>
      <c r="J208" s="233">
        <f>ROUND(I208*H208,2)</f>
        <v>0</v>
      </c>
      <c r="K208" s="229" t="s">
        <v>212</v>
      </c>
      <c r="L208" s="234"/>
      <c r="M208" s="235" t="s">
        <v>19</v>
      </c>
      <c r="N208" s="236" t="s">
        <v>47</v>
      </c>
      <c r="O208" s="66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304</v>
      </c>
      <c r="AT208" s="186" t="s">
        <v>209</v>
      </c>
      <c r="AU208" s="186" t="s">
        <v>86</v>
      </c>
      <c r="AY208" s="19" t="s">
        <v>147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84</v>
      </c>
      <c r="BK208" s="187">
        <f>ROUND(I208*H208,2)</f>
        <v>0</v>
      </c>
      <c r="BL208" s="19" t="s">
        <v>224</v>
      </c>
      <c r="BM208" s="186" t="s">
        <v>1032</v>
      </c>
    </row>
    <row r="209" spans="1:47" s="2" customFormat="1" ht="10">
      <c r="A209" s="36"/>
      <c r="B209" s="37"/>
      <c r="C209" s="38"/>
      <c r="D209" s="188" t="s">
        <v>157</v>
      </c>
      <c r="E209" s="38"/>
      <c r="F209" s="189" t="s">
        <v>1031</v>
      </c>
      <c r="G209" s="38"/>
      <c r="H209" s="38"/>
      <c r="I209" s="190"/>
      <c r="J209" s="38"/>
      <c r="K209" s="38"/>
      <c r="L209" s="41"/>
      <c r="M209" s="191"/>
      <c r="N209" s="19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157</v>
      </c>
      <c r="AU209" s="19" t="s">
        <v>86</v>
      </c>
    </row>
    <row r="210" spans="1:65" s="2" customFormat="1" ht="16.5" customHeight="1">
      <c r="A210" s="36"/>
      <c r="B210" s="37"/>
      <c r="C210" s="227" t="s">
        <v>462</v>
      </c>
      <c r="D210" s="227" t="s">
        <v>209</v>
      </c>
      <c r="E210" s="228" t="s">
        <v>1033</v>
      </c>
      <c r="F210" s="229" t="s">
        <v>1034</v>
      </c>
      <c r="G210" s="230" t="s">
        <v>980</v>
      </c>
      <c r="H210" s="231">
        <v>1</v>
      </c>
      <c r="I210" s="232"/>
      <c r="J210" s="233">
        <f>ROUND(I210*H210,2)</f>
        <v>0</v>
      </c>
      <c r="K210" s="229" t="s">
        <v>212</v>
      </c>
      <c r="L210" s="234"/>
      <c r="M210" s="235" t="s">
        <v>19</v>
      </c>
      <c r="N210" s="236" t="s">
        <v>47</v>
      </c>
      <c r="O210" s="66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304</v>
      </c>
      <c r="AT210" s="186" t="s">
        <v>209</v>
      </c>
      <c r="AU210" s="186" t="s">
        <v>86</v>
      </c>
      <c r="AY210" s="19" t="s">
        <v>147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84</v>
      </c>
      <c r="BK210" s="187">
        <f>ROUND(I210*H210,2)</f>
        <v>0</v>
      </c>
      <c r="BL210" s="19" t="s">
        <v>224</v>
      </c>
      <c r="BM210" s="186" t="s">
        <v>1035</v>
      </c>
    </row>
    <row r="211" spans="1:47" s="2" customFormat="1" ht="10">
      <c r="A211" s="36"/>
      <c r="B211" s="37"/>
      <c r="C211" s="38"/>
      <c r="D211" s="188" t="s">
        <v>157</v>
      </c>
      <c r="E211" s="38"/>
      <c r="F211" s="189" t="s">
        <v>1034</v>
      </c>
      <c r="G211" s="38"/>
      <c r="H211" s="38"/>
      <c r="I211" s="190"/>
      <c r="J211" s="38"/>
      <c r="K211" s="38"/>
      <c r="L211" s="41"/>
      <c r="M211" s="191"/>
      <c r="N211" s="192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157</v>
      </c>
      <c r="AU211" s="19" t="s">
        <v>86</v>
      </c>
    </row>
    <row r="212" spans="1:65" s="2" customFormat="1" ht="16.5" customHeight="1">
      <c r="A212" s="36"/>
      <c r="B212" s="37"/>
      <c r="C212" s="227" t="s">
        <v>468</v>
      </c>
      <c r="D212" s="227" t="s">
        <v>209</v>
      </c>
      <c r="E212" s="228" t="s">
        <v>1036</v>
      </c>
      <c r="F212" s="229" t="s">
        <v>1037</v>
      </c>
      <c r="G212" s="230" t="s">
        <v>980</v>
      </c>
      <c r="H212" s="231">
        <v>1</v>
      </c>
      <c r="I212" s="232"/>
      <c r="J212" s="233">
        <f>ROUND(I212*H212,2)</f>
        <v>0</v>
      </c>
      <c r="K212" s="229" t="s">
        <v>212</v>
      </c>
      <c r="L212" s="234"/>
      <c r="M212" s="235" t="s">
        <v>19</v>
      </c>
      <c r="N212" s="236" t="s">
        <v>47</v>
      </c>
      <c r="O212" s="66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304</v>
      </c>
      <c r="AT212" s="186" t="s">
        <v>209</v>
      </c>
      <c r="AU212" s="186" t="s">
        <v>86</v>
      </c>
      <c r="AY212" s="19" t="s">
        <v>147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84</v>
      </c>
      <c r="BK212" s="187">
        <f>ROUND(I212*H212,2)</f>
        <v>0</v>
      </c>
      <c r="BL212" s="19" t="s">
        <v>224</v>
      </c>
      <c r="BM212" s="186" t="s">
        <v>1038</v>
      </c>
    </row>
    <row r="213" spans="1:47" s="2" customFormat="1" ht="10">
      <c r="A213" s="36"/>
      <c r="B213" s="37"/>
      <c r="C213" s="38"/>
      <c r="D213" s="188" t="s">
        <v>157</v>
      </c>
      <c r="E213" s="38"/>
      <c r="F213" s="189" t="s">
        <v>1037</v>
      </c>
      <c r="G213" s="38"/>
      <c r="H213" s="38"/>
      <c r="I213" s="190"/>
      <c r="J213" s="38"/>
      <c r="K213" s="38"/>
      <c r="L213" s="41"/>
      <c r="M213" s="191"/>
      <c r="N213" s="192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157</v>
      </c>
      <c r="AU213" s="19" t="s">
        <v>86</v>
      </c>
    </row>
    <row r="214" spans="1:65" s="2" customFormat="1" ht="16.5" customHeight="1">
      <c r="A214" s="36"/>
      <c r="B214" s="37"/>
      <c r="C214" s="175" t="s">
        <v>472</v>
      </c>
      <c r="D214" s="175" t="s">
        <v>150</v>
      </c>
      <c r="E214" s="176" t="s">
        <v>1039</v>
      </c>
      <c r="F214" s="177" t="s">
        <v>1040</v>
      </c>
      <c r="G214" s="178" t="s">
        <v>892</v>
      </c>
      <c r="H214" s="179">
        <v>9</v>
      </c>
      <c r="I214" s="180"/>
      <c r="J214" s="181">
        <f>ROUND(I214*H214,2)</f>
        <v>0</v>
      </c>
      <c r="K214" s="177" t="s">
        <v>212</v>
      </c>
      <c r="L214" s="41"/>
      <c r="M214" s="182" t="s">
        <v>19</v>
      </c>
      <c r="N214" s="183" t="s">
        <v>47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224</v>
      </c>
      <c r="AT214" s="186" t="s">
        <v>150</v>
      </c>
      <c r="AU214" s="186" t="s">
        <v>86</v>
      </c>
      <c r="AY214" s="19" t="s">
        <v>147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84</v>
      </c>
      <c r="BK214" s="187">
        <f>ROUND(I214*H214,2)</f>
        <v>0</v>
      </c>
      <c r="BL214" s="19" t="s">
        <v>224</v>
      </c>
      <c r="BM214" s="186" t="s">
        <v>1041</v>
      </c>
    </row>
    <row r="215" spans="1:47" s="2" customFormat="1" ht="10">
      <c r="A215" s="36"/>
      <c r="B215" s="37"/>
      <c r="C215" s="38"/>
      <c r="D215" s="188" t="s">
        <v>157</v>
      </c>
      <c r="E215" s="38"/>
      <c r="F215" s="189" t="s">
        <v>1042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157</v>
      </c>
      <c r="AU215" s="19" t="s">
        <v>86</v>
      </c>
    </row>
    <row r="216" spans="1:65" s="2" customFormat="1" ht="16.5" customHeight="1">
      <c r="A216" s="36"/>
      <c r="B216" s="37"/>
      <c r="C216" s="175" t="s">
        <v>480</v>
      </c>
      <c r="D216" s="175" t="s">
        <v>150</v>
      </c>
      <c r="E216" s="176" t="s">
        <v>1043</v>
      </c>
      <c r="F216" s="177" t="s">
        <v>1044</v>
      </c>
      <c r="G216" s="178" t="s">
        <v>892</v>
      </c>
      <c r="H216" s="179">
        <v>9</v>
      </c>
      <c r="I216" s="180"/>
      <c r="J216" s="181">
        <f>ROUND(I216*H216,2)</f>
        <v>0</v>
      </c>
      <c r="K216" s="177" t="s">
        <v>212</v>
      </c>
      <c r="L216" s="41"/>
      <c r="M216" s="182" t="s">
        <v>19</v>
      </c>
      <c r="N216" s="183" t="s">
        <v>47</v>
      </c>
      <c r="O216" s="66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224</v>
      </c>
      <c r="AT216" s="186" t="s">
        <v>150</v>
      </c>
      <c r="AU216" s="186" t="s">
        <v>86</v>
      </c>
      <c r="AY216" s="19" t="s">
        <v>147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84</v>
      </c>
      <c r="BK216" s="187">
        <f>ROUND(I216*H216,2)</f>
        <v>0</v>
      </c>
      <c r="BL216" s="19" t="s">
        <v>224</v>
      </c>
      <c r="BM216" s="186" t="s">
        <v>1045</v>
      </c>
    </row>
    <row r="217" spans="1:47" s="2" customFormat="1" ht="10">
      <c r="A217" s="36"/>
      <c r="B217" s="37"/>
      <c r="C217" s="38"/>
      <c r="D217" s="188" t="s">
        <v>157</v>
      </c>
      <c r="E217" s="38"/>
      <c r="F217" s="189" t="s">
        <v>1044</v>
      </c>
      <c r="G217" s="38"/>
      <c r="H217" s="38"/>
      <c r="I217" s="190"/>
      <c r="J217" s="38"/>
      <c r="K217" s="38"/>
      <c r="L217" s="41"/>
      <c r="M217" s="191"/>
      <c r="N217" s="192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157</v>
      </c>
      <c r="AU217" s="19" t="s">
        <v>86</v>
      </c>
    </row>
    <row r="218" spans="1:65" s="2" customFormat="1" ht="16.5" customHeight="1">
      <c r="A218" s="36"/>
      <c r="B218" s="37"/>
      <c r="C218" s="175" t="s">
        <v>486</v>
      </c>
      <c r="D218" s="175" t="s">
        <v>150</v>
      </c>
      <c r="E218" s="176" t="s">
        <v>1046</v>
      </c>
      <c r="F218" s="177" t="s">
        <v>1047</v>
      </c>
      <c r="G218" s="178" t="s">
        <v>892</v>
      </c>
      <c r="H218" s="179">
        <v>1</v>
      </c>
      <c r="I218" s="180"/>
      <c r="J218" s="181">
        <f>ROUND(I218*H218,2)</f>
        <v>0</v>
      </c>
      <c r="K218" s="177" t="s">
        <v>212</v>
      </c>
      <c r="L218" s="41"/>
      <c r="M218" s="182" t="s">
        <v>19</v>
      </c>
      <c r="N218" s="183" t="s">
        <v>47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224</v>
      </c>
      <c r="AT218" s="186" t="s">
        <v>150</v>
      </c>
      <c r="AU218" s="186" t="s">
        <v>86</v>
      </c>
      <c r="AY218" s="19" t="s">
        <v>147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84</v>
      </c>
      <c r="BK218" s="187">
        <f>ROUND(I218*H218,2)</f>
        <v>0</v>
      </c>
      <c r="BL218" s="19" t="s">
        <v>224</v>
      </c>
      <c r="BM218" s="186" t="s">
        <v>1048</v>
      </c>
    </row>
    <row r="219" spans="1:47" s="2" customFormat="1" ht="10">
      <c r="A219" s="36"/>
      <c r="B219" s="37"/>
      <c r="C219" s="38"/>
      <c r="D219" s="188" t="s">
        <v>157</v>
      </c>
      <c r="E219" s="38"/>
      <c r="F219" s="189" t="s">
        <v>1047</v>
      </c>
      <c r="G219" s="38"/>
      <c r="H219" s="38"/>
      <c r="I219" s="190"/>
      <c r="J219" s="38"/>
      <c r="K219" s="38"/>
      <c r="L219" s="41"/>
      <c r="M219" s="191"/>
      <c r="N219" s="19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157</v>
      </c>
      <c r="AU219" s="19" t="s">
        <v>86</v>
      </c>
    </row>
    <row r="220" spans="1:65" s="2" customFormat="1" ht="16.5" customHeight="1">
      <c r="A220" s="36"/>
      <c r="B220" s="37"/>
      <c r="C220" s="175" t="s">
        <v>490</v>
      </c>
      <c r="D220" s="175" t="s">
        <v>150</v>
      </c>
      <c r="E220" s="176" t="s">
        <v>1049</v>
      </c>
      <c r="F220" s="177" t="s">
        <v>1050</v>
      </c>
      <c r="G220" s="178" t="s">
        <v>892</v>
      </c>
      <c r="H220" s="179">
        <v>1</v>
      </c>
      <c r="I220" s="180"/>
      <c r="J220" s="181">
        <f>ROUND(I220*H220,2)</f>
        <v>0</v>
      </c>
      <c r="K220" s="177" t="s">
        <v>212</v>
      </c>
      <c r="L220" s="41"/>
      <c r="M220" s="182" t="s">
        <v>19</v>
      </c>
      <c r="N220" s="183" t="s">
        <v>47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224</v>
      </c>
      <c r="AT220" s="186" t="s">
        <v>150</v>
      </c>
      <c r="AU220" s="186" t="s">
        <v>86</v>
      </c>
      <c r="AY220" s="19" t="s">
        <v>147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84</v>
      </c>
      <c r="BK220" s="187">
        <f>ROUND(I220*H220,2)</f>
        <v>0</v>
      </c>
      <c r="BL220" s="19" t="s">
        <v>224</v>
      </c>
      <c r="BM220" s="186" t="s">
        <v>1051</v>
      </c>
    </row>
    <row r="221" spans="1:47" s="2" customFormat="1" ht="10">
      <c r="A221" s="36"/>
      <c r="B221" s="37"/>
      <c r="C221" s="38"/>
      <c r="D221" s="188" t="s">
        <v>157</v>
      </c>
      <c r="E221" s="38"/>
      <c r="F221" s="189" t="s">
        <v>1050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157</v>
      </c>
      <c r="AU221" s="19" t="s">
        <v>86</v>
      </c>
    </row>
    <row r="222" spans="1:65" s="2" customFormat="1" ht="16.5" customHeight="1">
      <c r="A222" s="36"/>
      <c r="B222" s="37"/>
      <c r="C222" s="175" t="s">
        <v>496</v>
      </c>
      <c r="D222" s="175" t="s">
        <v>150</v>
      </c>
      <c r="E222" s="176" t="s">
        <v>1052</v>
      </c>
      <c r="F222" s="177" t="s">
        <v>1053</v>
      </c>
      <c r="G222" s="178" t="s">
        <v>310</v>
      </c>
      <c r="H222" s="237"/>
      <c r="I222" s="180"/>
      <c r="J222" s="181">
        <f>ROUND(I222*H222,2)</f>
        <v>0</v>
      </c>
      <c r="K222" s="177" t="s">
        <v>154</v>
      </c>
      <c r="L222" s="41"/>
      <c r="M222" s="182" t="s">
        <v>19</v>
      </c>
      <c r="N222" s="183" t="s">
        <v>47</v>
      </c>
      <c r="O222" s="66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224</v>
      </c>
      <c r="AT222" s="186" t="s">
        <v>150</v>
      </c>
      <c r="AU222" s="186" t="s">
        <v>86</v>
      </c>
      <c r="AY222" s="19" t="s">
        <v>147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84</v>
      </c>
      <c r="BK222" s="187">
        <f>ROUND(I222*H222,2)</f>
        <v>0</v>
      </c>
      <c r="BL222" s="19" t="s">
        <v>224</v>
      </c>
      <c r="BM222" s="186" t="s">
        <v>1054</v>
      </c>
    </row>
    <row r="223" spans="1:47" s="2" customFormat="1" ht="18">
      <c r="A223" s="36"/>
      <c r="B223" s="37"/>
      <c r="C223" s="38"/>
      <c r="D223" s="188" t="s">
        <v>157</v>
      </c>
      <c r="E223" s="38"/>
      <c r="F223" s="189" t="s">
        <v>1055</v>
      </c>
      <c r="G223" s="38"/>
      <c r="H223" s="38"/>
      <c r="I223" s="190"/>
      <c r="J223" s="38"/>
      <c r="K223" s="38"/>
      <c r="L223" s="41"/>
      <c r="M223" s="191"/>
      <c r="N223" s="192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157</v>
      </c>
      <c r="AU223" s="19" t="s">
        <v>86</v>
      </c>
    </row>
    <row r="224" spans="1:47" s="2" customFormat="1" ht="10">
      <c r="A224" s="36"/>
      <c r="B224" s="37"/>
      <c r="C224" s="38"/>
      <c r="D224" s="193" t="s">
        <v>159</v>
      </c>
      <c r="E224" s="38"/>
      <c r="F224" s="194" t="s">
        <v>1056</v>
      </c>
      <c r="G224" s="38"/>
      <c r="H224" s="38"/>
      <c r="I224" s="190"/>
      <c r="J224" s="38"/>
      <c r="K224" s="38"/>
      <c r="L224" s="41"/>
      <c r="M224" s="191"/>
      <c r="N224" s="19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159</v>
      </c>
      <c r="AU224" s="19" t="s">
        <v>86</v>
      </c>
    </row>
    <row r="225" spans="2:63" s="12" customFormat="1" ht="22.75" customHeight="1">
      <c r="B225" s="159"/>
      <c r="C225" s="160"/>
      <c r="D225" s="161" t="s">
        <v>75</v>
      </c>
      <c r="E225" s="173" t="s">
        <v>314</v>
      </c>
      <c r="F225" s="173" t="s">
        <v>315</v>
      </c>
      <c r="G225" s="160"/>
      <c r="H225" s="160"/>
      <c r="I225" s="163"/>
      <c r="J225" s="174">
        <f>BK225</f>
        <v>0</v>
      </c>
      <c r="K225" s="160"/>
      <c r="L225" s="165"/>
      <c r="M225" s="166"/>
      <c r="N225" s="167"/>
      <c r="O225" s="167"/>
      <c r="P225" s="168">
        <f>SUM(P226:P340)</f>
        <v>0</v>
      </c>
      <c r="Q225" s="167"/>
      <c r="R225" s="168">
        <f>SUM(R226:R340)</f>
        <v>0.048479999999999995</v>
      </c>
      <c r="S225" s="167"/>
      <c r="T225" s="169">
        <f>SUM(T226:T340)</f>
        <v>0.04042</v>
      </c>
      <c r="AR225" s="170" t="s">
        <v>86</v>
      </c>
      <c r="AT225" s="171" t="s">
        <v>75</v>
      </c>
      <c r="AU225" s="171" t="s">
        <v>84</v>
      </c>
      <c r="AY225" s="170" t="s">
        <v>147</v>
      </c>
      <c r="BK225" s="172">
        <f>SUM(BK226:BK340)</f>
        <v>0</v>
      </c>
    </row>
    <row r="226" spans="1:65" s="2" customFormat="1" ht="16.5" customHeight="1">
      <c r="A226" s="36"/>
      <c r="B226" s="37"/>
      <c r="C226" s="175" t="s">
        <v>504</v>
      </c>
      <c r="D226" s="175" t="s">
        <v>150</v>
      </c>
      <c r="E226" s="176" t="s">
        <v>1057</v>
      </c>
      <c r="F226" s="177" t="s">
        <v>1058</v>
      </c>
      <c r="G226" s="178" t="s">
        <v>241</v>
      </c>
      <c r="H226" s="179">
        <v>14</v>
      </c>
      <c r="I226" s="180"/>
      <c r="J226" s="181">
        <f>ROUND(I226*H226,2)</f>
        <v>0</v>
      </c>
      <c r="K226" s="177" t="s">
        <v>154</v>
      </c>
      <c r="L226" s="41"/>
      <c r="M226" s="182" t="s">
        <v>19</v>
      </c>
      <c r="N226" s="183" t="s">
        <v>47</v>
      </c>
      <c r="O226" s="66"/>
      <c r="P226" s="184">
        <f>O226*H226</f>
        <v>0</v>
      </c>
      <c r="Q226" s="184">
        <v>0</v>
      </c>
      <c r="R226" s="184">
        <f>Q226*H226</f>
        <v>0</v>
      </c>
      <c r="S226" s="184">
        <v>0.00028</v>
      </c>
      <c r="T226" s="185">
        <f>S226*H226</f>
        <v>0.00392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224</v>
      </c>
      <c r="AT226" s="186" t="s">
        <v>150</v>
      </c>
      <c r="AU226" s="186" t="s">
        <v>86</v>
      </c>
      <c r="AY226" s="19" t="s">
        <v>147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84</v>
      </c>
      <c r="BK226" s="187">
        <f>ROUND(I226*H226,2)</f>
        <v>0</v>
      </c>
      <c r="BL226" s="19" t="s">
        <v>224</v>
      </c>
      <c r="BM226" s="186" t="s">
        <v>1059</v>
      </c>
    </row>
    <row r="227" spans="1:47" s="2" customFormat="1" ht="10">
      <c r="A227" s="36"/>
      <c r="B227" s="37"/>
      <c r="C227" s="38"/>
      <c r="D227" s="188" t="s">
        <v>157</v>
      </c>
      <c r="E227" s="38"/>
      <c r="F227" s="189" t="s">
        <v>1060</v>
      </c>
      <c r="G227" s="38"/>
      <c r="H227" s="38"/>
      <c r="I227" s="190"/>
      <c r="J227" s="38"/>
      <c r="K227" s="38"/>
      <c r="L227" s="41"/>
      <c r="M227" s="191"/>
      <c r="N227" s="19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157</v>
      </c>
      <c r="AU227" s="19" t="s">
        <v>86</v>
      </c>
    </row>
    <row r="228" spans="1:47" s="2" customFormat="1" ht="10">
      <c r="A228" s="36"/>
      <c r="B228" s="37"/>
      <c r="C228" s="38"/>
      <c r="D228" s="193" t="s">
        <v>159</v>
      </c>
      <c r="E228" s="38"/>
      <c r="F228" s="194" t="s">
        <v>1061</v>
      </c>
      <c r="G228" s="38"/>
      <c r="H228" s="38"/>
      <c r="I228" s="190"/>
      <c r="J228" s="38"/>
      <c r="K228" s="38"/>
      <c r="L228" s="41"/>
      <c r="M228" s="191"/>
      <c r="N228" s="19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159</v>
      </c>
      <c r="AU228" s="19" t="s">
        <v>86</v>
      </c>
    </row>
    <row r="229" spans="1:65" s="2" customFormat="1" ht="16.5" customHeight="1">
      <c r="A229" s="36"/>
      <c r="B229" s="37"/>
      <c r="C229" s="175" t="s">
        <v>511</v>
      </c>
      <c r="D229" s="175" t="s">
        <v>150</v>
      </c>
      <c r="E229" s="176" t="s">
        <v>1062</v>
      </c>
      <c r="F229" s="177" t="s">
        <v>1063</v>
      </c>
      <c r="G229" s="178" t="s">
        <v>241</v>
      </c>
      <c r="H229" s="179">
        <v>50</v>
      </c>
      <c r="I229" s="180"/>
      <c r="J229" s="181">
        <f>ROUND(I229*H229,2)</f>
        <v>0</v>
      </c>
      <c r="K229" s="177" t="s">
        <v>154</v>
      </c>
      <c r="L229" s="41"/>
      <c r="M229" s="182" t="s">
        <v>19</v>
      </c>
      <c r="N229" s="183" t="s">
        <v>47</v>
      </c>
      <c r="O229" s="66"/>
      <c r="P229" s="184">
        <f>O229*H229</f>
        <v>0</v>
      </c>
      <c r="Q229" s="184">
        <v>0</v>
      </c>
      <c r="R229" s="184">
        <f>Q229*H229</f>
        <v>0</v>
      </c>
      <c r="S229" s="184">
        <v>0.00029</v>
      </c>
      <c r="T229" s="185">
        <f>S229*H229</f>
        <v>0.0145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224</v>
      </c>
      <c r="AT229" s="186" t="s">
        <v>150</v>
      </c>
      <c r="AU229" s="186" t="s">
        <v>86</v>
      </c>
      <c r="AY229" s="19" t="s">
        <v>147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84</v>
      </c>
      <c r="BK229" s="187">
        <f>ROUND(I229*H229,2)</f>
        <v>0</v>
      </c>
      <c r="BL229" s="19" t="s">
        <v>224</v>
      </c>
      <c r="BM229" s="186" t="s">
        <v>1064</v>
      </c>
    </row>
    <row r="230" spans="1:47" s="2" customFormat="1" ht="10">
      <c r="A230" s="36"/>
      <c r="B230" s="37"/>
      <c r="C230" s="38"/>
      <c r="D230" s="188" t="s">
        <v>157</v>
      </c>
      <c r="E230" s="38"/>
      <c r="F230" s="189" t="s">
        <v>1065</v>
      </c>
      <c r="G230" s="38"/>
      <c r="H230" s="38"/>
      <c r="I230" s="190"/>
      <c r="J230" s="38"/>
      <c r="K230" s="38"/>
      <c r="L230" s="41"/>
      <c r="M230" s="191"/>
      <c r="N230" s="19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157</v>
      </c>
      <c r="AU230" s="19" t="s">
        <v>86</v>
      </c>
    </row>
    <row r="231" spans="1:47" s="2" customFormat="1" ht="10">
      <c r="A231" s="36"/>
      <c r="B231" s="37"/>
      <c r="C231" s="38"/>
      <c r="D231" s="193" t="s">
        <v>159</v>
      </c>
      <c r="E231" s="38"/>
      <c r="F231" s="194" t="s">
        <v>1066</v>
      </c>
      <c r="G231" s="38"/>
      <c r="H231" s="38"/>
      <c r="I231" s="190"/>
      <c r="J231" s="38"/>
      <c r="K231" s="38"/>
      <c r="L231" s="41"/>
      <c r="M231" s="191"/>
      <c r="N231" s="19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159</v>
      </c>
      <c r="AU231" s="19" t="s">
        <v>86</v>
      </c>
    </row>
    <row r="232" spans="1:65" s="2" customFormat="1" ht="16.5" customHeight="1">
      <c r="A232" s="36"/>
      <c r="B232" s="37"/>
      <c r="C232" s="175" t="s">
        <v>517</v>
      </c>
      <c r="D232" s="175" t="s">
        <v>150</v>
      </c>
      <c r="E232" s="176" t="s">
        <v>1067</v>
      </c>
      <c r="F232" s="177" t="s">
        <v>1068</v>
      </c>
      <c r="G232" s="178" t="s">
        <v>204</v>
      </c>
      <c r="H232" s="179">
        <v>10</v>
      </c>
      <c r="I232" s="180"/>
      <c r="J232" s="181">
        <f>ROUND(I232*H232,2)</f>
        <v>0</v>
      </c>
      <c r="K232" s="177" t="s">
        <v>154</v>
      </c>
      <c r="L232" s="41"/>
      <c r="M232" s="182" t="s">
        <v>19</v>
      </c>
      <c r="N232" s="183" t="s">
        <v>47</v>
      </c>
      <c r="O232" s="66"/>
      <c r="P232" s="184">
        <f>O232*H232</f>
        <v>0</v>
      </c>
      <c r="Q232" s="184">
        <v>4E-05</v>
      </c>
      <c r="R232" s="184">
        <f>Q232*H232</f>
        <v>0.0004</v>
      </c>
      <c r="S232" s="184">
        <v>0.00036</v>
      </c>
      <c r="T232" s="185">
        <f>S232*H232</f>
        <v>0.0036000000000000003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224</v>
      </c>
      <c r="AT232" s="186" t="s">
        <v>150</v>
      </c>
      <c r="AU232" s="186" t="s">
        <v>86</v>
      </c>
      <c r="AY232" s="19" t="s">
        <v>147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84</v>
      </c>
      <c r="BK232" s="187">
        <f>ROUND(I232*H232,2)</f>
        <v>0</v>
      </c>
      <c r="BL232" s="19" t="s">
        <v>224</v>
      </c>
      <c r="BM232" s="186" t="s">
        <v>1069</v>
      </c>
    </row>
    <row r="233" spans="1:47" s="2" customFormat="1" ht="10">
      <c r="A233" s="36"/>
      <c r="B233" s="37"/>
      <c r="C233" s="38"/>
      <c r="D233" s="188" t="s">
        <v>157</v>
      </c>
      <c r="E233" s="38"/>
      <c r="F233" s="189" t="s">
        <v>1070</v>
      </c>
      <c r="G233" s="38"/>
      <c r="H233" s="38"/>
      <c r="I233" s="190"/>
      <c r="J233" s="38"/>
      <c r="K233" s="38"/>
      <c r="L233" s="41"/>
      <c r="M233" s="191"/>
      <c r="N233" s="192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157</v>
      </c>
      <c r="AU233" s="19" t="s">
        <v>86</v>
      </c>
    </row>
    <row r="234" spans="1:47" s="2" customFormat="1" ht="10">
      <c r="A234" s="36"/>
      <c r="B234" s="37"/>
      <c r="C234" s="38"/>
      <c r="D234" s="193" t="s">
        <v>159</v>
      </c>
      <c r="E234" s="38"/>
      <c r="F234" s="194" t="s">
        <v>1071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159</v>
      </c>
      <c r="AU234" s="19" t="s">
        <v>86</v>
      </c>
    </row>
    <row r="235" spans="1:65" s="2" customFormat="1" ht="16.5" customHeight="1">
      <c r="A235" s="36"/>
      <c r="B235" s="37"/>
      <c r="C235" s="175" t="s">
        <v>523</v>
      </c>
      <c r="D235" s="175" t="s">
        <v>150</v>
      </c>
      <c r="E235" s="176" t="s">
        <v>1072</v>
      </c>
      <c r="F235" s="177" t="s">
        <v>1073</v>
      </c>
      <c r="G235" s="178" t="s">
        <v>204</v>
      </c>
      <c r="H235" s="179">
        <v>4</v>
      </c>
      <c r="I235" s="180"/>
      <c r="J235" s="181">
        <f>ROUND(I235*H235,2)</f>
        <v>0</v>
      </c>
      <c r="K235" s="177" t="s">
        <v>154</v>
      </c>
      <c r="L235" s="41"/>
      <c r="M235" s="182" t="s">
        <v>19</v>
      </c>
      <c r="N235" s="183" t="s">
        <v>47</v>
      </c>
      <c r="O235" s="66"/>
      <c r="P235" s="184">
        <f>O235*H235</f>
        <v>0</v>
      </c>
      <c r="Q235" s="184">
        <v>6E-05</v>
      </c>
      <c r="R235" s="184">
        <f>Q235*H235</f>
        <v>0.00024</v>
      </c>
      <c r="S235" s="184">
        <v>0.00092</v>
      </c>
      <c r="T235" s="185">
        <f>S235*H235</f>
        <v>0.00368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224</v>
      </c>
      <c r="AT235" s="186" t="s">
        <v>150</v>
      </c>
      <c r="AU235" s="186" t="s">
        <v>86</v>
      </c>
      <c r="AY235" s="19" t="s">
        <v>147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84</v>
      </c>
      <c r="BK235" s="187">
        <f>ROUND(I235*H235,2)</f>
        <v>0</v>
      </c>
      <c r="BL235" s="19" t="s">
        <v>224</v>
      </c>
      <c r="BM235" s="186" t="s">
        <v>1074</v>
      </c>
    </row>
    <row r="236" spans="1:47" s="2" customFormat="1" ht="10">
      <c r="A236" s="36"/>
      <c r="B236" s="37"/>
      <c r="C236" s="38"/>
      <c r="D236" s="188" t="s">
        <v>157</v>
      </c>
      <c r="E236" s="38"/>
      <c r="F236" s="189" t="s">
        <v>1075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157</v>
      </c>
      <c r="AU236" s="19" t="s">
        <v>86</v>
      </c>
    </row>
    <row r="237" spans="1:47" s="2" customFormat="1" ht="10">
      <c r="A237" s="36"/>
      <c r="B237" s="37"/>
      <c r="C237" s="38"/>
      <c r="D237" s="193" t="s">
        <v>159</v>
      </c>
      <c r="E237" s="38"/>
      <c r="F237" s="194" t="s">
        <v>1076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159</v>
      </c>
      <c r="AU237" s="19" t="s">
        <v>86</v>
      </c>
    </row>
    <row r="238" spans="1:65" s="2" customFormat="1" ht="16.5" customHeight="1">
      <c r="A238" s="36"/>
      <c r="B238" s="37"/>
      <c r="C238" s="175" t="s">
        <v>531</v>
      </c>
      <c r="D238" s="175" t="s">
        <v>150</v>
      </c>
      <c r="E238" s="176" t="s">
        <v>1077</v>
      </c>
      <c r="F238" s="177" t="s">
        <v>1078</v>
      </c>
      <c r="G238" s="178" t="s">
        <v>241</v>
      </c>
      <c r="H238" s="179">
        <v>16</v>
      </c>
      <c r="I238" s="180"/>
      <c r="J238" s="181">
        <f>ROUND(I238*H238,2)</f>
        <v>0</v>
      </c>
      <c r="K238" s="177" t="s">
        <v>154</v>
      </c>
      <c r="L238" s="41"/>
      <c r="M238" s="182" t="s">
        <v>19</v>
      </c>
      <c r="N238" s="183" t="s">
        <v>47</v>
      </c>
      <c r="O238" s="66"/>
      <c r="P238" s="184">
        <f>O238*H238</f>
        <v>0</v>
      </c>
      <c r="Q238" s="184">
        <v>5E-05</v>
      </c>
      <c r="R238" s="184">
        <f>Q238*H238</f>
        <v>0.0008</v>
      </c>
      <c r="S238" s="184">
        <v>0</v>
      </c>
      <c r="T238" s="18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224</v>
      </c>
      <c r="AT238" s="186" t="s">
        <v>150</v>
      </c>
      <c r="AU238" s="186" t="s">
        <v>86</v>
      </c>
      <c r="AY238" s="19" t="s">
        <v>147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84</v>
      </c>
      <c r="BK238" s="187">
        <f>ROUND(I238*H238,2)</f>
        <v>0</v>
      </c>
      <c r="BL238" s="19" t="s">
        <v>224</v>
      </c>
      <c r="BM238" s="186" t="s">
        <v>1079</v>
      </c>
    </row>
    <row r="239" spans="1:47" s="2" customFormat="1" ht="10">
      <c r="A239" s="36"/>
      <c r="B239" s="37"/>
      <c r="C239" s="38"/>
      <c r="D239" s="188" t="s">
        <v>157</v>
      </c>
      <c r="E239" s="38"/>
      <c r="F239" s="189" t="s">
        <v>1080</v>
      </c>
      <c r="G239" s="38"/>
      <c r="H239" s="38"/>
      <c r="I239" s="190"/>
      <c r="J239" s="38"/>
      <c r="K239" s="38"/>
      <c r="L239" s="41"/>
      <c r="M239" s="191"/>
      <c r="N239" s="19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157</v>
      </c>
      <c r="AU239" s="19" t="s">
        <v>86</v>
      </c>
    </row>
    <row r="240" spans="1:47" s="2" customFormat="1" ht="10">
      <c r="A240" s="36"/>
      <c r="B240" s="37"/>
      <c r="C240" s="38"/>
      <c r="D240" s="193" t="s">
        <v>159</v>
      </c>
      <c r="E240" s="38"/>
      <c r="F240" s="194" t="s">
        <v>1081</v>
      </c>
      <c r="G240" s="38"/>
      <c r="H240" s="38"/>
      <c r="I240" s="190"/>
      <c r="J240" s="38"/>
      <c r="K240" s="38"/>
      <c r="L240" s="41"/>
      <c r="M240" s="191"/>
      <c r="N240" s="19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159</v>
      </c>
      <c r="AU240" s="19" t="s">
        <v>86</v>
      </c>
    </row>
    <row r="241" spans="1:65" s="2" customFormat="1" ht="16.5" customHeight="1">
      <c r="A241" s="36"/>
      <c r="B241" s="37"/>
      <c r="C241" s="175" t="s">
        <v>537</v>
      </c>
      <c r="D241" s="175" t="s">
        <v>150</v>
      </c>
      <c r="E241" s="176" t="s">
        <v>1082</v>
      </c>
      <c r="F241" s="177" t="s">
        <v>1083</v>
      </c>
      <c r="G241" s="178" t="s">
        <v>241</v>
      </c>
      <c r="H241" s="179">
        <v>20</v>
      </c>
      <c r="I241" s="180"/>
      <c r="J241" s="181">
        <f>ROUND(I241*H241,2)</f>
        <v>0</v>
      </c>
      <c r="K241" s="177" t="s">
        <v>154</v>
      </c>
      <c r="L241" s="41"/>
      <c r="M241" s="182" t="s">
        <v>19</v>
      </c>
      <c r="N241" s="183" t="s">
        <v>47</v>
      </c>
      <c r="O241" s="66"/>
      <c r="P241" s="184">
        <f>O241*H241</f>
        <v>0</v>
      </c>
      <c r="Q241" s="184">
        <v>5E-05</v>
      </c>
      <c r="R241" s="184">
        <f>Q241*H241</f>
        <v>0.001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224</v>
      </c>
      <c r="AT241" s="186" t="s">
        <v>150</v>
      </c>
      <c r="AU241" s="186" t="s">
        <v>86</v>
      </c>
      <c r="AY241" s="19" t="s">
        <v>147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84</v>
      </c>
      <c r="BK241" s="187">
        <f>ROUND(I241*H241,2)</f>
        <v>0</v>
      </c>
      <c r="BL241" s="19" t="s">
        <v>224</v>
      </c>
      <c r="BM241" s="186" t="s">
        <v>1084</v>
      </c>
    </row>
    <row r="242" spans="1:47" s="2" customFormat="1" ht="10">
      <c r="A242" s="36"/>
      <c r="B242" s="37"/>
      <c r="C242" s="38"/>
      <c r="D242" s="188" t="s">
        <v>157</v>
      </c>
      <c r="E242" s="38"/>
      <c r="F242" s="189" t="s">
        <v>1085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157</v>
      </c>
      <c r="AU242" s="19" t="s">
        <v>86</v>
      </c>
    </row>
    <row r="243" spans="1:47" s="2" customFormat="1" ht="10">
      <c r="A243" s="36"/>
      <c r="B243" s="37"/>
      <c r="C243" s="38"/>
      <c r="D243" s="193" t="s">
        <v>159</v>
      </c>
      <c r="E243" s="38"/>
      <c r="F243" s="194" t="s">
        <v>1086</v>
      </c>
      <c r="G243" s="38"/>
      <c r="H243" s="38"/>
      <c r="I243" s="190"/>
      <c r="J243" s="38"/>
      <c r="K243" s="38"/>
      <c r="L243" s="41"/>
      <c r="M243" s="191"/>
      <c r="N243" s="192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159</v>
      </c>
      <c r="AU243" s="19" t="s">
        <v>86</v>
      </c>
    </row>
    <row r="244" spans="1:65" s="2" customFormat="1" ht="16.5" customHeight="1">
      <c r="A244" s="36"/>
      <c r="B244" s="37"/>
      <c r="C244" s="175" t="s">
        <v>541</v>
      </c>
      <c r="D244" s="175" t="s">
        <v>150</v>
      </c>
      <c r="E244" s="176" t="s">
        <v>1087</v>
      </c>
      <c r="F244" s="177" t="s">
        <v>1088</v>
      </c>
      <c r="G244" s="178" t="s">
        <v>241</v>
      </c>
      <c r="H244" s="179">
        <v>60</v>
      </c>
      <c r="I244" s="180"/>
      <c r="J244" s="181">
        <f>ROUND(I244*H244,2)</f>
        <v>0</v>
      </c>
      <c r="K244" s="177" t="s">
        <v>154</v>
      </c>
      <c r="L244" s="41"/>
      <c r="M244" s="182" t="s">
        <v>19</v>
      </c>
      <c r="N244" s="183" t="s">
        <v>47</v>
      </c>
      <c r="O244" s="66"/>
      <c r="P244" s="184">
        <f>O244*H244</f>
        <v>0</v>
      </c>
      <c r="Q244" s="184">
        <v>6E-05</v>
      </c>
      <c r="R244" s="184">
        <f>Q244*H244</f>
        <v>0.0036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224</v>
      </c>
      <c r="AT244" s="186" t="s">
        <v>150</v>
      </c>
      <c r="AU244" s="186" t="s">
        <v>86</v>
      </c>
      <c r="AY244" s="19" t="s">
        <v>147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84</v>
      </c>
      <c r="BK244" s="187">
        <f>ROUND(I244*H244,2)</f>
        <v>0</v>
      </c>
      <c r="BL244" s="19" t="s">
        <v>224</v>
      </c>
      <c r="BM244" s="186" t="s">
        <v>1089</v>
      </c>
    </row>
    <row r="245" spans="1:47" s="2" customFormat="1" ht="10">
      <c r="A245" s="36"/>
      <c r="B245" s="37"/>
      <c r="C245" s="38"/>
      <c r="D245" s="188" t="s">
        <v>157</v>
      </c>
      <c r="E245" s="38"/>
      <c r="F245" s="189" t="s">
        <v>1090</v>
      </c>
      <c r="G245" s="38"/>
      <c r="H245" s="38"/>
      <c r="I245" s="190"/>
      <c r="J245" s="38"/>
      <c r="K245" s="38"/>
      <c r="L245" s="41"/>
      <c r="M245" s="191"/>
      <c r="N245" s="192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157</v>
      </c>
      <c r="AU245" s="19" t="s">
        <v>86</v>
      </c>
    </row>
    <row r="246" spans="1:47" s="2" customFormat="1" ht="10">
      <c r="A246" s="36"/>
      <c r="B246" s="37"/>
      <c r="C246" s="38"/>
      <c r="D246" s="193" t="s">
        <v>159</v>
      </c>
      <c r="E246" s="38"/>
      <c r="F246" s="194" t="s">
        <v>1091</v>
      </c>
      <c r="G246" s="38"/>
      <c r="H246" s="38"/>
      <c r="I246" s="190"/>
      <c r="J246" s="38"/>
      <c r="K246" s="38"/>
      <c r="L246" s="41"/>
      <c r="M246" s="191"/>
      <c r="N246" s="19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159</v>
      </c>
      <c r="AU246" s="19" t="s">
        <v>86</v>
      </c>
    </row>
    <row r="247" spans="1:65" s="2" customFormat="1" ht="16.5" customHeight="1">
      <c r="A247" s="36"/>
      <c r="B247" s="37"/>
      <c r="C247" s="175" t="s">
        <v>549</v>
      </c>
      <c r="D247" s="175" t="s">
        <v>150</v>
      </c>
      <c r="E247" s="176" t="s">
        <v>1092</v>
      </c>
      <c r="F247" s="177" t="s">
        <v>1093</v>
      </c>
      <c r="G247" s="178" t="s">
        <v>241</v>
      </c>
      <c r="H247" s="179">
        <v>64</v>
      </c>
      <c r="I247" s="180"/>
      <c r="J247" s="181">
        <f>ROUND(I247*H247,2)</f>
        <v>0</v>
      </c>
      <c r="K247" s="177" t="s">
        <v>154</v>
      </c>
      <c r="L247" s="41"/>
      <c r="M247" s="182" t="s">
        <v>19</v>
      </c>
      <c r="N247" s="183" t="s">
        <v>47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0.00023</v>
      </c>
      <c r="T247" s="185">
        <f>S247*H247</f>
        <v>0.01472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224</v>
      </c>
      <c r="AT247" s="186" t="s">
        <v>150</v>
      </c>
      <c r="AU247" s="186" t="s">
        <v>86</v>
      </c>
      <c r="AY247" s="19" t="s">
        <v>147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84</v>
      </c>
      <c r="BK247" s="187">
        <f>ROUND(I247*H247,2)</f>
        <v>0</v>
      </c>
      <c r="BL247" s="19" t="s">
        <v>224</v>
      </c>
      <c r="BM247" s="186" t="s">
        <v>1094</v>
      </c>
    </row>
    <row r="248" spans="1:47" s="2" customFormat="1" ht="10">
      <c r="A248" s="36"/>
      <c r="B248" s="37"/>
      <c r="C248" s="38"/>
      <c r="D248" s="188" t="s">
        <v>157</v>
      </c>
      <c r="E248" s="38"/>
      <c r="F248" s="189" t="s">
        <v>1095</v>
      </c>
      <c r="G248" s="38"/>
      <c r="H248" s="38"/>
      <c r="I248" s="190"/>
      <c r="J248" s="38"/>
      <c r="K248" s="38"/>
      <c r="L248" s="41"/>
      <c r="M248" s="191"/>
      <c r="N248" s="19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157</v>
      </c>
      <c r="AU248" s="19" t="s">
        <v>86</v>
      </c>
    </row>
    <row r="249" spans="1:47" s="2" customFormat="1" ht="10">
      <c r="A249" s="36"/>
      <c r="B249" s="37"/>
      <c r="C249" s="38"/>
      <c r="D249" s="193" t="s">
        <v>159</v>
      </c>
      <c r="E249" s="38"/>
      <c r="F249" s="194" t="s">
        <v>1096</v>
      </c>
      <c r="G249" s="38"/>
      <c r="H249" s="38"/>
      <c r="I249" s="190"/>
      <c r="J249" s="38"/>
      <c r="K249" s="38"/>
      <c r="L249" s="41"/>
      <c r="M249" s="191"/>
      <c r="N249" s="19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159</v>
      </c>
      <c r="AU249" s="19" t="s">
        <v>86</v>
      </c>
    </row>
    <row r="250" spans="1:65" s="2" customFormat="1" ht="16.5" customHeight="1">
      <c r="A250" s="36"/>
      <c r="B250" s="37"/>
      <c r="C250" s="175" t="s">
        <v>554</v>
      </c>
      <c r="D250" s="175" t="s">
        <v>150</v>
      </c>
      <c r="E250" s="176" t="s">
        <v>1097</v>
      </c>
      <c r="F250" s="177" t="s">
        <v>1098</v>
      </c>
      <c r="G250" s="178" t="s">
        <v>204</v>
      </c>
      <c r="H250" s="179">
        <v>8</v>
      </c>
      <c r="I250" s="180"/>
      <c r="J250" s="181">
        <f>ROUND(I250*H250,2)</f>
        <v>0</v>
      </c>
      <c r="K250" s="177" t="s">
        <v>154</v>
      </c>
      <c r="L250" s="41"/>
      <c r="M250" s="182" t="s">
        <v>19</v>
      </c>
      <c r="N250" s="183" t="s">
        <v>47</v>
      </c>
      <c r="O250" s="66"/>
      <c r="P250" s="184">
        <f>O250*H250</f>
        <v>0</v>
      </c>
      <c r="Q250" s="184">
        <v>0</v>
      </c>
      <c r="R250" s="184">
        <f>Q250*H250</f>
        <v>0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224</v>
      </c>
      <c r="AT250" s="186" t="s">
        <v>150</v>
      </c>
      <c r="AU250" s="186" t="s">
        <v>86</v>
      </c>
      <c r="AY250" s="19" t="s">
        <v>147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84</v>
      </c>
      <c r="BK250" s="187">
        <f>ROUND(I250*H250,2)</f>
        <v>0</v>
      </c>
      <c r="BL250" s="19" t="s">
        <v>224</v>
      </c>
      <c r="BM250" s="186" t="s">
        <v>1099</v>
      </c>
    </row>
    <row r="251" spans="1:47" s="2" customFormat="1" ht="10">
      <c r="A251" s="36"/>
      <c r="B251" s="37"/>
      <c r="C251" s="38"/>
      <c r="D251" s="188" t="s">
        <v>157</v>
      </c>
      <c r="E251" s="38"/>
      <c r="F251" s="189" t="s">
        <v>1100</v>
      </c>
      <c r="G251" s="38"/>
      <c r="H251" s="38"/>
      <c r="I251" s="190"/>
      <c r="J251" s="38"/>
      <c r="K251" s="38"/>
      <c r="L251" s="41"/>
      <c r="M251" s="191"/>
      <c r="N251" s="19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157</v>
      </c>
      <c r="AU251" s="19" t="s">
        <v>86</v>
      </c>
    </row>
    <row r="252" spans="1:47" s="2" customFormat="1" ht="10">
      <c r="A252" s="36"/>
      <c r="B252" s="37"/>
      <c r="C252" s="38"/>
      <c r="D252" s="193" t="s">
        <v>159</v>
      </c>
      <c r="E252" s="38"/>
      <c r="F252" s="194" t="s">
        <v>1101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159</v>
      </c>
      <c r="AU252" s="19" t="s">
        <v>86</v>
      </c>
    </row>
    <row r="253" spans="1:65" s="2" customFormat="1" ht="16.5" customHeight="1">
      <c r="A253" s="36"/>
      <c r="B253" s="37"/>
      <c r="C253" s="175" t="s">
        <v>559</v>
      </c>
      <c r="D253" s="175" t="s">
        <v>150</v>
      </c>
      <c r="E253" s="176" t="s">
        <v>1102</v>
      </c>
      <c r="F253" s="177" t="s">
        <v>1103</v>
      </c>
      <c r="G253" s="178" t="s">
        <v>892</v>
      </c>
      <c r="H253" s="179">
        <v>64</v>
      </c>
      <c r="I253" s="180"/>
      <c r="J253" s="181">
        <f>ROUND(I253*H253,2)</f>
        <v>0</v>
      </c>
      <c r="K253" s="177" t="s">
        <v>212</v>
      </c>
      <c r="L253" s="41"/>
      <c r="M253" s="182" t="s">
        <v>19</v>
      </c>
      <c r="N253" s="183" t="s">
        <v>47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224</v>
      </c>
      <c r="AT253" s="186" t="s">
        <v>150</v>
      </c>
      <c r="AU253" s="186" t="s">
        <v>86</v>
      </c>
      <c r="AY253" s="19" t="s">
        <v>147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84</v>
      </c>
      <c r="BK253" s="187">
        <f>ROUND(I253*H253,2)</f>
        <v>0</v>
      </c>
      <c r="BL253" s="19" t="s">
        <v>224</v>
      </c>
      <c r="BM253" s="186" t="s">
        <v>1104</v>
      </c>
    </row>
    <row r="254" spans="1:47" s="2" customFormat="1" ht="10">
      <c r="A254" s="36"/>
      <c r="B254" s="37"/>
      <c r="C254" s="38"/>
      <c r="D254" s="188" t="s">
        <v>157</v>
      </c>
      <c r="E254" s="38"/>
      <c r="F254" s="189" t="s">
        <v>1103</v>
      </c>
      <c r="G254" s="38"/>
      <c r="H254" s="38"/>
      <c r="I254" s="190"/>
      <c r="J254" s="38"/>
      <c r="K254" s="38"/>
      <c r="L254" s="41"/>
      <c r="M254" s="191"/>
      <c r="N254" s="19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157</v>
      </c>
      <c r="AU254" s="19" t="s">
        <v>86</v>
      </c>
    </row>
    <row r="255" spans="1:65" s="2" customFormat="1" ht="16.5" customHeight="1">
      <c r="A255" s="36"/>
      <c r="B255" s="37"/>
      <c r="C255" s="175" t="s">
        <v>567</v>
      </c>
      <c r="D255" s="175" t="s">
        <v>150</v>
      </c>
      <c r="E255" s="176" t="s">
        <v>1105</v>
      </c>
      <c r="F255" s="177" t="s">
        <v>1106</v>
      </c>
      <c r="G255" s="178" t="s">
        <v>892</v>
      </c>
      <c r="H255" s="179">
        <v>12</v>
      </c>
      <c r="I255" s="180"/>
      <c r="J255" s="181">
        <f>ROUND(I255*H255,2)</f>
        <v>0</v>
      </c>
      <c r="K255" s="177" t="s">
        <v>212</v>
      </c>
      <c r="L255" s="41"/>
      <c r="M255" s="182" t="s">
        <v>19</v>
      </c>
      <c r="N255" s="183" t="s">
        <v>47</v>
      </c>
      <c r="O255" s="66"/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224</v>
      </c>
      <c r="AT255" s="186" t="s">
        <v>150</v>
      </c>
      <c r="AU255" s="186" t="s">
        <v>86</v>
      </c>
      <c r="AY255" s="19" t="s">
        <v>147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84</v>
      </c>
      <c r="BK255" s="187">
        <f>ROUND(I255*H255,2)</f>
        <v>0</v>
      </c>
      <c r="BL255" s="19" t="s">
        <v>224</v>
      </c>
      <c r="BM255" s="186" t="s">
        <v>1107</v>
      </c>
    </row>
    <row r="256" spans="1:47" s="2" customFormat="1" ht="10">
      <c r="A256" s="36"/>
      <c r="B256" s="37"/>
      <c r="C256" s="38"/>
      <c r="D256" s="188" t="s">
        <v>157</v>
      </c>
      <c r="E256" s="38"/>
      <c r="F256" s="189" t="s">
        <v>1106</v>
      </c>
      <c r="G256" s="38"/>
      <c r="H256" s="38"/>
      <c r="I256" s="190"/>
      <c r="J256" s="38"/>
      <c r="K256" s="38"/>
      <c r="L256" s="41"/>
      <c r="M256" s="191"/>
      <c r="N256" s="192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157</v>
      </c>
      <c r="AU256" s="19" t="s">
        <v>86</v>
      </c>
    </row>
    <row r="257" spans="1:65" s="2" customFormat="1" ht="24.15" customHeight="1">
      <c r="A257" s="36"/>
      <c r="B257" s="37"/>
      <c r="C257" s="175" t="s">
        <v>573</v>
      </c>
      <c r="D257" s="175" t="s">
        <v>150</v>
      </c>
      <c r="E257" s="176" t="s">
        <v>1108</v>
      </c>
      <c r="F257" s="177" t="s">
        <v>1109</v>
      </c>
      <c r="G257" s="178" t="s">
        <v>241</v>
      </c>
      <c r="H257" s="179">
        <v>20</v>
      </c>
      <c r="I257" s="180"/>
      <c r="J257" s="181">
        <f>ROUND(I257*H257,2)</f>
        <v>0</v>
      </c>
      <c r="K257" s="177" t="s">
        <v>212</v>
      </c>
      <c r="L257" s="41"/>
      <c r="M257" s="182" t="s">
        <v>19</v>
      </c>
      <c r="N257" s="183" t="s">
        <v>47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224</v>
      </c>
      <c r="AT257" s="186" t="s">
        <v>150</v>
      </c>
      <c r="AU257" s="186" t="s">
        <v>86</v>
      </c>
      <c r="AY257" s="19" t="s">
        <v>147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84</v>
      </c>
      <c r="BK257" s="187">
        <f>ROUND(I257*H257,2)</f>
        <v>0</v>
      </c>
      <c r="BL257" s="19" t="s">
        <v>224</v>
      </c>
      <c r="BM257" s="186" t="s">
        <v>1110</v>
      </c>
    </row>
    <row r="258" spans="1:47" s="2" customFormat="1" ht="18">
      <c r="A258" s="36"/>
      <c r="B258" s="37"/>
      <c r="C258" s="38"/>
      <c r="D258" s="188" t="s">
        <v>157</v>
      </c>
      <c r="E258" s="38"/>
      <c r="F258" s="189" t="s">
        <v>1111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157</v>
      </c>
      <c r="AU258" s="19" t="s">
        <v>86</v>
      </c>
    </row>
    <row r="259" spans="1:65" s="2" customFormat="1" ht="24.15" customHeight="1">
      <c r="A259" s="36"/>
      <c r="B259" s="37"/>
      <c r="C259" s="175" t="s">
        <v>579</v>
      </c>
      <c r="D259" s="175" t="s">
        <v>150</v>
      </c>
      <c r="E259" s="176" t="s">
        <v>1112</v>
      </c>
      <c r="F259" s="177" t="s">
        <v>1113</v>
      </c>
      <c r="G259" s="178" t="s">
        <v>241</v>
      </c>
      <c r="H259" s="179">
        <v>25</v>
      </c>
      <c r="I259" s="180"/>
      <c r="J259" s="181">
        <f>ROUND(I259*H259,2)</f>
        <v>0</v>
      </c>
      <c r="K259" s="177" t="s">
        <v>212</v>
      </c>
      <c r="L259" s="41"/>
      <c r="M259" s="182" t="s">
        <v>19</v>
      </c>
      <c r="N259" s="183" t="s">
        <v>47</v>
      </c>
      <c r="O259" s="66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224</v>
      </c>
      <c r="AT259" s="186" t="s">
        <v>150</v>
      </c>
      <c r="AU259" s="186" t="s">
        <v>86</v>
      </c>
      <c r="AY259" s="19" t="s">
        <v>147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84</v>
      </c>
      <c r="BK259" s="187">
        <f>ROUND(I259*H259,2)</f>
        <v>0</v>
      </c>
      <c r="BL259" s="19" t="s">
        <v>224</v>
      </c>
      <c r="BM259" s="186" t="s">
        <v>1114</v>
      </c>
    </row>
    <row r="260" spans="1:47" s="2" customFormat="1" ht="18">
      <c r="A260" s="36"/>
      <c r="B260" s="37"/>
      <c r="C260" s="38"/>
      <c r="D260" s="188" t="s">
        <v>157</v>
      </c>
      <c r="E260" s="38"/>
      <c r="F260" s="189" t="s">
        <v>1115</v>
      </c>
      <c r="G260" s="38"/>
      <c r="H260" s="38"/>
      <c r="I260" s="190"/>
      <c r="J260" s="38"/>
      <c r="K260" s="38"/>
      <c r="L260" s="41"/>
      <c r="M260" s="191"/>
      <c r="N260" s="19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157</v>
      </c>
      <c r="AU260" s="19" t="s">
        <v>86</v>
      </c>
    </row>
    <row r="261" spans="1:65" s="2" customFormat="1" ht="24.15" customHeight="1">
      <c r="A261" s="36"/>
      <c r="B261" s="37"/>
      <c r="C261" s="175" t="s">
        <v>585</v>
      </c>
      <c r="D261" s="175" t="s">
        <v>150</v>
      </c>
      <c r="E261" s="176" t="s">
        <v>1116</v>
      </c>
      <c r="F261" s="177" t="s">
        <v>1117</v>
      </c>
      <c r="G261" s="178" t="s">
        <v>241</v>
      </c>
      <c r="H261" s="179">
        <v>30</v>
      </c>
      <c r="I261" s="180"/>
      <c r="J261" s="181">
        <f>ROUND(I261*H261,2)</f>
        <v>0</v>
      </c>
      <c r="K261" s="177" t="s">
        <v>212</v>
      </c>
      <c r="L261" s="41"/>
      <c r="M261" s="182" t="s">
        <v>19</v>
      </c>
      <c r="N261" s="183" t="s">
        <v>47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224</v>
      </c>
      <c r="AT261" s="186" t="s">
        <v>150</v>
      </c>
      <c r="AU261" s="186" t="s">
        <v>86</v>
      </c>
      <c r="AY261" s="19" t="s">
        <v>147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84</v>
      </c>
      <c r="BK261" s="187">
        <f>ROUND(I261*H261,2)</f>
        <v>0</v>
      </c>
      <c r="BL261" s="19" t="s">
        <v>224</v>
      </c>
      <c r="BM261" s="186" t="s">
        <v>1118</v>
      </c>
    </row>
    <row r="262" spans="1:47" s="2" customFormat="1" ht="18">
      <c r="A262" s="36"/>
      <c r="B262" s="37"/>
      <c r="C262" s="38"/>
      <c r="D262" s="188" t="s">
        <v>157</v>
      </c>
      <c r="E262" s="38"/>
      <c r="F262" s="189" t="s">
        <v>1119</v>
      </c>
      <c r="G262" s="38"/>
      <c r="H262" s="38"/>
      <c r="I262" s="190"/>
      <c r="J262" s="38"/>
      <c r="K262" s="38"/>
      <c r="L262" s="41"/>
      <c r="M262" s="191"/>
      <c r="N262" s="192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157</v>
      </c>
      <c r="AU262" s="19" t="s">
        <v>86</v>
      </c>
    </row>
    <row r="263" spans="1:65" s="2" customFormat="1" ht="24.15" customHeight="1">
      <c r="A263" s="36"/>
      <c r="B263" s="37"/>
      <c r="C263" s="175" t="s">
        <v>591</v>
      </c>
      <c r="D263" s="175" t="s">
        <v>150</v>
      </c>
      <c r="E263" s="176" t="s">
        <v>1120</v>
      </c>
      <c r="F263" s="177" t="s">
        <v>1121</v>
      </c>
      <c r="G263" s="178" t="s">
        <v>241</v>
      </c>
      <c r="H263" s="179">
        <v>65</v>
      </c>
      <c r="I263" s="180"/>
      <c r="J263" s="181">
        <f>ROUND(I263*H263,2)</f>
        <v>0</v>
      </c>
      <c r="K263" s="177" t="s">
        <v>212</v>
      </c>
      <c r="L263" s="41"/>
      <c r="M263" s="182" t="s">
        <v>19</v>
      </c>
      <c r="N263" s="183" t="s">
        <v>47</v>
      </c>
      <c r="O263" s="66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224</v>
      </c>
      <c r="AT263" s="186" t="s">
        <v>150</v>
      </c>
      <c r="AU263" s="186" t="s">
        <v>86</v>
      </c>
      <c r="AY263" s="19" t="s">
        <v>147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84</v>
      </c>
      <c r="BK263" s="187">
        <f>ROUND(I263*H263,2)</f>
        <v>0</v>
      </c>
      <c r="BL263" s="19" t="s">
        <v>224</v>
      </c>
      <c r="BM263" s="186" t="s">
        <v>1122</v>
      </c>
    </row>
    <row r="264" spans="1:47" s="2" customFormat="1" ht="18">
      <c r="A264" s="36"/>
      <c r="B264" s="37"/>
      <c r="C264" s="38"/>
      <c r="D264" s="188" t="s">
        <v>157</v>
      </c>
      <c r="E264" s="38"/>
      <c r="F264" s="189" t="s">
        <v>1123</v>
      </c>
      <c r="G264" s="38"/>
      <c r="H264" s="38"/>
      <c r="I264" s="190"/>
      <c r="J264" s="38"/>
      <c r="K264" s="38"/>
      <c r="L264" s="41"/>
      <c r="M264" s="191"/>
      <c r="N264" s="19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157</v>
      </c>
      <c r="AU264" s="19" t="s">
        <v>86</v>
      </c>
    </row>
    <row r="265" spans="1:65" s="2" customFormat="1" ht="24.15" customHeight="1">
      <c r="A265" s="36"/>
      <c r="B265" s="37"/>
      <c r="C265" s="175" t="s">
        <v>598</v>
      </c>
      <c r="D265" s="175" t="s">
        <v>150</v>
      </c>
      <c r="E265" s="176" t="s">
        <v>1124</v>
      </c>
      <c r="F265" s="177" t="s">
        <v>1125</v>
      </c>
      <c r="G265" s="178" t="s">
        <v>241</v>
      </c>
      <c r="H265" s="179">
        <v>20</v>
      </c>
      <c r="I265" s="180"/>
      <c r="J265" s="181">
        <f>ROUND(I265*H265,2)</f>
        <v>0</v>
      </c>
      <c r="K265" s="177" t="s">
        <v>212</v>
      </c>
      <c r="L265" s="41"/>
      <c r="M265" s="182" t="s">
        <v>19</v>
      </c>
      <c r="N265" s="183" t="s">
        <v>47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224</v>
      </c>
      <c r="AT265" s="186" t="s">
        <v>150</v>
      </c>
      <c r="AU265" s="186" t="s">
        <v>86</v>
      </c>
      <c r="AY265" s="19" t="s">
        <v>147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84</v>
      </c>
      <c r="BK265" s="187">
        <f>ROUND(I265*H265,2)</f>
        <v>0</v>
      </c>
      <c r="BL265" s="19" t="s">
        <v>224</v>
      </c>
      <c r="BM265" s="186" t="s">
        <v>1126</v>
      </c>
    </row>
    <row r="266" spans="1:47" s="2" customFormat="1" ht="18">
      <c r="A266" s="36"/>
      <c r="B266" s="37"/>
      <c r="C266" s="38"/>
      <c r="D266" s="188" t="s">
        <v>157</v>
      </c>
      <c r="E266" s="38"/>
      <c r="F266" s="189" t="s">
        <v>1127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157</v>
      </c>
      <c r="AU266" s="19" t="s">
        <v>86</v>
      </c>
    </row>
    <row r="267" spans="1:65" s="2" customFormat="1" ht="24.15" customHeight="1">
      <c r="A267" s="36"/>
      <c r="B267" s="37"/>
      <c r="C267" s="175" t="s">
        <v>605</v>
      </c>
      <c r="D267" s="175" t="s">
        <v>150</v>
      </c>
      <c r="E267" s="176" t="s">
        <v>1128</v>
      </c>
      <c r="F267" s="177" t="s">
        <v>1129</v>
      </c>
      <c r="G267" s="178" t="s">
        <v>241</v>
      </c>
      <c r="H267" s="179">
        <v>25</v>
      </c>
      <c r="I267" s="180"/>
      <c r="J267" s="181">
        <f>ROUND(I267*H267,2)</f>
        <v>0</v>
      </c>
      <c r="K267" s="177" t="s">
        <v>212</v>
      </c>
      <c r="L267" s="41"/>
      <c r="M267" s="182" t="s">
        <v>19</v>
      </c>
      <c r="N267" s="183" t="s">
        <v>47</v>
      </c>
      <c r="O267" s="66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224</v>
      </c>
      <c r="AT267" s="186" t="s">
        <v>150</v>
      </c>
      <c r="AU267" s="186" t="s">
        <v>86</v>
      </c>
      <c r="AY267" s="19" t="s">
        <v>147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84</v>
      </c>
      <c r="BK267" s="187">
        <f>ROUND(I267*H267,2)</f>
        <v>0</v>
      </c>
      <c r="BL267" s="19" t="s">
        <v>224</v>
      </c>
      <c r="BM267" s="186" t="s">
        <v>1130</v>
      </c>
    </row>
    <row r="268" spans="1:47" s="2" customFormat="1" ht="18">
      <c r="A268" s="36"/>
      <c r="B268" s="37"/>
      <c r="C268" s="38"/>
      <c r="D268" s="188" t="s">
        <v>157</v>
      </c>
      <c r="E268" s="38"/>
      <c r="F268" s="189" t="s">
        <v>1131</v>
      </c>
      <c r="G268" s="38"/>
      <c r="H268" s="38"/>
      <c r="I268" s="190"/>
      <c r="J268" s="38"/>
      <c r="K268" s="38"/>
      <c r="L268" s="41"/>
      <c r="M268" s="191"/>
      <c r="N268" s="19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157</v>
      </c>
      <c r="AU268" s="19" t="s">
        <v>86</v>
      </c>
    </row>
    <row r="269" spans="1:65" s="2" customFormat="1" ht="24.15" customHeight="1">
      <c r="A269" s="36"/>
      <c r="B269" s="37"/>
      <c r="C269" s="175" t="s">
        <v>613</v>
      </c>
      <c r="D269" s="175" t="s">
        <v>150</v>
      </c>
      <c r="E269" s="176" t="s">
        <v>1132</v>
      </c>
      <c r="F269" s="177" t="s">
        <v>1133</v>
      </c>
      <c r="G269" s="178" t="s">
        <v>241</v>
      </c>
      <c r="H269" s="179">
        <v>30</v>
      </c>
      <c r="I269" s="180"/>
      <c r="J269" s="181">
        <f>ROUND(I269*H269,2)</f>
        <v>0</v>
      </c>
      <c r="K269" s="177" t="s">
        <v>212</v>
      </c>
      <c r="L269" s="41"/>
      <c r="M269" s="182" t="s">
        <v>19</v>
      </c>
      <c r="N269" s="183" t="s">
        <v>47</v>
      </c>
      <c r="O269" s="66"/>
      <c r="P269" s="184">
        <f>O269*H269</f>
        <v>0</v>
      </c>
      <c r="Q269" s="184">
        <v>0</v>
      </c>
      <c r="R269" s="184">
        <f>Q269*H269</f>
        <v>0</v>
      </c>
      <c r="S269" s="184">
        <v>0</v>
      </c>
      <c r="T269" s="185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224</v>
      </c>
      <c r="AT269" s="186" t="s">
        <v>150</v>
      </c>
      <c r="AU269" s="186" t="s">
        <v>86</v>
      </c>
      <c r="AY269" s="19" t="s">
        <v>147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84</v>
      </c>
      <c r="BK269" s="187">
        <f>ROUND(I269*H269,2)</f>
        <v>0</v>
      </c>
      <c r="BL269" s="19" t="s">
        <v>224</v>
      </c>
      <c r="BM269" s="186" t="s">
        <v>1134</v>
      </c>
    </row>
    <row r="270" spans="1:47" s="2" customFormat="1" ht="18">
      <c r="A270" s="36"/>
      <c r="B270" s="37"/>
      <c r="C270" s="38"/>
      <c r="D270" s="188" t="s">
        <v>157</v>
      </c>
      <c r="E270" s="38"/>
      <c r="F270" s="189" t="s">
        <v>1135</v>
      </c>
      <c r="G270" s="38"/>
      <c r="H270" s="38"/>
      <c r="I270" s="190"/>
      <c r="J270" s="38"/>
      <c r="K270" s="38"/>
      <c r="L270" s="41"/>
      <c r="M270" s="191"/>
      <c r="N270" s="192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157</v>
      </c>
      <c r="AU270" s="19" t="s">
        <v>86</v>
      </c>
    </row>
    <row r="271" spans="1:65" s="2" customFormat="1" ht="24.15" customHeight="1">
      <c r="A271" s="36"/>
      <c r="B271" s="37"/>
      <c r="C271" s="175" t="s">
        <v>620</v>
      </c>
      <c r="D271" s="175" t="s">
        <v>150</v>
      </c>
      <c r="E271" s="176" t="s">
        <v>1136</v>
      </c>
      <c r="F271" s="177" t="s">
        <v>1137</v>
      </c>
      <c r="G271" s="178" t="s">
        <v>241</v>
      </c>
      <c r="H271" s="179">
        <v>65</v>
      </c>
      <c r="I271" s="180"/>
      <c r="J271" s="181">
        <f>ROUND(I271*H271,2)</f>
        <v>0</v>
      </c>
      <c r="K271" s="177" t="s">
        <v>212</v>
      </c>
      <c r="L271" s="41"/>
      <c r="M271" s="182" t="s">
        <v>19</v>
      </c>
      <c r="N271" s="183" t="s">
        <v>47</v>
      </c>
      <c r="O271" s="66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224</v>
      </c>
      <c r="AT271" s="186" t="s">
        <v>150</v>
      </c>
      <c r="AU271" s="186" t="s">
        <v>86</v>
      </c>
      <c r="AY271" s="19" t="s">
        <v>147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84</v>
      </c>
      <c r="BK271" s="187">
        <f>ROUND(I271*H271,2)</f>
        <v>0</v>
      </c>
      <c r="BL271" s="19" t="s">
        <v>224</v>
      </c>
      <c r="BM271" s="186" t="s">
        <v>1138</v>
      </c>
    </row>
    <row r="272" spans="1:47" s="2" customFormat="1" ht="18">
      <c r="A272" s="36"/>
      <c r="B272" s="37"/>
      <c r="C272" s="38"/>
      <c r="D272" s="188" t="s">
        <v>157</v>
      </c>
      <c r="E272" s="38"/>
      <c r="F272" s="189" t="s">
        <v>1139</v>
      </c>
      <c r="G272" s="38"/>
      <c r="H272" s="38"/>
      <c r="I272" s="190"/>
      <c r="J272" s="38"/>
      <c r="K272" s="38"/>
      <c r="L272" s="41"/>
      <c r="M272" s="191"/>
      <c r="N272" s="19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157</v>
      </c>
      <c r="AU272" s="19" t="s">
        <v>86</v>
      </c>
    </row>
    <row r="273" spans="1:65" s="2" customFormat="1" ht="16.5" customHeight="1">
      <c r="A273" s="36"/>
      <c r="B273" s="37"/>
      <c r="C273" s="227" t="s">
        <v>627</v>
      </c>
      <c r="D273" s="227" t="s">
        <v>209</v>
      </c>
      <c r="E273" s="228" t="s">
        <v>1140</v>
      </c>
      <c r="F273" s="229" t="s">
        <v>1141</v>
      </c>
      <c r="G273" s="230" t="s">
        <v>241</v>
      </c>
      <c r="H273" s="231">
        <v>450</v>
      </c>
      <c r="I273" s="232"/>
      <c r="J273" s="233">
        <f>ROUND(I273*H273,2)</f>
        <v>0</v>
      </c>
      <c r="K273" s="229" t="s">
        <v>212</v>
      </c>
      <c r="L273" s="234"/>
      <c r="M273" s="235" t="s">
        <v>19</v>
      </c>
      <c r="N273" s="236" t="s">
        <v>47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304</v>
      </c>
      <c r="AT273" s="186" t="s">
        <v>209</v>
      </c>
      <c r="AU273" s="186" t="s">
        <v>86</v>
      </c>
      <c r="AY273" s="19" t="s">
        <v>147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84</v>
      </c>
      <c r="BK273" s="187">
        <f>ROUND(I273*H273,2)</f>
        <v>0</v>
      </c>
      <c r="BL273" s="19" t="s">
        <v>224</v>
      </c>
      <c r="BM273" s="186" t="s">
        <v>1142</v>
      </c>
    </row>
    <row r="274" spans="1:47" s="2" customFormat="1" ht="10">
      <c r="A274" s="36"/>
      <c r="B274" s="37"/>
      <c r="C274" s="38"/>
      <c r="D274" s="188" t="s">
        <v>157</v>
      </c>
      <c r="E274" s="38"/>
      <c r="F274" s="189" t="s">
        <v>1141</v>
      </c>
      <c r="G274" s="38"/>
      <c r="H274" s="38"/>
      <c r="I274" s="190"/>
      <c r="J274" s="38"/>
      <c r="K274" s="38"/>
      <c r="L274" s="41"/>
      <c r="M274" s="191"/>
      <c r="N274" s="192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157</v>
      </c>
      <c r="AU274" s="19" t="s">
        <v>86</v>
      </c>
    </row>
    <row r="275" spans="1:65" s="2" customFormat="1" ht="37.75" customHeight="1">
      <c r="A275" s="36"/>
      <c r="B275" s="37"/>
      <c r="C275" s="227" t="s">
        <v>634</v>
      </c>
      <c r="D275" s="227" t="s">
        <v>209</v>
      </c>
      <c r="E275" s="228" t="s">
        <v>1143</v>
      </c>
      <c r="F275" s="229" t="s">
        <v>1144</v>
      </c>
      <c r="G275" s="230" t="s">
        <v>241</v>
      </c>
      <c r="H275" s="231">
        <v>2</v>
      </c>
      <c r="I275" s="232"/>
      <c r="J275" s="233">
        <f>ROUND(I275*H275,2)</f>
        <v>0</v>
      </c>
      <c r="K275" s="229" t="s">
        <v>212</v>
      </c>
      <c r="L275" s="234"/>
      <c r="M275" s="235" t="s">
        <v>19</v>
      </c>
      <c r="N275" s="236" t="s">
        <v>47</v>
      </c>
      <c r="O275" s="66"/>
      <c r="P275" s="184">
        <f>O275*H275</f>
        <v>0</v>
      </c>
      <c r="Q275" s="184">
        <v>0</v>
      </c>
      <c r="R275" s="184">
        <f>Q275*H275</f>
        <v>0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304</v>
      </c>
      <c r="AT275" s="186" t="s">
        <v>209</v>
      </c>
      <c r="AU275" s="186" t="s">
        <v>86</v>
      </c>
      <c r="AY275" s="19" t="s">
        <v>147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84</v>
      </c>
      <c r="BK275" s="187">
        <f>ROUND(I275*H275,2)</f>
        <v>0</v>
      </c>
      <c r="BL275" s="19" t="s">
        <v>224</v>
      </c>
      <c r="BM275" s="186" t="s">
        <v>1145</v>
      </c>
    </row>
    <row r="276" spans="1:47" s="2" customFormat="1" ht="18">
      <c r="A276" s="36"/>
      <c r="B276" s="37"/>
      <c r="C276" s="38"/>
      <c r="D276" s="188" t="s">
        <v>157</v>
      </c>
      <c r="E276" s="38"/>
      <c r="F276" s="189" t="s">
        <v>1144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157</v>
      </c>
      <c r="AU276" s="19" t="s">
        <v>86</v>
      </c>
    </row>
    <row r="277" spans="1:65" s="2" customFormat="1" ht="16.5" customHeight="1">
      <c r="A277" s="36"/>
      <c r="B277" s="37"/>
      <c r="C277" s="227" t="s">
        <v>646</v>
      </c>
      <c r="D277" s="227" t="s">
        <v>209</v>
      </c>
      <c r="E277" s="228" t="s">
        <v>1146</v>
      </c>
      <c r="F277" s="229" t="s">
        <v>1147</v>
      </c>
      <c r="G277" s="230" t="s">
        <v>241</v>
      </c>
      <c r="H277" s="231">
        <v>2</v>
      </c>
      <c r="I277" s="232"/>
      <c r="J277" s="233">
        <f>ROUND(I277*H277,2)</f>
        <v>0</v>
      </c>
      <c r="K277" s="229" t="s">
        <v>212</v>
      </c>
      <c r="L277" s="234"/>
      <c r="M277" s="235" t="s">
        <v>19</v>
      </c>
      <c r="N277" s="236" t="s">
        <v>47</v>
      </c>
      <c r="O277" s="66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304</v>
      </c>
      <c r="AT277" s="186" t="s">
        <v>209</v>
      </c>
      <c r="AU277" s="186" t="s">
        <v>86</v>
      </c>
      <c r="AY277" s="19" t="s">
        <v>147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84</v>
      </c>
      <c r="BK277" s="187">
        <f>ROUND(I277*H277,2)</f>
        <v>0</v>
      </c>
      <c r="BL277" s="19" t="s">
        <v>224</v>
      </c>
      <c r="BM277" s="186" t="s">
        <v>1148</v>
      </c>
    </row>
    <row r="278" spans="1:47" s="2" customFormat="1" ht="10">
      <c r="A278" s="36"/>
      <c r="B278" s="37"/>
      <c r="C278" s="38"/>
      <c r="D278" s="188" t="s">
        <v>157</v>
      </c>
      <c r="E278" s="38"/>
      <c r="F278" s="189" t="s">
        <v>1147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157</v>
      </c>
      <c r="AU278" s="19" t="s">
        <v>86</v>
      </c>
    </row>
    <row r="279" spans="1:65" s="2" customFormat="1" ht="16.5" customHeight="1">
      <c r="A279" s="36"/>
      <c r="B279" s="37"/>
      <c r="C279" s="175" t="s">
        <v>654</v>
      </c>
      <c r="D279" s="175" t="s">
        <v>150</v>
      </c>
      <c r="E279" s="176" t="s">
        <v>1149</v>
      </c>
      <c r="F279" s="177" t="s">
        <v>1150</v>
      </c>
      <c r="G279" s="178" t="s">
        <v>204</v>
      </c>
      <c r="H279" s="179">
        <v>12</v>
      </c>
      <c r="I279" s="180"/>
      <c r="J279" s="181">
        <f>ROUND(I279*H279,2)</f>
        <v>0</v>
      </c>
      <c r="K279" s="177" t="s">
        <v>154</v>
      </c>
      <c r="L279" s="41"/>
      <c r="M279" s="182" t="s">
        <v>19</v>
      </c>
      <c r="N279" s="183" t="s">
        <v>47</v>
      </c>
      <c r="O279" s="66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224</v>
      </c>
      <c r="AT279" s="186" t="s">
        <v>150</v>
      </c>
      <c r="AU279" s="186" t="s">
        <v>86</v>
      </c>
      <c r="AY279" s="19" t="s">
        <v>147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84</v>
      </c>
      <c r="BK279" s="187">
        <f>ROUND(I279*H279,2)</f>
        <v>0</v>
      </c>
      <c r="BL279" s="19" t="s">
        <v>224</v>
      </c>
      <c r="BM279" s="186" t="s">
        <v>1151</v>
      </c>
    </row>
    <row r="280" spans="1:47" s="2" customFormat="1" ht="10">
      <c r="A280" s="36"/>
      <c r="B280" s="37"/>
      <c r="C280" s="38"/>
      <c r="D280" s="188" t="s">
        <v>157</v>
      </c>
      <c r="E280" s="38"/>
      <c r="F280" s="189" t="s">
        <v>1152</v>
      </c>
      <c r="G280" s="38"/>
      <c r="H280" s="38"/>
      <c r="I280" s="190"/>
      <c r="J280" s="38"/>
      <c r="K280" s="38"/>
      <c r="L280" s="41"/>
      <c r="M280" s="191"/>
      <c r="N280" s="19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157</v>
      </c>
      <c r="AU280" s="19" t="s">
        <v>86</v>
      </c>
    </row>
    <row r="281" spans="1:47" s="2" customFormat="1" ht="10">
      <c r="A281" s="36"/>
      <c r="B281" s="37"/>
      <c r="C281" s="38"/>
      <c r="D281" s="193" t="s">
        <v>159</v>
      </c>
      <c r="E281" s="38"/>
      <c r="F281" s="194" t="s">
        <v>1153</v>
      </c>
      <c r="G281" s="38"/>
      <c r="H281" s="38"/>
      <c r="I281" s="190"/>
      <c r="J281" s="38"/>
      <c r="K281" s="38"/>
      <c r="L281" s="41"/>
      <c r="M281" s="191"/>
      <c r="N281" s="19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159</v>
      </c>
      <c r="AU281" s="19" t="s">
        <v>86</v>
      </c>
    </row>
    <row r="282" spans="1:65" s="2" customFormat="1" ht="16.5" customHeight="1">
      <c r="A282" s="36"/>
      <c r="B282" s="37"/>
      <c r="C282" s="175" t="s">
        <v>664</v>
      </c>
      <c r="D282" s="175" t="s">
        <v>150</v>
      </c>
      <c r="E282" s="176" t="s">
        <v>1154</v>
      </c>
      <c r="F282" s="177" t="s">
        <v>1155</v>
      </c>
      <c r="G282" s="178" t="s">
        <v>204</v>
      </c>
      <c r="H282" s="179">
        <v>3</v>
      </c>
      <c r="I282" s="180"/>
      <c r="J282" s="181">
        <f>ROUND(I282*H282,2)</f>
        <v>0</v>
      </c>
      <c r="K282" s="177" t="s">
        <v>154</v>
      </c>
      <c r="L282" s="41"/>
      <c r="M282" s="182" t="s">
        <v>19</v>
      </c>
      <c r="N282" s="183" t="s">
        <v>47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224</v>
      </c>
      <c r="AT282" s="186" t="s">
        <v>150</v>
      </c>
      <c r="AU282" s="186" t="s">
        <v>86</v>
      </c>
      <c r="AY282" s="19" t="s">
        <v>147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84</v>
      </c>
      <c r="BK282" s="187">
        <f>ROUND(I282*H282,2)</f>
        <v>0</v>
      </c>
      <c r="BL282" s="19" t="s">
        <v>224</v>
      </c>
      <c r="BM282" s="186" t="s">
        <v>1156</v>
      </c>
    </row>
    <row r="283" spans="1:47" s="2" customFormat="1" ht="10">
      <c r="A283" s="36"/>
      <c r="B283" s="37"/>
      <c r="C283" s="38"/>
      <c r="D283" s="188" t="s">
        <v>157</v>
      </c>
      <c r="E283" s="38"/>
      <c r="F283" s="189" t="s">
        <v>1157</v>
      </c>
      <c r="G283" s="38"/>
      <c r="H283" s="38"/>
      <c r="I283" s="190"/>
      <c r="J283" s="38"/>
      <c r="K283" s="38"/>
      <c r="L283" s="41"/>
      <c r="M283" s="191"/>
      <c r="N283" s="192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157</v>
      </c>
      <c r="AU283" s="19" t="s">
        <v>86</v>
      </c>
    </row>
    <row r="284" spans="1:47" s="2" customFormat="1" ht="10">
      <c r="A284" s="36"/>
      <c r="B284" s="37"/>
      <c r="C284" s="38"/>
      <c r="D284" s="193" t="s">
        <v>159</v>
      </c>
      <c r="E284" s="38"/>
      <c r="F284" s="194" t="s">
        <v>1158</v>
      </c>
      <c r="G284" s="38"/>
      <c r="H284" s="38"/>
      <c r="I284" s="190"/>
      <c r="J284" s="38"/>
      <c r="K284" s="38"/>
      <c r="L284" s="41"/>
      <c r="M284" s="191"/>
      <c r="N284" s="19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159</v>
      </c>
      <c r="AU284" s="19" t="s">
        <v>86</v>
      </c>
    </row>
    <row r="285" spans="1:65" s="2" customFormat="1" ht="16.5" customHeight="1">
      <c r="A285" s="36"/>
      <c r="B285" s="37"/>
      <c r="C285" s="175" t="s">
        <v>670</v>
      </c>
      <c r="D285" s="175" t="s">
        <v>150</v>
      </c>
      <c r="E285" s="176" t="s">
        <v>1159</v>
      </c>
      <c r="F285" s="177" t="s">
        <v>1160</v>
      </c>
      <c r="G285" s="178" t="s">
        <v>204</v>
      </c>
      <c r="H285" s="179">
        <v>3</v>
      </c>
      <c r="I285" s="180"/>
      <c r="J285" s="181">
        <f>ROUND(I285*H285,2)</f>
        <v>0</v>
      </c>
      <c r="K285" s="177" t="s">
        <v>154</v>
      </c>
      <c r="L285" s="41"/>
      <c r="M285" s="182" t="s">
        <v>19</v>
      </c>
      <c r="N285" s="183" t="s">
        <v>47</v>
      </c>
      <c r="O285" s="66"/>
      <c r="P285" s="184">
        <f>O285*H285</f>
        <v>0</v>
      </c>
      <c r="Q285" s="184">
        <v>0.00017</v>
      </c>
      <c r="R285" s="184">
        <f>Q285*H285</f>
        <v>0.00051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224</v>
      </c>
      <c r="AT285" s="186" t="s">
        <v>150</v>
      </c>
      <c r="AU285" s="186" t="s">
        <v>86</v>
      </c>
      <c r="AY285" s="19" t="s">
        <v>147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84</v>
      </c>
      <c r="BK285" s="187">
        <f>ROUND(I285*H285,2)</f>
        <v>0</v>
      </c>
      <c r="BL285" s="19" t="s">
        <v>224</v>
      </c>
      <c r="BM285" s="186" t="s">
        <v>1161</v>
      </c>
    </row>
    <row r="286" spans="1:47" s="2" customFormat="1" ht="10">
      <c r="A286" s="36"/>
      <c r="B286" s="37"/>
      <c r="C286" s="38"/>
      <c r="D286" s="188" t="s">
        <v>157</v>
      </c>
      <c r="E286" s="38"/>
      <c r="F286" s="189" t="s">
        <v>1162</v>
      </c>
      <c r="G286" s="38"/>
      <c r="H286" s="38"/>
      <c r="I286" s="190"/>
      <c r="J286" s="38"/>
      <c r="K286" s="38"/>
      <c r="L286" s="41"/>
      <c r="M286" s="191"/>
      <c r="N286" s="19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157</v>
      </c>
      <c r="AU286" s="19" t="s">
        <v>86</v>
      </c>
    </row>
    <row r="287" spans="1:47" s="2" customFormat="1" ht="10">
      <c r="A287" s="36"/>
      <c r="B287" s="37"/>
      <c r="C287" s="38"/>
      <c r="D287" s="193" t="s">
        <v>159</v>
      </c>
      <c r="E287" s="38"/>
      <c r="F287" s="194" t="s">
        <v>1163</v>
      </c>
      <c r="G287" s="38"/>
      <c r="H287" s="38"/>
      <c r="I287" s="190"/>
      <c r="J287" s="38"/>
      <c r="K287" s="38"/>
      <c r="L287" s="41"/>
      <c r="M287" s="191"/>
      <c r="N287" s="192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159</v>
      </c>
      <c r="AU287" s="19" t="s">
        <v>86</v>
      </c>
    </row>
    <row r="288" spans="1:65" s="2" customFormat="1" ht="16.5" customHeight="1">
      <c r="A288" s="36"/>
      <c r="B288" s="37"/>
      <c r="C288" s="175" t="s">
        <v>676</v>
      </c>
      <c r="D288" s="175" t="s">
        <v>150</v>
      </c>
      <c r="E288" s="176" t="s">
        <v>1164</v>
      </c>
      <c r="F288" s="177" t="s">
        <v>1165</v>
      </c>
      <c r="G288" s="178" t="s">
        <v>204</v>
      </c>
      <c r="H288" s="179">
        <v>3</v>
      </c>
      <c r="I288" s="180"/>
      <c r="J288" s="181">
        <f>ROUND(I288*H288,2)</f>
        <v>0</v>
      </c>
      <c r="K288" s="177" t="s">
        <v>154</v>
      </c>
      <c r="L288" s="41"/>
      <c r="M288" s="182" t="s">
        <v>19</v>
      </c>
      <c r="N288" s="183" t="s">
        <v>47</v>
      </c>
      <c r="O288" s="66"/>
      <c r="P288" s="184">
        <f>O288*H288</f>
        <v>0</v>
      </c>
      <c r="Q288" s="184">
        <v>0.0005</v>
      </c>
      <c r="R288" s="184">
        <f>Q288*H288</f>
        <v>0.0015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224</v>
      </c>
      <c r="AT288" s="186" t="s">
        <v>150</v>
      </c>
      <c r="AU288" s="186" t="s">
        <v>86</v>
      </c>
      <c r="AY288" s="19" t="s">
        <v>147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84</v>
      </c>
      <c r="BK288" s="187">
        <f>ROUND(I288*H288,2)</f>
        <v>0</v>
      </c>
      <c r="BL288" s="19" t="s">
        <v>224</v>
      </c>
      <c r="BM288" s="186" t="s">
        <v>1166</v>
      </c>
    </row>
    <row r="289" spans="1:47" s="2" customFormat="1" ht="10">
      <c r="A289" s="36"/>
      <c r="B289" s="37"/>
      <c r="C289" s="38"/>
      <c r="D289" s="188" t="s">
        <v>157</v>
      </c>
      <c r="E289" s="38"/>
      <c r="F289" s="189" t="s">
        <v>1167</v>
      </c>
      <c r="G289" s="38"/>
      <c r="H289" s="38"/>
      <c r="I289" s="190"/>
      <c r="J289" s="38"/>
      <c r="K289" s="38"/>
      <c r="L289" s="41"/>
      <c r="M289" s="191"/>
      <c r="N289" s="19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157</v>
      </c>
      <c r="AU289" s="19" t="s">
        <v>86</v>
      </c>
    </row>
    <row r="290" spans="1:47" s="2" customFormat="1" ht="10">
      <c r="A290" s="36"/>
      <c r="B290" s="37"/>
      <c r="C290" s="38"/>
      <c r="D290" s="193" t="s">
        <v>159</v>
      </c>
      <c r="E290" s="38"/>
      <c r="F290" s="194" t="s">
        <v>1168</v>
      </c>
      <c r="G290" s="38"/>
      <c r="H290" s="38"/>
      <c r="I290" s="190"/>
      <c r="J290" s="38"/>
      <c r="K290" s="38"/>
      <c r="L290" s="41"/>
      <c r="M290" s="191"/>
      <c r="N290" s="192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159</v>
      </c>
      <c r="AU290" s="19" t="s">
        <v>86</v>
      </c>
    </row>
    <row r="291" spans="1:65" s="2" customFormat="1" ht="16.5" customHeight="1">
      <c r="A291" s="36"/>
      <c r="B291" s="37"/>
      <c r="C291" s="175" t="s">
        <v>682</v>
      </c>
      <c r="D291" s="175" t="s">
        <v>150</v>
      </c>
      <c r="E291" s="176" t="s">
        <v>1169</v>
      </c>
      <c r="F291" s="177" t="s">
        <v>1170</v>
      </c>
      <c r="G291" s="178" t="s">
        <v>204</v>
      </c>
      <c r="H291" s="179">
        <v>2</v>
      </c>
      <c r="I291" s="180"/>
      <c r="J291" s="181">
        <f>ROUND(I291*H291,2)</f>
        <v>0</v>
      </c>
      <c r="K291" s="177" t="s">
        <v>19</v>
      </c>
      <c r="L291" s="41"/>
      <c r="M291" s="182" t="s">
        <v>19</v>
      </c>
      <c r="N291" s="183" t="s">
        <v>47</v>
      </c>
      <c r="O291" s="66"/>
      <c r="P291" s="184">
        <f>O291*H291</f>
        <v>0</v>
      </c>
      <c r="Q291" s="184">
        <v>0.00034</v>
      </c>
      <c r="R291" s="184">
        <f>Q291*H291</f>
        <v>0.00068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224</v>
      </c>
      <c r="AT291" s="186" t="s">
        <v>150</v>
      </c>
      <c r="AU291" s="186" t="s">
        <v>86</v>
      </c>
      <c r="AY291" s="19" t="s">
        <v>147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84</v>
      </c>
      <c r="BK291" s="187">
        <f>ROUND(I291*H291,2)</f>
        <v>0</v>
      </c>
      <c r="BL291" s="19" t="s">
        <v>224</v>
      </c>
      <c r="BM291" s="186" t="s">
        <v>1171</v>
      </c>
    </row>
    <row r="292" spans="1:47" s="2" customFormat="1" ht="10">
      <c r="A292" s="36"/>
      <c r="B292" s="37"/>
      <c r="C292" s="38"/>
      <c r="D292" s="188" t="s">
        <v>157</v>
      </c>
      <c r="E292" s="38"/>
      <c r="F292" s="189" t="s">
        <v>1170</v>
      </c>
      <c r="G292" s="38"/>
      <c r="H292" s="38"/>
      <c r="I292" s="190"/>
      <c r="J292" s="38"/>
      <c r="K292" s="38"/>
      <c r="L292" s="41"/>
      <c r="M292" s="191"/>
      <c r="N292" s="192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157</v>
      </c>
      <c r="AU292" s="19" t="s">
        <v>86</v>
      </c>
    </row>
    <row r="293" spans="1:65" s="2" customFormat="1" ht="16.5" customHeight="1">
      <c r="A293" s="36"/>
      <c r="B293" s="37"/>
      <c r="C293" s="175" t="s">
        <v>693</v>
      </c>
      <c r="D293" s="175" t="s">
        <v>150</v>
      </c>
      <c r="E293" s="176" t="s">
        <v>1172</v>
      </c>
      <c r="F293" s="177" t="s">
        <v>1173</v>
      </c>
      <c r="G293" s="178" t="s">
        <v>204</v>
      </c>
      <c r="H293" s="179">
        <v>2</v>
      </c>
      <c r="I293" s="180"/>
      <c r="J293" s="181">
        <f>ROUND(I293*H293,2)</f>
        <v>0</v>
      </c>
      <c r="K293" s="177" t="s">
        <v>19</v>
      </c>
      <c r="L293" s="41"/>
      <c r="M293" s="182" t="s">
        <v>19</v>
      </c>
      <c r="N293" s="183" t="s">
        <v>47</v>
      </c>
      <c r="O293" s="66"/>
      <c r="P293" s="184">
        <f>O293*H293</f>
        <v>0</v>
      </c>
      <c r="Q293" s="184">
        <v>0.0007</v>
      </c>
      <c r="R293" s="184">
        <f>Q293*H293</f>
        <v>0.0014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224</v>
      </c>
      <c r="AT293" s="186" t="s">
        <v>150</v>
      </c>
      <c r="AU293" s="186" t="s">
        <v>86</v>
      </c>
      <c r="AY293" s="19" t="s">
        <v>147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84</v>
      </c>
      <c r="BK293" s="187">
        <f>ROUND(I293*H293,2)</f>
        <v>0</v>
      </c>
      <c r="BL293" s="19" t="s">
        <v>224</v>
      </c>
      <c r="BM293" s="186" t="s">
        <v>1174</v>
      </c>
    </row>
    <row r="294" spans="1:47" s="2" customFormat="1" ht="10">
      <c r="A294" s="36"/>
      <c r="B294" s="37"/>
      <c r="C294" s="38"/>
      <c r="D294" s="188" t="s">
        <v>157</v>
      </c>
      <c r="E294" s="38"/>
      <c r="F294" s="189" t="s">
        <v>1173</v>
      </c>
      <c r="G294" s="38"/>
      <c r="H294" s="38"/>
      <c r="I294" s="190"/>
      <c r="J294" s="38"/>
      <c r="K294" s="38"/>
      <c r="L294" s="41"/>
      <c r="M294" s="191"/>
      <c r="N294" s="192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157</v>
      </c>
      <c r="AU294" s="19" t="s">
        <v>86</v>
      </c>
    </row>
    <row r="295" spans="1:65" s="2" customFormat="1" ht="16.5" customHeight="1">
      <c r="A295" s="36"/>
      <c r="B295" s="37"/>
      <c r="C295" s="175" t="s">
        <v>699</v>
      </c>
      <c r="D295" s="175" t="s">
        <v>150</v>
      </c>
      <c r="E295" s="176" t="s">
        <v>1175</v>
      </c>
      <c r="F295" s="177" t="s">
        <v>1176</v>
      </c>
      <c r="G295" s="178" t="s">
        <v>204</v>
      </c>
      <c r="H295" s="179">
        <v>2</v>
      </c>
      <c r="I295" s="180"/>
      <c r="J295" s="181">
        <f>ROUND(I295*H295,2)</f>
        <v>0</v>
      </c>
      <c r="K295" s="177" t="s">
        <v>19</v>
      </c>
      <c r="L295" s="41"/>
      <c r="M295" s="182" t="s">
        <v>19</v>
      </c>
      <c r="N295" s="183" t="s">
        <v>47</v>
      </c>
      <c r="O295" s="66"/>
      <c r="P295" s="184">
        <f>O295*H295</f>
        <v>0</v>
      </c>
      <c r="Q295" s="184">
        <v>0.00107</v>
      </c>
      <c r="R295" s="184">
        <f>Q295*H295</f>
        <v>0.00214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224</v>
      </c>
      <c r="AT295" s="186" t="s">
        <v>150</v>
      </c>
      <c r="AU295" s="186" t="s">
        <v>86</v>
      </c>
      <c r="AY295" s="19" t="s">
        <v>147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84</v>
      </c>
      <c r="BK295" s="187">
        <f>ROUND(I295*H295,2)</f>
        <v>0</v>
      </c>
      <c r="BL295" s="19" t="s">
        <v>224</v>
      </c>
      <c r="BM295" s="186" t="s">
        <v>1177</v>
      </c>
    </row>
    <row r="296" spans="1:47" s="2" customFormat="1" ht="10">
      <c r="A296" s="36"/>
      <c r="B296" s="37"/>
      <c r="C296" s="38"/>
      <c r="D296" s="188" t="s">
        <v>157</v>
      </c>
      <c r="E296" s="38"/>
      <c r="F296" s="189" t="s">
        <v>1176</v>
      </c>
      <c r="G296" s="38"/>
      <c r="H296" s="38"/>
      <c r="I296" s="190"/>
      <c r="J296" s="38"/>
      <c r="K296" s="38"/>
      <c r="L296" s="41"/>
      <c r="M296" s="191"/>
      <c r="N296" s="19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157</v>
      </c>
      <c r="AU296" s="19" t="s">
        <v>86</v>
      </c>
    </row>
    <row r="297" spans="1:65" s="2" customFormat="1" ht="16.5" customHeight="1">
      <c r="A297" s="36"/>
      <c r="B297" s="37"/>
      <c r="C297" s="175" t="s">
        <v>704</v>
      </c>
      <c r="D297" s="175" t="s">
        <v>150</v>
      </c>
      <c r="E297" s="176" t="s">
        <v>1178</v>
      </c>
      <c r="F297" s="177" t="s">
        <v>1179</v>
      </c>
      <c r="G297" s="178" t="s">
        <v>204</v>
      </c>
      <c r="H297" s="179">
        <v>3</v>
      </c>
      <c r="I297" s="180"/>
      <c r="J297" s="181">
        <f>ROUND(I297*H297,2)</f>
        <v>0</v>
      </c>
      <c r="K297" s="177" t="s">
        <v>19</v>
      </c>
      <c r="L297" s="41"/>
      <c r="M297" s="182" t="s">
        <v>19</v>
      </c>
      <c r="N297" s="183" t="s">
        <v>47</v>
      </c>
      <c r="O297" s="66"/>
      <c r="P297" s="184">
        <f>O297*H297</f>
        <v>0</v>
      </c>
      <c r="Q297" s="184">
        <v>0.0004</v>
      </c>
      <c r="R297" s="184">
        <f>Q297*H297</f>
        <v>0.0012000000000000001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224</v>
      </c>
      <c r="AT297" s="186" t="s">
        <v>150</v>
      </c>
      <c r="AU297" s="186" t="s">
        <v>86</v>
      </c>
      <c r="AY297" s="19" t="s">
        <v>147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84</v>
      </c>
      <c r="BK297" s="187">
        <f>ROUND(I297*H297,2)</f>
        <v>0</v>
      </c>
      <c r="BL297" s="19" t="s">
        <v>224</v>
      </c>
      <c r="BM297" s="186" t="s">
        <v>1180</v>
      </c>
    </row>
    <row r="298" spans="1:47" s="2" customFormat="1" ht="10">
      <c r="A298" s="36"/>
      <c r="B298" s="37"/>
      <c r="C298" s="38"/>
      <c r="D298" s="188" t="s">
        <v>157</v>
      </c>
      <c r="E298" s="38"/>
      <c r="F298" s="189" t="s">
        <v>1179</v>
      </c>
      <c r="G298" s="38"/>
      <c r="H298" s="38"/>
      <c r="I298" s="190"/>
      <c r="J298" s="38"/>
      <c r="K298" s="38"/>
      <c r="L298" s="41"/>
      <c r="M298" s="191"/>
      <c r="N298" s="19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157</v>
      </c>
      <c r="AU298" s="19" t="s">
        <v>86</v>
      </c>
    </row>
    <row r="299" spans="1:65" s="2" customFormat="1" ht="16.5" customHeight="1">
      <c r="A299" s="36"/>
      <c r="B299" s="37"/>
      <c r="C299" s="175" t="s">
        <v>711</v>
      </c>
      <c r="D299" s="175" t="s">
        <v>150</v>
      </c>
      <c r="E299" s="176" t="s">
        <v>1181</v>
      </c>
      <c r="F299" s="177" t="s">
        <v>1182</v>
      </c>
      <c r="G299" s="178" t="s">
        <v>204</v>
      </c>
      <c r="H299" s="179">
        <v>1</v>
      </c>
      <c r="I299" s="180"/>
      <c r="J299" s="181">
        <f>ROUND(I299*H299,2)</f>
        <v>0</v>
      </c>
      <c r="K299" s="177" t="s">
        <v>19</v>
      </c>
      <c r="L299" s="41"/>
      <c r="M299" s="182" t="s">
        <v>19</v>
      </c>
      <c r="N299" s="183" t="s">
        <v>47</v>
      </c>
      <c r="O299" s="66"/>
      <c r="P299" s="184">
        <f>O299*H299</f>
        <v>0</v>
      </c>
      <c r="Q299" s="184">
        <v>0.00057</v>
      </c>
      <c r="R299" s="184">
        <f>Q299*H299</f>
        <v>0.00057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224</v>
      </c>
      <c r="AT299" s="186" t="s">
        <v>150</v>
      </c>
      <c r="AU299" s="186" t="s">
        <v>86</v>
      </c>
      <c r="AY299" s="19" t="s">
        <v>147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84</v>
      </c>
      <c r="BK299" s="187">
        <f>ROUND(I299*H299,2)</f>
        <v>0</v>
      </c>
      <c r="BL299" s="19" t="s">
        <v>224</v>
      </c>
      <c r="BM299" s="186" t="s">
        <v>1183</v>
      </c>
    </row>
    <row r="300" spans="1:47" s="2" customFormat="1" ht="10">
      <c r="A300" s="36"/>
      <c r="B300" s="37"/>
      <c r="C300" s="38"/>
      <c r="D300" s="188" t="s">
        <v>157</v>
      </c>
      <c r="E300" s="38"/>
      <c r="F300" s="189" t="s">
        <v>1182</v>
      </c>
      <c r="G300" s="38"/>
      <c r="H300" s="38"/>
      <c r="I300" s="190"/>
      <c r="J300" s="38"/>
      <c r="K300" s="38"/>
      <c r="L300" s="41"/>
      <c r="M300" s="191"/>
      <c r="N300" s="19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157</v>
      </c>
      <c r="AU300" s="19" t="s">
        <v>86</v>
      </c>
    </row>
    <row r="301" spans="1:65" s="2" customFormat="1" ht="16.5" customHeight="1">
      <c r="A301" s="36"/>
      <c r="B301" s="37"/>
      <c r="C301" s="175" t="s">
        <v>715</v>
      </c>
      <c r="D301" s="175" t="s">
        <v>150</v>
      </c>
      <c r="E301" s="176" t="s">
        <v>1184</v>
      </c>
      <c r="F301" s="177" t="s">
        <v>1185</v>
      </c>
      <c r="G301" s="178" t="s">
        <v>204</v>
      </c>
      <c r="H301" s="179">
        <v>6</v>
      </c>
      <c r="I301" s="180"/>
      <c r="J301" s="181">
        <f>ROUND(I301*H301,2)</f>
        <v>0</v>
      </c>
      <c r="K301" s="177" t="s">
        <v>19</v>
      </c>
      <c r="L301" s="41"/>
      <c r="M301" s="182" t="s">
        <v>19</v>
      </c>
      <c r="N301" s="183" t="s">
        <v>47</v>
      </c>
      <c r="O301" s="66"/>
      <c r="P301" s="184">
        <f>O301*H301</f>
        <v>0</v>
      </c>
      <c r="Q301" s="184">
        <v>0.0008</v>
      </c>
      <c r="R301" s="184">
        <f>Q301*H301</f>
        <v>0.0048000000000000004</v>
      </c>
      <c r="S301" s="184">
        <v>0</v>
      </c>
      <c r="T301" s="185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224</v>
      </c>
      <c r="AT301" s="186" t="s">
        <v>150</v>
      </c>
      <c r="AU301" s="186" t="s">
        <v>86</v>
      </c>
      <c r="AY301" s="19" t="s">
        <v>147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84</v>
      </c>
      <c r="BK301" s="187">
        <f>ROUND(I301*H301,2)</f>
        <v>0</v>
      </c>
      <c r="BL301" s="19" t="s">
        <v>224</v>
      </c>
      <c r="BM301" s="186" t="s">
        <v>1186</v>
      </c>
    </row>
    <row r="302" spans="1:47" s="2" customFormat="1" ht="10">
      <c r="A302" s="36"/>
      <c r="B302" s="37"/>
      <c r="C302" s="38"/>
      <c r="D302" s="188" t="s">
        <v>157</v>
      </c>
      <c r="E302" s="38"/>
      <c r="F302" s="189" t="s">
        <v>1185</v>
      </c>
      <c r="G302" s="38"/>
      <c r="H302" s="38"/>
      <c r="I302" s="190"/>
      <c r="J302" s="38"/>
      <c r="K302" s="38"/>
      <c r="L302" s="41"/>
      <c r="M302" s="191"/>
      <c r="N302" s="192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157</v>
      </c>
      <c r="AU302" s="19" t="s">
        <v>86</v>
      </c>
    </row>
    <row r="303" spans="1:65" s="2" customFormat="1" ht="16.5" customHeight="1">
      <c r="A303" s="36"/>
      <c r="B303" s="37"/>
      <c r="C303" s="175" t="s">
        <v>721</v>
      </c>
      <c r="D303" s="175" t="s">
        <v>150</v>
      </c>
      <c r="E303" s="176" t="s">
        <v>1187</v>
      </c>
      <c r="F303" s="177" t="s">
        <v>1188</v>
      </c>
      <c r="G303" s="178" t="s">
        <v>204</v>
      </c>
      <c r="H303" s="179">
        <v>4</v>
      </c>
      <c r="I303" s="180"/>
      <c r="J303" s="181">
        <f>ROUND(I303*H303,2)</f>
        <v>0</v>
      </c>
      <c r="K303" s="177" t="s">
        <v>154</v>
      </c>
      <c r="L303" s="41"/>
      <c r="M303" s="182" t="s">
        <v>19</v>
      </c>
      <c r="N303" s="183" t="s">
        <v>47</v>
      </c>
      <c r="O303" s="66"/>
      <c r="P303" s="184">
        <f>O303*H303</f>
        <v>0</v>
      </c>
      <c r="Q303" s="184">
        <v>0.00041</v>
      </c>
      <c r="R303" s="184">
        <f>Q303*H303</f>
        <v>0.00164</v>
      </c>
      <c r="S303" s="184">
        <v>0</v>
      </c>
      <c r="T303" s="18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224</v>
      </c>
      <c r="AT303" s="186" t="s">
        <v>150</v>
      </c>
      <c r="AU303" s="186" t="s">
        <v>86</v>
      </c>
      <c r="AY303" s="19" t="s">
        <v>147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84</v>
      </c>
      <c r="BK303" s="187">
        <f>ROUND(I303*H303,2)</f>
        <v>0</v>
      </c>
      <c r="BL303" s="19" t="s">
        <v>224</v>
      </c>
      <c r="BM303" s="186" t="s">
        <v>1189</v>
      </c>
    </row>
    <row r="304" spans="1:47" s="2" customFormat="1" ht="10">
      <c r="A304" s="36"/>
      <c r="B304" s="37"/>
      <c r="C304" s="38"/>
      <c r="D304" s="188" t="s">
        <v>157</v>
      </c>
      <c r="E304" s="38"/>
      <c r="F304" s="189" t="s">
        <v>1190</v>
      </c>
      <c r="G304" s="38"/>
      <c r="H304" s="38"/>
      <c r="I304" s="190"/>
      <c r="J304" s="38"/>
      <c r="K304" s="38"/>
      <c r="L304" s="41"/>
      <c r="M304" s="191"/>
      <c r="N304" s="19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157</v>
      </c>
      <c r="AU304" s="19" t="s">
        <v>86</v>
      </c>
    </row>
    <row r="305" spans="1:47" s="2" customFormat="1" ht="10">
      <c r="A305" s="36"/>
      <c r="B305" s="37"/>
      <c r="C305" s="38"/>
      <c r="D305" s="193" t="s">
        <v>159</v>
      </c>
      <c r="E305" s="38"/>
      <c r="F305" s="194" t="s">
        <v>1191</v>
      </c>
      <c r="G305" s="38"/>
      <c r="H305" s="38"/>
      <c r="I305" s="190"/>
      <c r="J305" s="38"/>
      <c r="K305" s="38"/>
      <c r="L305" s="41"/>
      <c r="M305" s="191"/>
      <c r="N305" s="192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159</v>
      </c>
      <c r="AU305" s="19" t="s">
        <v>86</v>
      </c>
    </row>
    <row r="306" spans="1:65" s="2" customFormat="1" ht="16.5" customHeight="1">
      <c r="A306" s="36"/>
      <c r="B306" s="37"/>
      <c r="C306" s="175" t="s">
        <v>726</v>
      </c>
      <c r="D306" s="175" t="s">
        <v>150</v>
      </c>
      <c r="E306" s="176" t="s">
        <v>1192</v>
      </c>
      <c r="F306" s="177" t="s">
        <v>1193</v>
      </c>
      <c r="G306" s="178" t="s">
        <v>892</v>
      </c>
      <c r="H306" s="179">
        <v>4</v>
      </c>
      <c r="I306" s="180"/>
      <c r="J306" s="181">
        <f>ROUND(I306*H306,2)</f>
        <v>0</v>
      </c>
      <c r="K306" s="177" t="s">
        <v>212</v>
      </c>
      <c r="L306" s="41"/>
      <c r="M306" s="182" t="s">
        <v>19</v>
      </c>
      <c r="N306" s="183" t="s">
        <v>47</v>
      </c>
      <c r="O306" s="66"/>
      <c r="P306" s="184">
        <f>O306*H306</f>
        <v>0</v>
      </c>
      <c r="Q306" s="184">
        <v>0</v>
      </c>
      <c r="R306" s="184">
        <f>Q306*H306</f>
        <v>0</v>
      </c>
      <c r="S306" s="184">
        <v>0</v>
      </c>
      <c r="T306" s="185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224</v>
      </c>
      <c r="AT306" s="186" t="s">
        <v>150</v>
      </c>
      <c r="AU306" s="186" t="s">
        <v>86</v>
      </c>
      <c r="AY306" s="19" t="s">
        <v>147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84</v>
      </c>
      <c r="BK306" s="187">
        <f>ROUND(I306*H306,2)</f>
        <v>0</v>
      </c>
      <c r="BL306" s="19" t="s">
        <v>224</v>
      </c>
      <c r="BM306" s="186" t="s">
        <v>1194</v>
      </c>
    </row>
    <row r="307" spans="1:47" s="2" customFormat="1" ht="10">
      <c r="A307" s="36"/>
      <c r="B307" s="37"/>
      <c r="C307" s="38"/>
      <c r="D307" s="188" t="s">
        <v>157</v>
      </c>
      <c r="E307" s="38"/>
      <c r="F307" s="189" t="s">
        <v>1193</v>
      </c>
      <c r="G307" s="38"/>
      <c r="H307" s="38"/>
      <c r="I307" s="190"/>
      <c r="J307" s="38"/>
      <c r="K307" s="38"/>
      <c r="L307" s="41"/>
      <c r="M307" s="191"/>
      <c r="N307" s="192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157</v>
      </c>
      <c r="AU307" s="19" t="s">
        <v>86</v>
      </c>
    </row>
    <row r="308" spans="1:65" s="2" customFormat="1" ht="16.5" customHeight="1">
      <c r="A308" s="36"/>
      <c r="B308" s="37"/>
      <c r="C308" s="175" t="s">
        <v>732</v>
      </c>
      <c r="D308" s="175" t="s">
        <v>150</v>
      </c>
      <c r="E308" s="176" t="s">
        <v>1195</v>
      </c>
      <c r="F308" s="177" t="s">
        <v>1196</v>
      </c>
      <c r="G308" s="178" t="s">
        <v>892</v>
      </c>
      <c r="H308" s="179">
        <v>8</v>
      </c>
      <c r="I308" s="180"/>
      <c r="J308" s="181">
        <f>ROUND(I308*H308,2)</f>
        <v>0</v>
      </c>
      <c r="K308" s="177" t="s">
        <v>212</v>
      </c>
      <c r="L308" s="41"/>
      <c r="M308" s="182" t="s">
        <v>19</v>
      </c>
      <c r="N308" s="183" t="s">
        <v>47</v>
      </c>
      <c r="O308" s="66"/>
      <c r="P308" s="184">
        <f>O308*H308</f>
        <v>0</v>
      </c>
      <c r="Q308" s="184">
        <v>0</v>
      </c>
      <c r="R308" s="184">
        <f>Q308*H308</f>
        <v>0</v>
      </c>
      <c r="S308" s="184">
        <v>0</v>
      </c>
      <c r="T308" s="18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224</v>
      </c>
      <c r="AT308" s="186" t="s">
        <v>150</v>
      </c>
      <c r="AU308" s="186" t="s">
        <v>86</v>
      </c>
      <c r="AY308" s="19" t="s">
        <v>147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84</v>
      </c>
      <c r="BK308" s="187">
        <f>ROUND(I308*H308,2)</f>
        <v>0</v>
      </c>
      <c r="BL308" s="19" t="s">
        <v>224</v>
      </c>
      <c r="BM308" s="186" t="s">
        <v>1197</v>
      </c>
    </row>
    <row r="309" spans="1:47" s="2" customFormat="1" ht="10">
      <c r="A309" s="36"/>
      <c r="B309" s="37"/>
      <c r="C309" s="38"/>
      <c r="D309" s="188" t="s">
        <v>157</v>
      </c>
      <c r="E309" s="38"/>
      <c r="F309" s="189" t="s">
        <v>1196</v>
      </c>
      <c r="G309" s="38"/>
      <c r="H309" s="38"/>
      <c r="I309" s="190"/>
      <c r="J309" s="38"/>
      <c r="K309" s="38"/>
      <c r="L309" s="41"/>
      <c r="M309" s="191"/>
      <c r="N309" s="192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157</v>
      </c>
      <c r="AU309" s="19" t="s">
        <v>86</v>
      </c>
    </row>
    <row r="310" spans="1:65" s="2" customFormat="1" ht="16.5" customHeight="1">
      <c r="A310" s="36"/>
      <c r="B310" s="37"/>
      <c r="C310" s="175" t="s">
        <v>737</v>
      </c>
      <c r="D310" s="175" t="s">
        <v>150</v>
      </c>
      <c r="E310" s="176" t="s">
        <v>1198</v>
      </c>
      <c r="F310" s="177" t="s">
        <v>1199</v>
      </c>
      <c r="G310" s="178" t="s">
        <v>892</v>
      </c>
      <c r="H310" s="179">
        <v>32</v>
      </c>
      <c r="I310" s="180"/>
      <c r="J310" s="181">
        <f>ROUND(I310*H310,2)</f>
        <v>0</v>
      </c>
      <c r="K310" s="177" t="s">
        <v>212</v>
      </c>
      <c r="L310" s="41"/>
      <c r="M310" s="182" t="s">
        <v>19</v>
      </c>
      <c r="N310" s="183" t="s">
        <v>47</v>
      </c>
      <c r="O310" s="66"/>
      <c r="P310" s="184">
        <f>O310*H310</f>
        <v>0</v>
      </c>
      <c r="Q310" s="184">
        <v>0</v>
      </c>
      <c r="R310" s="184">
        <f>Q310*H310</f>
        <v>0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224</v>
      </c>
      <c r="AT310" s="186" t="s">
        <v>150</v>
      </c>
      <c r="AU310" s="186" t="s">
        <v>86</v>
      </c>
      <c r="AY310" s="19" t="s">
        <v>147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84</v>
      </c>
      <c r="BK310" s="187">
        <f>ROUND(I310*H310,2)</f>
        <v>0</v>
      </c>
      <c r="BL310" s="19" t="s">
        <v>224</v>
      </c>
      <c r="BM310" s="186" t="s">
        <v>1200</v>
      </c>
    </row>
    <row r="311" spans="1:47" s="2" customFormat="1" ht="10">
      <c r="A311" s="36"/>
      <c r="B311" s="37"/>
      <c r="C311" s="38"/>
      <c r="D311" s="188" t="s">
        <v>157</v>
      </c>
      <c r="E311" s="38"/>
      <c r="F311" s="189" t="s">
        <v>1201</v>
      </c>
      <c r="G311" s="38"/>
      <c r="H311" s="38"/>
      <c r="I311" s="190"/>
      <c r="J311" s="38"/>
      <c r="K311" s="38"/>
      <c r="L311" s="41"/>
      <c r="M311" s="191"/>
      <c r="N311" s="192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157</v>
      </c>
      <c r="AU311" s="19" t="s">
        <v>86</v>
      </c>
    </row>
    <row r="312" spans="1:65" s="2" customFormat="1" ht="16.5" customHeight="1">
      <c r="A312" s="36"/>
      <c r="B312" s="37"/>
      <c r="C312" s="175" t="s">
        <v>747</v>
      </c>
      <c r="D312" s="175" t="s">
        <v>150</v>
      </c>
      <c r="E312" s="176" t="s">
        <v>1202</v>
      </c>
      <c r="F312" s="177" t="s">
        <v>1203</v>
      </c>
      <c r="G312" s="178" t="s">
        <v>892</v>
      </c>
      <c r="H312" s="179">
        <v>2</v>
      </c>
      <c r="I312" s="180"/>
      <c r="J312" s="181">
        <f>ROUND(I312*H312,2)</f>
        <v>0</v>
      </c>
      <c r="K312" s="177" t="s">
        <v>212</v>
      </c>
      <c r="L312" s="41"/>
      <c r="M312" s="182" t="s">
        <v>19</v>
      </c>
      <c r="N312" s="183" t="s">
        <v>47</v>
      </c>
      <c r="O312" s="66"/>
      <c r="P312" s="184">
        <f>O312*H312</f>
        <v>0</v>
      </c>
      <c r="Q312" s="184">
        <v>0</v>
      </c>
      <c r="R312" s="184">
        <f>Q312*H312</f>
        <v>0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224</v>
      </c>
      <c r="AT312" s="186" t="s">
        <v>150</v>
      </c>
      <c r="AU312" s="186" t="s">
        <v>86</v>
      </c>
      <c r="AY312" s="19" t="s">
        <v>147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84</v>
      </c>
      <c r="BK312" s="187">
        <f>ROUND(I312*H312,2)</f>
        <v>0</v>
      </c>
      <c r="BL312" s="19" t="s">
        <v>224</v>
      </c>
      <c r="BM312" s="186" t="s">
        <v>1204</v>
      </c>
    </row>
    <row r="313" spans="1:47" s="2" customFormat="1" ht="10">
      <c r="A313" s="36"/>
      <c r="B313" s="37"/>
      <c r="C313" s="38"/>
      <c r="D313" s="188" t="s">
        <v>157</v>
      </c>
      <c r="E313" s="38"/>
      <c r="F313" s="189" t="s">
        <v>1203</v>
      </c>
      <c r="G313" s="38"/>
      <c r="H313" s="38"/>
      <c r="I313" s="190"/>
      <c r="J313" s="38"/>
      <c r="K313" s="38"/>
      <c r="L313" s="41"/>
      <c r="M313" s="191"/>
      <c r="N313" s="192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157</v>
      </c>
      <c r="AU313" s="19" t="s">
        <v>86</v>
      </c>
    </row>
    <row r="314" spans="1:65" s="2" customFormat="1" ht="16.5" customHeight="1">
      <c r="A314" s="36"/>
      <c r="B314" s="37"/>
      <c r="C314" s="175" t="s">
        <v>751</v>
      </c>
      <c r="D314" s="175" t="s">
        <v>150</v>
      </c>
      <c r="E314" s="176" t="s">
        <v>1205</v>
      </c>
      <c r="F314" s="177" t="s">
        <v>1206</v>
      </c>
      <c r="G314" s="178" t="s">
        <v>892</v>
      </c>
      <c r="H314" s="179">
        <v>1</v>
      </c>
      <c r="I314" s="180"/>
      <c r="J314" s="181">
        <f>ROUND(I314*H314,2)</f>
        <v>0</v>
      </c>
      <c r="K314" s="177" t="s">
        <v>212</v>
      </c>
      <c r="L314" s="41"/>
      <c r="M314" s="182" t="s">
        <v>19</v>
      </c>
      <c r="N314" s="183" t="s">
        <v>47</v>
      </c>
      <c r="O314" s="66"/>
      <c r="P314" s="184">
        <f>O314*H314</f>
        <v>0</v>
      </c>
      <c r="Q314" s="184">
        <v>0</v>
      </c>
      <c r="R314" s="184">
        <f>Q314*H314</f>
        <v>0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224</v>
      </c>
      <c r="AT314" s="186" t="s">
        <v>150</v>
      </c>
      <c r="AU314" s="186" t="s">
        <v>86</v>
      </c>
      <c r="AY314" s="19" t="s">
        <v>147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9" t="s">
        <v>84</v>
      </c>
      <c r="BK314" s="187">
        <f>ROUND(I314*H314,2)</f>
        <v>0</v>
      </c>
      <c r="BL314" s="19" t="s">
        <v>224</v>
      </c>
      <c r="BM314" s="186" t="s">
        <v>1207</v>
      </c>
    </row>
    <row r="315" spans="1:47" s="2" customFormat="1" ht="10">
      <c r="A315" s="36"/>
      <c r="B315" s="37"/>
      <c r="C315" s="38"/>
      <c r="D315" s="188" t="s">
        <v>157</v>
      </c>
      <c r="E315" s="38"/>
      <c r="F315" s="189" t="s">
        <v>1206</v>
      </c>
      <c r="G315" s="38"/>
      <c r="H315" s="38"/>
      <c r="I315" s="190"/>
      <c r="J315" s="38"/>
      <c r="K315" s="38"/>
      <c r="L315" s="41"/>
      <c r="M315" s="191"/>
      <c r="N315" s="192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157</v>
      </c>
      <c r="AU315" s="19" t="s">
        <v>86</v>
      </c>
    </row>
    <row r="316" spans="1:65" s="2" customFormat="1" ht="16.5" customHeight="1">
      <c r="A316" s="36"/>
      <c r="B316" s="37"/>
      <c r="C316" s="175" t="s">
        <v>759</v>
      </c>
      <c r="D316" s="175" t="s">
        <v>150</v>
      </c>
      <c r="E316" s="176" t="s">
        <v>1208</v>
      </c>
      <c r="F316" s="177" t="s">
        <v>1209</v>
      </c>
      <c r="G316" s="178" t="s">
        <v>892</v>
      </c>
      <c r="H316" s="179">
        <v>4</v>
      </c>
      <c r="I316" s="180"/>
      <c r="J316" s="181">
        <f>ROUND(I316*H316,2)</f>
        <v>0</v>
      </c>
      <c r="K316" s="177" t="s">
        <v>212</v>
      </c>
      <c r="L316" s="41"/>
      <c r="M316" s="182" t="s">
        <v>19</v>
      </c>
      <c r="N316" s="183" t="s">
        <v>47</v>
      </c>
      <c r="O316" s="66"/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224</v>
      </c>
      <c r="AT316" s="186" t="s">
        <v>150</v>
      </c>
      <c r="AU316" s="186" t="s">
        <v>86</v>
      </c>
      <c r="AY316" s="19" t="s">
        <v>147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9" t="s">
        <v>84</v>
      </c>
      <c r="BK316" s="187">
        <f>ROUND(I316*H316,2)</f>
        <v>0</v>
      </c>
      <c r="BL316" s="19" t="s">
        <v>224</v>
      </c>
      <c r="BM316" s="186" t="s">
        <v>1210</v>
      </c>
    </row>
    <row r="317" spans="1:47" s="2" customFormat="1" ht="10">
      <c r="A317" s="36"/>
      <c r="B317" s="37"/>
      <c r="C317" s="38"/>
      <c r="D317" s="188" t="s">
        <v>157</v>
      </c>
      <c r="E317" s="38"/>
      <c r="F317" s="189" t="s">
        <v>1209</v>
      </c>
      <c r="G317" s="38"/>
      <c r="H317" s="38"/>
      <c r="I317" s="190"/>
      <c r="J317" s="38"/>
      <c r="K317" s="38"/>
      <c r="L317" s="41"/>
      <c r="M317" s="191"/>
      <c r="N317" s="192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157</v>
      </c>
      <c r="AU317" s="19" t="s">
        <v>86</v>
      </c>
    </row>
    <row r="318" spans="1:65" s="2" customFormat="1" ht="16.5" customHeight="1">
      <c r="A318" s="36"/>
      <c r="B318" s="37"/>
      <c r="C318" s="175" t="s">
        <v>767</v>
      </c>
      <c r="D318" s="175" t="s">
        <v>150</v>
      </c>
      <c r="E318" s="176" t="s">
        <v>1211</v>
      </c>
      <c r="F318" s="177" t="s">
        <v>1212</v>
      </c>
      <c r="G318" s="178" t="s">
        <v>892</v>
      </c>
      <c r="H318" s="179">
        <v>4</v>
      </c>
      <c r="I318" s="180"/>
      <c r="J318" s="181">
        <f>ROUND(I318*H318,2)</f>
        <v>0</v>
      </c>
      <c r="K318" s="177" t="s">
        <v>212</v>
      </c>
      <c r="L318" s="41"/>
      <c r="M318" s="182" t="s">
        <v>19</v>
      </c>
      <c r="N318" s="183" t="s">
        <v>47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224</v>
      </c>
      <c r="AT318" s="186" t="s">
        <v>150</v>
      </c>
      <c r="AU318" s="186" t="s">
        <v>86</v>
      </c>
      <c r="AY318" s="19" t="s">
        <v>147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84</v>
      </c>
      <c r="BK318" s="187">
        <f>ROUND(I318*H318,2)</f>
        <v>0</v>
      </c>
      <c r="BL318" s="19" t="s">
        <v>224</v>
      </c>
      <c r="BM318" s="186" t="s">
        <v>1213</v>
      </c>
    </row>
    <row r="319" spans="1:47" s="2" customFormat="1" ht="10">
      <c r="A319" s="36"/>
      <c r="B319" s="37"/>
      <c r="C319" s="38"/>
      <c r="D319" s="188" t="s">
        <v>157</v>
      </c>
      <c r="E319" s="38"/>
      <c r="F319" s="189" t="s">
        <v>1214</v>
      </c>
      <c r="G319" s="38"/>
      <c r="H319" s="38"/>
      <c r="I319" s="190"/>
      <c r="J319" s="38"/>
      <c r="K319" s="38"/>
      <c r="L319" s="41"/>
      <c r="M319" s="191"/>
      <c r="N319" s="192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157</v>
      </c>
      <c r="AU319" s="19" t="s">
        <v>86</v>
      </c>
    </row>
    <row r="320" spans="1:65" s="2" customFormat="1" ht="16.5" customHeight="1">
      <c r="A320" s="36"/>
      <c r="B320" s="37"/>
      <c r="C320" s="175" t="s">
        <v>773</v>
      </c>
      <c r="D320" s="175" t="s">
        <v>150</v>
      </c>
      <c r="E320" s="176" t="s">
        <v>1215</v>
      </c>
      <c r="F320" s="177" t="s">
        <v>1216</v>
      </c>
      <c r="G320" s="178" t="s">
        <v>892</v>
      </c>
      <c r="H320" s="179">
        <v>4</v>
      </c>
      <c r="I320" s="180"/>
      <c r="J320" s="181">
        <f>ROUND(I320*H320,2)</f>
        <v>0</v>
      </c>
      <c r="K320" s="177" t="s">
        <v>212</v>
      </c>
      <c r="L320" s="41"/>
      <c r="M320" s="182" t="s">
        <v>19</v>
      </c>
      <c r="N320" s="183" t="s">
        <v>47</v>
      </c>
      <c r="O320" s="66"/>
      <c r="P320" s="184">
        <f>O320*H320</f>
        <v>0</v>
      </c>
      <c r="Q320" s="184">
        <v>0</v>
      </c>
      <c r="R320" s="184">
        <f>Q320*H320</f>
        <v>0</v>
      </c>
      <c r="S320" s="184">
        <v>0</v>
      </c>
      <c r="T320" s="185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6" t="s">
        <v>224</v>
      </c>
      <c r="AT320" s="186" t="s">
        <v>150</v>
      </c>
      <c r="AU320" s="186" t="s">
        <v>86</v>
      </c>
      <c r="AY320" s="19" t="s">
        <v>147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9" t="s">
        <v>84</v>
      </c>
      <c r="BK320" s="187">
        <f>ROUND(I320*H320,2)</f>
        <v>0</v>
      </c>
      <c r="BL320" s="19" t="s">
        <v>224</v>
      </c>
      <c r="BM320" s="186" t="s">
        <v>1217</v>
      </c>
    </row>
    <row r="321" spans="1:47" s="2" customFormat="1" ht="10">
      <c r="A321" s="36"/>
      <c r="B321" s="37"/>
      <c r="C321" s="38"/>
      <c r="D321" s="188" t="s">
        <v>157</v>
      </c>
      <c r="E321" s="38"/>
      <c r="F321" s="189" t="s">
        <v>1218</v>
      </c>
      <c r="G321" s="38"/>
      <c r="H321" s="38"/>
      <c r="I321" s="190"/>
      <c r="J321" s="38"/>
      <c r="K321" s="38"/>
      <c r="L321" s="41"/>
      <c r="M321" s="191"/>
      <c r="N321" s="192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157</v>
      </c>
      <c r="AU321" s="19" t="s">
        <v>86</v>
      </c>
    </row>
    <row r="322" spans="1:65" s="2" customFormat="1" ht="16.5" customHeight="1">
      <c r="A322" s="36"/>
      <c r="B322" s="37"/>
      <c r="C322" s="175" t="s">
        <v>779</v>
      </c>
      <c r="D322" s="175" t="s">
        <v>150</v>
      </c>
      <c r="E322" s="176" t="s">
        <v>1219</v>
      </c>
      <c r="F322" s="177" t="s">
        <v>1220</v>
      </c>
      <c r="G322" s="178" t="s">
        <v>892</v>
      </c>
      <c r="H322" s="179">
        <v>6</v>
      </c>
      <c r="I322" s="180"/>
      <c r="J322" s="181">
        <f>ROUND(I322*H322,2)</f>
        <v>0</v>
      </c>
      <c r="K322" s="177" t="s">
        <v>212</v>
      </c>
      <c r="L322" s="41"/>
      <c r="M322" s="182" t="s">
        <v>19</v>
      </c>
      <c r="N322" s="183" t="s">
        <v>47</v>
      </c>
      <c r="O322" s="66"/>
      <c r="P322" s="184">
        <f>O322*H322</f>
        <v>0</v>
      </c>
      <c r="Q322" s="184">
        <v>0</v>
      </c>
      <c r="R322" s="184">
        <f>Q322*H322</f>
        <v>0</v>
      </c>
      <c r="S322" s="184">
        <v>0</v>
      </c>
      <c r="T322" s="185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6" t="s">
        <v>224</v>
      </c>
      <c r="AT322" s="186" t="s">
        <v>150</v>
      </c>
      <c r="AU322" s="186" t="s">
        <v>86</v>
      </c>
      <c r="AY322" s="19" t="s">
        <v>147</v>
      </c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9" t="s">
        <v>84</v>
      </c>
      <c r="BK322" s="187">
        <f>ROUND(I322*H322,2)</f>
        <v>0</v>
      </c>
      <c r="BL322" s="19" t="s">
        <v>224</v>
      </c>
      <c r="BM322" s="186" t="s">
        <v>1221</v>
      </c>
    </row>
    <row r="323" spans="1:47" s="2" customFormat="1" ht="10">
      <c r="A323" s="36"/>
      <c r="B323" s="37"/>
      <c r="C323" s="38"/>
      <c r="D323" s="188" t="s">
        <v>157</v>
      </c>
      <c r="E323" s="38"/>
      <c r="F323" s="189" t="s">
        <v>1220</v>
      </c>
      <c r="G323" s="38"/>
      <c r="H323" s="38"/>
      <c r="I323" s="190"/>
      <c r="J323" s="38"/>
      <c r="K323" s="38"/>
      <c r="L323" s="41"/>
      <c r="M323" s="191"/>
      <c r="N323" s="192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157</v>
      </c>
      <c r="AU323" s="19" t="s">
        <v>86</v>
      </c>
    </row>
    <row r="324" spans="1:65" s="2" customFormat="1" ht="16.5" customHeight="1">
      <c r="A324" s="36"/>
      <c r="B324" s="37"/>
      <c r="C324" s="175" t="s">
        <v>785</v>
      </c>
      <c r="D324" s="175" t="s">
        <v>150</v>
      </c>
      <c r="E324" s="176" t="s">
        <v>1222</v>
      </c>
      <c r="F324" s="177" t="s">
        <v>1223</v>
      </c>
      <c r="G324" s="178" t="s">
        <v>892</v>
      </c>
      <c r="H324" s="179">
        <v>16</v>
      </c>
      <c r="I324" s="180"/>
      <c r="J324" s="181">
        <f>ROUND(I324*H324,2)</f>
        <v>0</v>
      </c>
      <c r="K324" s="177" t="s">
        <v>212</v>
      </c>
      <c r="L324" s="41"/>
      <c r="M324" s="182" t="s">
        <v>19</v>
      </c>
      <c r="N324" s="183" t="s">
        <v>47</v>
      </c>
      <c r="O324" s="66"/>
      <c r="P324" s="184">
        <f>O324*H324</f>
        <v>0</v>
      </c>
      <c r="Q324" s="184">
        <v>0</v>
      </c>
      <c r="R324" s="184">
        <f>Q324*H324</f>
        <v>0</v>
      </c>
      <c r="S324" s="184">
        <v>0</v>
      </c>
      <c r="T324" s="185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6" t="s">
        <v>224</v>
      </c>
      <c r="AT324" s="186" t="s">
        <v>150</v>
      </c>
      <c r="AU324" s="186" t="s">
        <v>86</v>
      </c>
      <c r="AY324" s="19" t="s">
        <v>147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9" t="s">
        <v>84</v>
      </c>
      <c r="BK324" s="187">
        <f>ROUND(I324*H324,2)</f>
        <v>0</v>
      </c>
      <c r="BL324" s="19" t="s">
        <v>224</v>
      </c>
      <c r="BM324" s="186" t="s">
        <v>1224</v>
      </c>
    </row>
    <row r="325" spans="1:47" s="2" customFormat="1" ht="10">
      <c r="A325" s="36"/>
      <c r="B325" s="37"/>
      <c r="C325" s="38"/>
      <c r="D325" s="188" t="s">
        <v>157</v>
      </c>
      <c r="E325" s="38"/>
      <c r="F325" s="189" t="s">
        <v>1223</v>
      </c>
      <c r="G325" s="38"/>
      <c r="H325" s="38"/>
      <c r="I325" s="190"/>
      <c r="J325" s="38"/>
      <c r="K325" s="38"/>
      <c r="L325" s="41"/>
      <c r="M325" s="191"/>
      <c r="N325" s="192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157</v>
      </c>
      <c r="AU325" s="19" t="s">
        <v>86</v>
      </c>
    </row>
    <row r="326" spans="1:65" s="2" customFormat="1" ht="16.5" customHeight="1">
      <c r="A326" s="36"/>
      <c r="B326" s="37"/>
      <c r="C326" s="175" t="s">
        <v>793</v>
      </c>
      <c r="D326" s="175" t="s">
        <v>150</v>
      </c>
      <c r="E326" s="176" t="s">
        <v>1225</v>
      </c>
      <c r="F326" s="177" t="s">
        <v>1226</v>
      </c>
      <c r="G326" s="178" t="s">
        <v>892</v>
      </c>
      <c r="H326" s="179">
        <v>12</v>
      </c>
      <c r="I326" s="180"/>
      <c r="J326" s="181">
        <f>ROUND(I326*H326,2)</f>
        <v>0</v>
      </c>
      <c r="K326" s="177" t="s">
        <v>212</v>
      </c>
      <c r="L326" s="41"/>
      <c r="M326" s="182" t="s">
        <v>19</v>
      </c>
      <c r="N326" s="183" t="s">
        <v>47</v>
      </c>
      <c r="O326" s="66"/>
      <c r="P326" s="184">
        <f>O326*H326</f>
        <v>0</v>
      </c>
      <c r="Q326" s="184">
        <v>0</v>
      </c>
      <c r="R326" s="184">
        <f>Q326*H326</f>
        <v>0</v>
      </c>
      <c r="S326" s="184">
        <v>0</v>
      </c>
      <c r="T326" s="18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224</v>
      </c>
      <c r="AT326" s="186" t="s">
        <v>150</v>
      </c>
      <c r="AU326" s="186" t="s">
        <v>86</v>
      </c>
      <c r="AY326" s="19" t="s">
        <v>147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84</v>
      </c>
      <c r="BK326" s="187">
        <f>ROUND(I326*H326,2)</f>
        <v>0</v>
      </c>
      <c r="BL326" s="19" t="s">
        <v>224</v>
      </c>
      <c r="BM326" s="186" t="s">
        <v>1227</v>
      </c>
    </row>
    <row r="327" spans="1:47" s="2" customFormat="1" ht="10">
      <c r="A327" s="36"/>
      <c r="B327" s="37"/>
      <c r="C327" s="38"/>
      <c r="D327" s="188" t="s">
        <v>157</v>
      </c>
      <c r="E327" s="38"/>
      <c r="F327" s="189" t="s">
        <v>1226</v>
      </c>
      <c r="G327" s="38"/>
      <c r="H327" s="38"/>
      <c r="I327" s="190"/>
      <c r="J327" s="38"/>
      <c r="K327" s="38"/>
      <c r="L327" s="41"/>
      <c r="M327" s="191"/>
      <c r="N327" s="192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157</v>
      </c>
      <c r="AU327" s="19" t="s">
        <v>86</v>
      </c>
    </row>
    <row r="328" spans="1:65" s="2" customFormat="1" ht="16.5" customHeight="1">
      <c r="A328" s="36"/>
      <c r="B328" s="37"/>
      <c r="C328" s="175" t="s">
        <v>799</v>
      </c>
      <c r="D328" s="175" t="s">
        <v>150</v>
      </c>
      <c r="E328" s="176" t="s">
        <v>1228</v>
      </c>
      <c r="F328" s="177" t="s">
        <v>1229</v>
      </c>
      <c r="G328" s="178" t="s">
        <v>892</v>
      </c>
      <c r="H328" s="179">
        <v>6</v>
      </c>
      <c r="I328" s="180"/>
      <c r="J328" s="181">
        <f>ROUND(I328*H328,2)</f>
        <v>0</v>
      </c>
      <c r="K328" s="177" t="s">
        <v>212</v>
      </c>
      <c r="L328" s="41"/>
      <c r="M328" s="182" t="s">
        <v>19</v>
      </c>
      <c r="N328" s="183" t="s">
        <v>47</v>
      </c>
      <c r="O328" s="66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224</v>
      </c>
      <c r="AT328" s="186" t="s">
        <v>150</v>
      </c>
      <c r="AU328" s="186" t="s">
        <v>86</v>
      </c>
      <c r="AY328" s="19" t="s">
        <v>147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84</v>
      </c>
      <c r="BK328" s="187">
        <f>ROUND(I328*H328,2)</f>
        <v>0</v>
      </c>
      <c r="BL328" s="19" t="s">
        <v>224</v>
      </c>
      <c r="BM328" s="186" t="s">
        <v>1230</v>
      </c>
    </row>
    <row r="329" spans="1:47" s="2" customFormat="1" ht="10">
      <c r="A329" s="36"/>
      <c r="B329" s="37"/>
      <c r="C329" s="38"/>
      <c r="D329" s="188" t="s">
        <v>157</v>
      </c>
      <c r="E329" s="38"/>
      <c r="F329" s="189" t="s">
        <v>1229</v>
      </c>
      <c r="G329" s="38"/>
      <c r="H329" s="38"/>
      <c r="I329" s="190"/>
      <c r="J329" s="38"/>
      <c r="K329" s="38"/>
      <c r="L329" s="41"/>
      <c r="M329" s="191"/>
      <c r="N329" s="192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157</v>
      </c>
      <c r="AU329" s="19" t="s">
        <v>86</v>
      </c>
    </row>
    <row r="330" spans="1:65" s="2" customFormat="1" ht="16.5" customHeight="1">
      <c r="A330" s="36"/>
      <c r="B330" s="37"/>
      <c r="C330" s="175" t="s">
        <v>807</v>
      </c>
      <c r="D330" s="175" t="s">
        <v>150</v>
      </c>
      <c r="E330" s="176" t="s">
        <v>1231</v>
      </c>
      <c r="F330" s="177" t="s">
        <v>976</v>
      </c>
      <c r="G330" s="178" t="s">
        <v>241</v>
      </c>
      <c r="H330" s="179">
        <v>50</v>
      </c>
      <c r="I330" s="180"/>
      <c r="J330" s="181">
        <f>ROUND(I330*H330,2)</f>
        <v>0</v>
      </c>
      <c r="K330" s="177" t="s">
        <v>212</v>
      </c>
      <c r="L330" s="41"/>
      <c r="M330" s="182" t="s">
        <v>19</v>
      </c>
      <c r="N330" s="183" t="s">
        <v>47</v>
      </c>
      <c r="O330" s="66"/>
      <c r="P330" s="184">
        <f>O330*H330</f>
        <v>0</v>
      </c>
      <c r="Q330" s="184">
        <v>0</v>
      </c>
      <c r="R330" s="184">
        <f>Q330*H330</f>
        <v>0</v>
      </c>
      <c r="S330" s="184">
        <v>0</v>
      </c>
      <c r="T330" s="18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224</v>
      </c>
      <c r="AT330" s="186" t="s">
        <v>150</v>
      </c>
      <c r="AU330" s="186" t="s">
        <v>86</v>
      </c>
      <c r="AY330" s="19" t="s">
        <v>147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9" t="s">
        <v>84</v>
      </c>
      <c r="BK330" s="187">
        <f>ROUND(I330*H330,2)</f>
        <v>0</v>
      </c>
      <c r="BL330" s="19" t="s">
        <v>224</v>
      </c>
      <c r="BM330" s="186" t="s">
        <v>1232</v>
      </c>
    </row>
    <row r="331" spans="1:47" s="2" customFormat="1" ht="10">
      <c r="A331" s="36"/>
      <c r="B331" s="37"/>
      <c r="C331" s="38"/>
      <c r="D331" s="188" t="s">
        <v>157</v>
      </c>
      <c r="E331" s="38"/>
      <c r="F331" s="189" t="s">
        <v>976</v>
      </c>
      <c r="G331" s="38"/>
      <c r="H331" s="38"/>
      <c r="I331" s="190"/>
      <c r="J331" s="38"/>
      <c r="K331" s="38"/>
      <c r="L331" s="41"/>
      <c r="M331" s="191"/>
      <c r="N331" s="192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157</v>
      </c>
      <c r="AU331" s="19" t="s">
        <v>86</v>
      </c>
    </row>
    <row r="332" spans="1:65" s="2" customFormat="1" ht="16.5" customHeight="1">
      <c r="A332" s="36"/>
      <c r="B332" s="37"/>
      <c r="C332" s="175" t="s">
        <v>813</v>
      </c>
      <c r="D332" s="175" t="s">
        <v>150</v>
      </c>
      <c r="E332" s="176" t="s">
        <v>1233</v>
      </c>
      <c r="F332" s="177" t="s">
        <v>1234</v>
      </c>
      <c r="G332" s="178" t="s">
        <v>241</v>
      </c>
      <c r="H332" s="179">
        <v>140</v>
      </c>
      <c r="I332" s="180"/>
      <c r="J332" s="181">
        <f>ROUND(I332*H332,2)</f>
        <v>0</v>
      </c>
      <c r="K332" s="177" t="s">
        <v>154</v>
      </c>
      <c r="L332" s="41"/>
      <c r="M332" s="182" t="s">
        <v>19</v>
      </c>
      <c r="N332" s="183" t="s">
        <v>47</v>
      </c>
      <c r="O332" s="66"/>
      <c r="P332" s="184">
        <f>O332*H332</f>
        <v>0</v>
      </c>
      <c r="Q332" s="184">
        <v>0.00019</v>
      </c>
      <c r="R332" s="184">
        <f>Q332*H332</f>
        <v>0.026600000000000002</v>
      </c>
      <c r="S332" s="184">
        <v>0</v>
      </c>
      <c r="T332" s="185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224</v>
      </c>
      <c r="AT332" s="186" t="s">
        <v>150</v>
      </c>
      <c r="AU332" s="186" t="s">
        <v>86</v>
      </c>
      <c r="AY332" s="19" t="s">
        <v>147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9" t="s">
        <v>84</v>
      </c>
      <c r="BK332" s="187">
        <f>ROUND(I332*H332,2)</f>
        <v>0</v>
      </c>
      <c r="BL332" s="19" t="s">
        <v>224</v>
      </c>
      <c r="BM332" s="186" t="s">
        <v>1235</v>
      </c>
    </row>
    <row r="333" spans="1:47" s="2" customFormat="1" ht="10">
      <c r="A333" s="36"/>
      <c r="B333" s="37"/>
      <c r="C333" s="38"/>
      <c r="D333" s="188" t="s">
        <v>157</v>
      </c>
      <c r="E333" s="38"/>
      <c r="F333" s="189" t="s">
        <v>1236</v>
      </c>
      <c r="G333" s="38"/>
      <c r="H333" s="38"/>
      <c r="I333" s="190"/>
      <c r="J333" s="38"/>
      <c r="K333" s="38"/>
      <c r="L333" s="41"/>
      <c r="M333" s="191"/>
      <c r="N333" s="19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157</v>
      </c>
      <c r="AU333" s="19" t="s">
        <v>86</v>
      </c>
    </row>
    <row r="334" spans="1:47" s="2" customFormat="1" ht="10">
      <c r="A334" s="36"/>
      <c r="B334" s="37"/>
      <c r="C334" s="38"/>
      <c r="D334" s="193" t="s">
        <v>159</v>
      </c>
      <c r="E334" s="38"/>
      <c r="F334" s="194" t="s">
        <v>1237</v>
      </c>
      <c r="G334" s="38"/>
      <c r="H334" s="38"/>
      <c r="I334" s="190"/>
      <c r="J334" s="38"/>
      <c r="K334" s="38"/>
      <c r="L334" s="41"/>
      <c r="M334" s="191"/>
      <c r="N334" s="192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159</v>
      </c>
      <c r="AU334" s="19" t="s">
        <v>86</v>
      </c>
    </row>
    <row r="335" spans="1:65" s="2" customFormat="1" ht="16.5" customHeight="1">
      <c r="A335" s="36"/>
      <c r="B335" s="37"/>
      <c r="C335" s="175" t="s">
        <v>819</v>
      </c>
      <c r="D335" s="175" t="s">
        <v>150</v>
      </c>
      <c r="E335" s="176" t="s">
        <v>1238</v>
      </c>
      <c r="F335" s="177" t="s">
        <v>1239</v>
      </c>
      <c r="G335" s="178" t="s">
        <v>241</v>
      </c>
      <c r="H335" s="179">
        <v>140</v>
      </c>
      <c r="I335" s="180"/>
      <c r="J335" s="181">
        <f>ROUND(I335*H335,2)</f>
        <v>0</v>
      </c>
      <c r="K335" s="177" t="s">
        <v>154</v>
      </c>
      <c r="L335" s="41"/>
      <c r="M335" s="182" t="s">
        <v>19</v>
      </c>
      <c r="N335" s="183" t="s">
        <v>47</v>
      </c>
      <c r="O335" s="66"/>
      <c r="P335" s="184">
        <f>O335*H335</f>
        <v>0</v>
      </c>
      <c r="Q335" s="184">
        <v>1E-05</v>
      </c>
      <c r="R335" s="184">
        <f>Q335*H335</f>
        <v>0.0014000000000000002</v>
      </c>
      <c r="S335" s="184">
        <v>0</v>
      </c>
      <c r="T335" s="185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6" t="s">
        <v>224</v>
      </c>
      <c r="AT335" s="186" t="s">
        <v>150</v>
      </c>
      <c r="AU335" s="186" t="s">
        <v>86</v>
      </c>
      <c r="AY335" s="19" t="s">
        <v>147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9" t="s">
        <v>84</v>
      </c>
      <c r="BK335" s="187">
        <f>ROUND(I335*H335,2)</f>
        <v>0</v>
      </c>
      <c r="BL335" s="19" t="s">
        <v>224</v>
      </c>
      <c r="BM335" s="186" t="s">
        <v>1240</v>
      </c>
    </row>
    <row r="336" spans="1:47" s="2" customFormat="1" ht="10">
      <c r="A336" s="36"/>
      <c r="B336" s="37"/>
      <c r="C336" s="38"/>
      <c r="D336" s="188" t="s">
        <v>157</v>
      </c>
      <c r="E336" s="38"/>
      <c r="F336" s="189" t="s">
        <v>1241</v>
      </c>
      <c r="G336" s="38"/>
      <c r="H336" s="38"/>
      <c r="I336" s="190"/>
      <c r="J336" s="38"/>
      <c r="K336" s="38"/>
      <c r="L336" s="41"/>
      <c r="M336" s="191"/>
      <c r="N336" s="192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157</v>
      </c>
      <c r="AU336" s="19" t="s">
        <v>86</v>
      </c>
    </row>
    <row r="337" spans="1:47" s="2" customFormat="1" ht="10">
      <c r="A337" s="36"/>
      <c r="B337" s="37"/>
      <c r="C337" s="38"/>
      <c r="D337" s="193" t="s">
        <v>159</v>
      </c>
      <c r="E337" s="38"/>
      <c r="F337" s="194" t="s">
        <v>1242</v>
      </c>
      <c r="G337" s="38"/>
      <c r="H337" s="38"/>
      <c r="I337" s="190"/>
      <c r="J337" s="38"/>
      <c r="K337" s="38"/>
      <c r="L337" s="41"/>
      <c r="M337" s="191"/>
      <c r="N337" s="192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159</v>
      </c>
      <c r="AU337" s="19" t="s">
        <v>86</v>
      </c>
    </row>
    <row r="338" spans="1:65" s="2" customFormat="1" ht="16.5" customHeight="1">
      <c r="A338" s="36"/>
      <c r="B338" s="37"/>
      <c r="C338" s="175" t="s">
        <v>825</v>
      </c>
      <c r="D338" s="175" t="s">
        <v>150</v>
      </c>
      <c r="E338" s="176" t="s">
        <v>329</v>
      </c>
      <c r="F338" s="177" t="s">
        <v>330</v>
      </c>
      <c r="G338" s="178" t="s">
        <v>310</v>
      </c>
      <c r="H338" s="237"/>
      <c r="I338" s="180"/>
      <c r="J338" s="181">
        <f>ROUND(I338*H338,2)</f>
        <v>0</v>
      </c>
      <c r="K338" s="177" t="s">
        <v>154</v>
      </c>
      <c r="L338" s="41"/>
      <c r="M338" s="182" t="s">
        <v>19</v>
      </c>
      <c r="N338" s="183" t="s">
        <v>47</v>
      </c>
      <c r="O338" s="66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224</v>
      </c>
      <c r="AT338" s="186" t="s">
        <v>150</v>
      </c>
      <c r="AU338" s="186" t="s">
        <v>86</v>
      </c>
      <c r="AY338" s="19" t="s">
        <v>147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84</v>
      </c>
      <c r="BK338" s="187">
        <f>ROUND(I338*H338,2)</f>
        <v>0</v>
      </c>
      <c r="BL338" s="19" t="s">
        <v>224</v>
      </c>
      <c r="BM338" s="186" t="s">
        <v>1243</v>
      </c>
    </row>
    <row r="339" spans="1:47" s="2" customFormat="1" ht="18">
      <c r="A339" s="36"/>
      <c r="B339" s="37"/>
      <c r="C339" s="38"/>
      <c r="D339" s="188" t="s">
        <v>157</v>
      </c>
      <c r="E339" s="38"/>
      <c r="F339" s="189" t="s">
        <v>332</v>
      </c>
      <c r="G339" s="38"/>
      <c r="H339" s="38"/>
      <c r="I339" s="190"/>
      <c r="J339" s="38"/>
      <c r="K339" s="38"/>
      <c r="L339" s="41"/>
      <c r="M339" s="191"/>
      <c r="N339" s="19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157</v>
      </c>
      <c r="AU339" s="19" t="s">
        <v>86</v>
      </c>
    </row>
    <row r="340" spans="1:47" s="2" customFormat="1" ht="10">
      <c r="A340" s="36"/>
      <c r="B340" s="37"/>
      <c r="C340" s="38"/>
      <c r="D340" s="193" t="s">
        <v>159</v>
      </c>
      <c r="E340" s="38"/>
      <c r="F340" s="194" t="s">
        <v>333</v>
      </c>
      <c r="G340" s="38"/>
      <c r="H340" s="38"/>
      <c r="I340" s="190"/>
      <c r="J340" s="38"/>
      <c r="K340" s="38"/>
      <c r="L340" s="41"/>
      <c r="M340" s="191"/>
      <c r="N340" s="192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159</v>
      </c>
      <c r="AU340" s="19" t="s">
        <v>86</v>
      </c>
    </row>
    <row r="341" spans="2:63" s="12" customFormat="1" ht="22.75" customHeight="1">
      <c r="B341" s="159"/>
      <c r="C341" s="160"/>
      <c r="D341" s="161" t="s">
        <v>75</v>
      </c>
      <c r="E341" s="173" t="s">
        <v>1244</v>
      </c>
      <c r="F341" s="173" t="s">
        <v>1245</v>
      </c>
      <c r="G341" s="160"/>
      <c r="H341" s="160"/>
      <c r="I341" s="163"/>
      <c r="J341" s="174">
        <f>BK341</f>
        <v>0</v>
      </c>
      <c r="K341" s="160"/>
      <c r="L341" s="165"/>
      <c r="M341" s="166"/>
      <c r="N341" s="167"/>
      <c r="O341" s="167"/>
      <c r="P341" s="168">
        <f>SUM(P342:P406)</f>
        <v>0</v>
      </c>
      <c r="Q341" s="167"/>
      <c r="R341" s="168">
        <f>SUM(R342:R406)</f>
        <v>0</v>
      </c>
      <c r="S341" s="167"/>
      <c r="T341" s="169">
        <f>SUM(T342:T406)</f>
        <v>0.30000000000000004</v>
      </c>
      <c r="AR341" s="170" t="s">
        <v>86</v>
      </c>
      <c r="AT341" s="171" t="s">
        <v>75</v>
      </c>
      <c r="AU341" s="171" t="s">
        <v>84</v>
      </c>
      <c r="AY341" s="170" t="s">
        <v>147</v>
      </c>
      <c r="BK341" s="172">
        <f>SUM(BK342:BK406)</f>
        <v>0</v>
      </c>
    </row>
    <row r="342" spans="1:65" s="2" customFormat="1" ht="16.5" customHeight="1">
      <c r="A342" s="36"/>
      <c r="B342" s="37"/>
      <c r="C342" s="175" t="s">
        <v>831</v>
      </c>
      <c r="D342" s="175" t="s">
        <v>150</v>
      </c>
      <c r="E342" s="176" t="s">
        <v>1246</v>
      </c>
      <c r="F342" s="177" t="s">
        <v>1247</v>
      </c>
      <c r="G342" s="178" t="s">
        <v>1248</v>
      </c>
      <c r="H342" s="179">
        <v>3</v>
      </c>
      <c r="I342" s="180"/>
      <c r="J342" s="181">
        <f>ROUND(I342*H342,2)</f>
        <v>0</v>
      </c>
      <c r="K342" s="177" t="s">
        <v>212</v>
      </c>
      <c r="L342" s="41"/>
      <c r="M342" s="182" t="s">
        <v>19</v>
      </c>
      <c r="N342" s="183" t="s">
        <v>47</v>
      </c>
      <c r="O342" s="66"/>
      <c r="P342" s="184">
        <f>O342*H342</f>
        <v>0</v>
      </c>
      <c r="Q342" s="184">
        <v>0</v>
      </c>
      <c r="R342" s="184">
        <f>Q342*H342</f>
        <v>0</v>
      </c>
      <c r="S342" s="184">
        <v>0.1</v>
      </c>
      <c r="T342" s="185">
        <f>S342*H342</f>
        <v>0.30000000000000004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6" t="s">
        <v>224</v>
      </c>
      <c r="AT342" s="186" t="s">
        <v>150</v>
      </c>
      <c r="AU342" s="186" t="s">
        <v>86</v>
      </c>
      <c r="AY342" s="19" t="s">
        <v>147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9" t="s">
        <v>84</v>
      </c>
      <c r="BK342" s="187">
        <f>ROUND(I342*H342,2)</f>
        <v>0</v>
      </c>
      <c r="BL342" s="19" t="s">
        <v>224</v>
      </c>
      <c r="BM342" s="186" t="s">
        <v>1249</v>
      </c>
    </row>
    <row r="343" spans="1:47" s="2" customFormat="1" ht="10">
      <c r="A343" s="36"/>
      <c r="B343" s="37"/>
      <c r="C343" s="38"/>
      <c r="D343" s="188" t="s">
        <v>157</v>
      </c>
      <c r="E343" s="38"/>
      <c r="F343" s="189" t="s">
        <v>1247</v>
      </c>
      <c r="G343" s="38"/>
      <c r="H343" s="38"/>
      <c r="I343" s="190"/>
      <c r="J343" s="38"/>
      <c r="K343" s="38"/>
      <c r="L343" s="41"/>
      <c r="M343" s="191"/>
      <c r="N343" s="192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157</v>
      </c>
      <c r="AU343" s="19" t="s">
        <v>86</v>
      </c>
    </row>
    <row r="344" spans="1:65" s="2" customFormat="1" ht="16.5" customHeight="1">
      <c r="A344" s="36"/>
      <c r="B344" s="37"/>
      <c r="C344" s="175" t="s">
        <v>837</v>
      </c>
      <c r="D344" s="175" t="s">
        <v>150</v>
      </c>
      <c r="E344" s="176" t="s">
        <v>1250</v>
      </c>
      <c r="F344" s="177" t="s">
        <v>1251</v>
      </c>
      <c r="G344" s="178" t="s">
        <v>980</v>
      </c>
      <c r="H344" s="179">
        <v>2</v>
      </c>
      <c r="I344" s="180"/>
      <c r="J344" s="181">
        <f>ROUND(I344*H344,2)</f>
        <v>0</v>
      </c>
      <c r="K344" s="177" t="s">
        <v>212</v>
      </c>
      <c r="L344" s="41"/>
      <c r="M344" s="182" t="s">
        <v>19</v>
      </c>
      <c r="N344" s="183" t="s">
        <v>47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224</v>
      </c>
      <c r="AT344" s="186" t="s">
        <v>150</v>
      </c>
      <c r="AU344" s="186" t="s">
        <v>86</v>
      </c>
      <c r="AY344" s="19" t="s">
        <v>147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84</v>
      </c>
      <c r="BK344" s="187">
        <f>ROUND(I344*H344,2)</f>
        <v>0</v>
      </c>
      <c r="BL344" s="19" t="s">
        <v>224</v>
      </c>
      <c r="BM344" s="186" t="s">
        <v>1252</v>
      </c>
    </row>
    <row r="345" spans="1:47" s="2" customFormat="1" ht="10">
      <c r="A345" s="36"/>
      <c r="B345" s="37"/>
      <c r="C345" s="38"/>
      <c r="D345" s="188" t="s">
        <v>157</v>
      </c>
      <c r="E345" s="38"/>
      <c r="F345" s="189" t="s">
        <v>1251</v>
      </c>
      <c r="G345" s="38"/>
      <c r="H345" s="38"/>
      <c r="I345" s="190"/>
      <c r="J345" s="38"/>
      <c r="K345" s="38"/>
      <c r="L345" s="41"/>
      <c r="M345" s="191"/>
      <c r="N345" s="192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157</v>
      </c>
      <c r="AU345" s="19" t="s">
        <v>86</v>
      </c>
    </row>
    <row r="346" spans="1:65" s="2" customFormat="1" ht="16.5" customHeight="1">
      <c r="A346" s="36"/>
      <c r="B346" s="37"/>
      <c r="C346" s="175" t="s">
        <v>843</v>
      </c>
      <c r="D346" s="175" t="s">
        <v>150</v>
      </c>
      <c r="E346" s="176" t="s">
        <v>1253</v>
      </c>
      <c r="F346" s="177" t="s">
        <v>1254</v>
      </c>
      <c r="G346" s="178" t="s">
        <v>980</v>
      </c>
      <c r="H346" s="179">
        <v>1</v>
      </c>
      <c r="I346" s="180"/>
      <c r="J346" s="181">
        <f>ROUND(I346*H346,2)</f>
        <v>0</v>
      </c>
      <c r="K346" s="177" t="s">
        <v>212</v>
      </c>
      <c r="L346" s="41"/>
      <c r="M346" s="182" t="s">
        <v>19</v>
      </c>
      <c r="N346" s="183" t="s">
        <v>47</v>
      </c>
      <c r="O346" s="66"/>
      <c r="P346" s="184">
        <f>O346*H346</f>
        <v>0</v>
      </c>
      <c r="Q346" s="184">
        <v>0</v>
      </c>
      <c r="R346" s="184">
        <f>Q346*H346</f>
        <v>0</v>
      </c>
      <c r="S346" s="184">
        <v>0</v>
      </c>
      <c r="T346" s="185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6" t="s">
        <v>224</v>
      </c>
      <c r="AT346" s="186" t="s">
        <v>150</v>
      </c>
      <c r="AU346" s="186" t="s">
        <v>86</v>
      </c>
      <c r="AY346" s="19" t="s">
        <v>147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9" t="s">
        <v>84</v>
      </c>
      <c r="BK346" s="187">
        <f>ROUND(I346*H346,2)</f>
        <v>0</v>
      </c>
      <c r="BL346" s="19" t="s">
        <v>224</v>
      </c>
      <c r="BM346" s="186" t="s">
        <v>1255</v>
      </c>
    </row>
    <row r="347" spans="1:47" s="2" customFormat="1" ht="10">
      <c r="A347" s="36"/>
      <c r="B347" s="37"/>
      <c r="C347" s="38"/>
      <c r="D347" s="188" t="s">
        <v>157</v>
      </c>
      <c r="E347" s="38"/>
      <c r="F347" s="189" t="s">
        <v>1254</v>
      </c>
      <c r="G347" s="38"/>
      <c r="H347" s="38"/>
      <c r="I347" s="190"/>
      <c r="J347" s="38"/>
      <c r="K347" s="38"/>
      <c r="L347" s="41"/>
      <c r="M347" s="191"/>
      <c r="N347" s="192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157</v>
      </c>
      <c r="AU347" s="19" t="s">
        <v>86</v>
      </c>
    </row>
    <row r="348" spans="1:65" s="2" customFormat="1" ht="16.5" customHeight="1">
      <c r="A348" s="36"/>
      <c r="B348" s="37"/>
      <c r="C348" s="175" t="s">
        <v>849</v>
      </c>
      <c r="D348" s="175" t="s">
        <v>150</v>
      </c>
      <c r="E348" s="176" t="s">
        <v>1256</v>
      </c>
      <c r="F348" s="177" t="s">
        <v>1257</v>
      </c>
      <c r="G348" s="178" t="s">
        <v>980</v>
      </c>
      <c r="H348" s="179">
        <v>1</v>
      </c>
      <c r="I348" s="180"/>
      <c r="J348" s="181">
        <f>ROUND(I348*H348,2)</f>
        <v>0</v>
      </c>
      <c r="K348" s="177" t="s">
        <v>212</v>
      </c>
      <c r="L348" s="41"/>
      <c r="M348" s="182" t="s">
        <v>19</v>
      </c>
      <c r="N348" s="183" t="s">
        <v>47</v>
      </c>
      <c r="O348" s="66"/>
      <c r="P348" s="184">
        <f>O348*H348</f>
        <v>0</v>
      </c>
      <c r="Q348" s="184">
        <v>0</v>
      </c>
      <c r="R348" s="184">
        <f>Q348*H348</f>
        <v>0</v>
      </c>
      <c r="S348" s="184">
        <v>0</v>
      </c>
      <c r="T348" s="185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224</v>
      </c>
      <c r="AT348" s="186" t="s">
        <v>150</v>
      </c>
      <c r="AU348" s="186" t="s">
        <v>86</v>
      </c>
      <c r="AY348" s="19" t="s">
        <v>147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9" t="s">
        <v>84</v>
      </c>
      <c r="BK348" s="187">
        <f>ROUND(I348*H348,2)</f>
        <v>0</v>
      </c>
      <c r="BL348" s="19" t="s">
        <v>224</v>
      </c>
      <c r="BM348" s="186" t="s">
        <v>1258</v>
      </c>
    </row>
    <row r="349" spans="1:47" s="2" customFormat="1" ht="10">
      <c r="A349" s="36"/>
      <c r="B349" s="37"/>
      <c r="C349" s="38"/>
      <c r="D349" s="188" t="s">
        <v>157</v>
      </c>
      <c r="E349" s="38"/>
      <c r="F349" s="189" t="s">
        <v>1257</v>
      </c>
      <c r="G349" s="38"/>
      <c r="H349" s="38"/>
      <c r="I349" s="190"/>
      <c r="J349" s="38"/>
      <c r="K349" s="38"/>
      <c r="L349" s="41"/>
      <c r="M349" s="191"/>
      <c r="N349" s="192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157</v>
      </c>
      <c r="AU349" s="19" t="s">
        <v>86</v>
      </c>
    </row>
    <row r="350" spans="1:65" s="2" customFormat="1" ht="16.5" customHeight="1">
      <c r="A350" s="36"/>
      <c r="B350" s="37"/>
      <c r="C350" s="175" t="s">
        <v>1259</v>
      </c>
      <c r="D350" s="175" t="s">
        <v>150</v>
      </c>
      <c r="E350" s="176" t="s">
        <v>1260</v>
      </c>
      <c r="F350" s="177" t="s">
        <v>1261</v>
      </c>
      <c r="G350" s="178" t="s">
        <v>980</v>
      </c>
      <c r="H350" s="179">
        <v>1</v>
      </c>
      <c r="I350" s="180"/>
      <c r="J350" s="181">
        <f>ROUND(I350*H350,2)</f>
        <v>0</v>
      </c>
      <c r="K350" s="177" t="s">
        <v>212</v>
      </c>
      <c r="L350" s="41"/>
      <c r="M350" s="182" t="s">
        <v>19</v>
      </c>
      <c r="N350" s="183" t="s">
        <v>47</v>
      </c>
      <c r="O350" s="66"/>
      <c r="P350" s="184">
        <f>O350*H350</f>
        <v>0</v>
      </c>
      <c r="Q350" s="184">
        <v>0</v>
      </c>
      <c r="R350" s="184">
        <f>Q350*H350</f>
        <v>0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224</v>
      </c>
      <c r="AT350" s="186" t="s">
        <v>150</v>
      </c>
      <c r="AU350" s="186" t="s">
        <v>86</v>
      </c>
      <c r="AY350" s="19" t="s">
        <v>147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84</v>
      </c>
      <c r="BK350" s="187">
        <f>ROUND(I350*H350,2)</f>
        <v>0</v>
      </c>
      <c r="BL350" s="19" t="s">
        <v>224</v>
      </c>
      <c r="BM350" s="186" t="s">
        <v>1262</v>
      </c>
    </row>
    <row r="351" spans="1:47" s="2" customFormat="1" ht="10">
      <c r="A351" s="36"/>
      <c r="B351" s="37"/>
      <c r="C351" s="38"/>
      <c r="D351" s="188" t="s">
        <v>157</v>
      </c>
      <c r="E351" s="38"/>
      <c r="F351" s="189" t="s">
        <v>1263</v>
      </c>
      <c r="G351" s="38"/>
      <c r="H351" s="38"/>
      <c r="I351" s="190"/>
      <c r="J351" s="38"/>
      <c r="K351" s="38"/>
      <c r="L351" s="41"/>
      <c r="M351" s="191"/>
      <c r="N351" s="192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157</v>
      </c>
      <c r="AU351" s="19" t="s">
        <v>86</v>
      </c>
    </row>
    <row r="352" spans="1:65" s="2" customFormat="1" ht="16.5" customHeight="1">
      <c r="A352" s="36"/>
      <c r="B352" s="37"/>
      <c r="C352" s="175" t="s">
        <v>1264</v>
      </c>
      <c r="D352" s="175" t="s">
        <v>150</v>
      </c>
      <c r="E352" s="176" t="s">
        <v>1265</v>
      </c>
      <c r="F352" s="177" t="s">
        <v>1266</v>
      </c>
      <c r="G352" s="178" t="s">
        <v>980</v>
      </c>
      <c r="H352" s="179">
        <v>2</v>
      </c>
      <c r="I352" s="180"/>
      <c r="J352" s="181">
        <f>ROUND(I352*H352,2)</f>
        <v>0</v>
      </c>
      <c r="K352" s="177" t="s">
        <v>212</v>
      </c>
      <c r="L352" s="41"/>
      <c r="M352" s="182" t="s">
        <v>19</v>
      </c>
      <c r="N352" s="183" t="s">
        <v>47</v>
      </c>
      <c r="O352" s="66"/>
      <c r="P352" s="184">
        <f>O352*H352</f>
        <v>0</v>
      </c>
      <c r="Q352" s="184">
        <v>0</v>
      </c>
      <c r="R352" s="184">
        <f>Q352*H352</f>
        <v>0</v>
      </c>
      <c r="S352" s="184">
        <v>0</v>
      </c>
      <c r="T352" s="185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6" t="s">
        <v>224</v>
      </c>
      <c r="AT352" s="186" t="s">
        <v>150</v>
      </c>
      <c r="AU352" s="186" t="s">
        <v>86</v>
      </c>
      <c r="AY352" s="19" t="s">
        <v>147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9" t="s">
        <v>84</v>
      </c>
      <c r="BK352" s="187">
        <f>ROUND(I352*H352,2)</f>
        <v>0</v>
      </c>
      <c r="BL352" s="19" t="s">
        <v>224</v>
      </c>
      <c r="BM352" s="186" t="s">
        <v>1267</v>
      </c>
    </row>
    <row r="353" spans="1:47" s="2" customFormat="1" ht="10">
      <c r="A353" s="36"/>
      <c r="B353" s="37"/>
      <c r="C353" s="38"/>
      <c r="D353" s="188" t="s">
        <v>157</v>
      </c>
      <c r="E353" s="38"/>
      <c r="F353" s="189" t="s">
        <v>1268</v>
      </c>
      <c r="G353" s="38"/>
      <c r="H353" s="38"/>
      <c r="I353" s="190"/>
      <c r="J353" s="38"/>
      <c r="K353" s="38"/>
      <c r="L353" s="41"/>
      <c r="M353" s="191"/>
      <c r="N353" s="192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157</v>
      </c>
      <c r="AU353" s="19" t="s">
        <v>86</v>
      </c>
    </row>
    <row r="354" spans="1:65" s="2" customFormat="1" ht="16.5" customHeight="1">
      <c r="A354" s="36"/>
      <c r="B354" s="37"/>
      <c r="C354" s="175" t="s">
        <v>1269</v>
      </c>
      <c r="D354" s="175" t="s">
        <v>150</v>
      </c>
      <c r="E354" s="176" t="s">
        <v>1270</v>
      </c>
      <c r="F354" s="177" t="s">
        <v>1271</v>
      </c>
      <c r="G354" s="178" t="s">
        <v>980</v>
      </c>
      <c r="H354" s="179">
        <v>1</v>
      </c>
      <c r="I354" s="180"/>
      <c r="J354" s="181">
        <f>ROUND(I354*H354,2)</f>
        <v>0</v>
      </c>
      <c r="K354" s="177" t="s">
        <v>212</v>
      </c>
      <c r="L354" s="41"/>
      <c r="M354" s="182" t="s">
        <v>19</v>
      </c>
      <c r="N354" s="183" t="s">
        <v>47</v>
      </c>
      <c r="O354" s="66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224</v>
      </c>
      <c r="AT354" s="186" t="s">
        <v>150</v>
      </c>
      <c r="AU354" s="186" t="s">
        <v>86</v>
      </c>
      <c r="AY354" s="19" t="s">
        <v>147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84</v>
      </c>
      <c r="BK354" s="187">
        <f>ROUND(I354*H354,2)</f>
        <v>0</v>
      </c>
      <c r="BL354" s="19" t="s">
        <v>224</v>
      </c>
      <c r="BM354" s="186" t="s">
        <v>1272</v>
      </c>
    </row>
    <row r="355" spans="1:47" s="2" customFormat="1" ht="10">
      <c r="A355" s="36"/>
      <c r="B355" s="37"/>
      <c r="C355" s="38"/>
      <c r="D355" s="188" t="s">
        <v>157</v>
      </c>
      <c r="E355" s="38"/>
      <c r="F355" s="189" t="s">
        <v>1271</v>
      </c>
      <c r="G355" s="38"/>
      <c r="H355" s="38"/>
      <c r="I355" s="190"/>
      <c r="J355" s="38"/>
      <c r="K355" s="38"/>
      <c r="L355" s="41"/>
      <c r="M355" s="191"/>
      <c r="N355" s="192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157</v>
      </c>
      <c r="AU355" s="19" t="s">
        <v>86</v>
      </c>
    </row>
    <row r="356" spans="1:65" s="2" customFormat="1" ht="24.15" customHeight="1">
      <c r="A356" s="36"/>
      <c r="B356" s="37"/>
      <c r="C356" s="175" t="s">
        <v>1273</v>
      </c>
      <c r="D356" s="175" t="s">
        <v>150</v>
      </c>
      <c r="E356" s="176" t="s">
        <v>1274</v>
      </c>
      <c r="F356" s="177" t="s">
        <v>1275</v>
      </c>
      <c r="G356" s="178" t="s">
        <v>980</v>
      </c>
      <c r="H356" s="179">
        <v>1</v>
      </c>
      <c r="I356" s="180"/>
      <c r="J356" s="181">
        <f>ROUND(I356*H356,2)</f>
        <v>0</v>
      </c>
      <c r="K356" s="177" t="s">
        <v>212</v>
      </c>
      <c r="L356" s="41"/>
      <c r="M356" s="182" t="s">
        <v>19</v>
      </c>
      <c r="N356" s="183" t="s">
        <v>47</v>
      </c>
      <c r="O356" s="66"/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224</v>
      </c>
      <c r="AT356" s="186" t="s">
        <v>150</v>
      </c>
      <c r="AU356" s="186" t="s">
        <v>86</v>
      </c>
      <c r="AY356" s="19" t="s">
        <v>147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84</v>
      </c>
      <c r="BK356" s="187">
        <f>ROUND(I356*H356,2)</f>
        <v>0</v>
      </c>
      <c r="BL356" s="19" t="s">
        <v>224</v>
      </c>
      <c r="BM356" s="186" t="s">
        <v>1276</v>
      </c>
    </row>
    <row r="357" spans="1:47" s="2" customFormat="1" ht="18">
      <c r="A357" s="36"/>
      <c r="B357" s="37"/>
      <c r="C357" s="38"/>
      <c r="D357" s="188" t="s">
        <v>157</v>
      </c>
      <c r="E357" s="38"/>
      <c r="F357" s="189" t="s">
        <v>1275</v>
      </c>
      <c r="G357" s="38"/>
      <c r="H357" s="38"/>
      <c r="I357" s="190"/>
      <c r="J357" s="38"/>
      <c r="K357" s="38"/>
      <c r="L357" s="41"/>
      <c r="M357" s="191"/>
      <c r="N357" s="192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157</v>
      </c>
      <c r="AU357" s="19" t="s">
        <v>86</v>
      </c>
    </row>
    <row r="358" spans="1:65" s="2" customFormat="1" ht="16.5" customHeight="1">
      <c r="A358" s="36"/>
      <c r="B358" s="37"/>
      <c r="C358" s="175" t="s">
        <v>1277</v>
      </c>
      <c r="D358" s="175" t="s">
        <v>150</v>
      </c>
      <c r="E358" s="176" t="s">
        <v>1278</v>
      </c>
      <c r="F358" s="177" t="s">
        <v>1279</v>
      </c>
      <c r="G358" s="178" t="s">
        <v>892</v>
      </c>
      <c r="H358" s="179">
        <v>1</v>
      </c>
      <c r="I358" s="180"/>
      <c r="J358" s="181">
        <f>ROUND(I358*H358,2)</f>
        <v>0</v>
      </c>
      <c r="K358" s="177" t="s">
        <v>212</v>
      </c>
      <c r="L358" s="41"/>
      <c r="M358" s="182" t="s">
        <v>19</v>
      </c>
      <c r="N358" s="183" t="s">
        <v>47</v>
      </c>
      <c r="O358" s="66"/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224</v>
      </c>
      <c r="AT358" s="186" t="s">
        <v>150</v>
      </c>
      <c r="AU358" s="186" t="s">
        <v>86</v>
      </c>
      <c r="AY358" s="19" t="s">
        <v>147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84</v>
      </c>
      <c r="BK358" s="187">
        <f>ROUND(I358*H358,2)</f>
        <v>0</v>
      </c>
      <c r="BL358" s="19" t="s">
        <v>224</v>
      </c>
      <c r="BM358" s="186" t="s">
        <v>1280</v>
      </c>
    </row>
    <row r="359" spans="1:47" s="2" customFormat="1" ht="10">
      <c r="A359" s="36"/>
      <c r="B359" s="37"/>
      <c r="C359" s="38"/>
      <c r="D359" s="188" t="s">
        <v>157</v>
      </c>
      <c r="E359" s="38"/>
      <c r="F359" s="189" t="s">
        <v>1279</v>
      </c>
      <c r="G359" s="38"/>
      <c r="H359" s="38"/>
      <c r="I359" s="190"/>
      <c r="J359" s="38"/>
      <c r="K359" s="38"/>
      <c r="L359" s="41"/>
      <c r="M359" s="191"/>
      <c r="N359" s="192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157</v>
      </c>
      <c r="AU359" s="19" t="s">
        <v>86</v>
      </c>
    </row>
    <row r="360" spans="1:65" s="2" customFormat="1" ht="21.75" customHeight="1">
      <c r="A360" s="36"/>
      <c r="B360" s="37"/>
      <c r="C360" s="175" t="s">
        <v>1281</v>
      </c>
      <c r="D360" s="175" t="s">
        <v>150</v>
      </c>
      <c r="E360" s="176" t="s">
        <v>1282</v>
      </c>
      <c r="F360" s="177" t="s">
        <v>1283</v>
      </c>
      <c r="G360" s="178" t="s">
        <v>980</v>
      </c>
      <c r="H360" s="179">
        <v>1</v>
      </c>
      <c r="I360" s="180"/>
      <c r="J360" s="181">
        <f>ROUND(I360*H360,2)</f>
        <v>0</v>
      </c>
      <c r="K360" s="177" t="s">
        <v>212</v>
      </c>
      <c r="L360" s="41"/>
      <c r="M360" s="182" t="s">
        <v>19</v>
      </c>
      <c r="N360" s="183" t="s">
        <v>47</v>
      </c>
      <c r="O360" s="66"/>
      <c r="P360" s="184">
        <f>O360*H360</f>
        <v>0</v>
      </c>
      <c r="Q360" s="184">
        <v>0</v>
      </c>
      <c r="R360" s="184">
        <f>Q360*H360</f>
        <v>0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224</v>
      </c>
      <c r="AT360" s="186" t="s">
        <v>150</v>
      </c>
      <c r="AU360" s="186" t="s">
        <v>86</v>
      </c>
      <c r="AY360" s="19" t="s">
        <v>147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84</v>
      </c>
      <c r="BK360" s="187">
        <f>ROUND(I360*H360,2)</f>
        <v>0</v>
      </c>
      <c r="BL360" s="19" t="s">
        <v>224</v>
      </c>
      <c r="BM360" s="186" t="s">
        <v>1284</v>
      </c>
    </row>
    <row r="361" spans="1:47" s="2" customFormat="1" ht="10">
      <c r="A361" s="36"/>
      <c r="B361" s="37"/>
      <c r="C361" s="38"/>
      <c r="D361" s="188" t="s">
        <v>157</v>
      </c>
      <c r="E361" s="38"/>
      <c r="F361" s="189" t="s">
        <v>1283</v>
      </c>
      <c r="G361" s="38"/>
      <c r="H361" s="38"/>
      <c r="I361" s="190"/>
      <c r="J361" s="38"/>
      <c r="K361" s="38"/>
      <c r="L361" s="41"/>
      <c r="M361" s="191"/>
      <c r="N361" s="192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157</v>
      </c>
      <c r="AU361" s="19" t="s">
        <v>86</v>
      </c>
    </row>
    <row r="362" spans="1:65" s="2" customFormat="1" ht="24.15" customHeight="1">
      <c r="A362" s="36"/>
      <c r="B362" s="37"/>
      <c r="C362" s="175" t="s">
        <v>1285</v>
      </c>
      <c r="D362" s="175" t="s">
        <v>150</v>
      </c>
      <c r="E362" s="176" t="s">
        <v>1286</v>
      </c>
      <c r="F362" s="177" t="s">
        <v>1287</v>
      </c>
      <c r="G362" s="178" t="s">
        <v>980</v>
      </c>
      <c r="H362" s="179">
        <v>1</v>
      </c>
      <c r="I362" s="180"/>
      <c r="J362" s="181">
        <f>ROUND(I362*H362,2)</f>
        <v>0</v>
      </c>
      <c r="K362" s="177" t="s">
        <v>212</v>
      </c>
      <c r="L362" s="41"/>
      <c r="M362" s="182" t="s">
        <v>19</v>
      </c>
      <c r="N362" s="183" t="s">
        <v>47</v>
      </c>
      <c r="O362" s="66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224</v>
      </c>
      <c r="AT362" s="186" t="s">
        <v>150</v>
      </c>
      <c r="AU362" s="186" t="s">
        <v>86</v>
      </c>
      <c r="AY362" s="19" t="s">
        <v>147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84</v>
      </c>
      <c r="BK362" s="187">
        <f>ROUND(I362*H362,2)</f>
        <v>0</v>
      </c>
      <c r="BL362" s="19" t="s">
        <v>224</v>
      </c>
      <c r="BM362" s="186" t="s">
        <v>1288</v>
      </c>
    </row>
    <row r="363" spans="1:47" s="2" customFormat="1" ht="18">
      <c r="A363" s="36"/>
      <c r="B363" s="37"/>
      <c r="C363" s="38"/>
      <c r="D363" s="188" t="s">
        <v>157</v>
      </c>
      <c r="E363" s="38"/>
      <c r="F363" s="189" t="s">
        <v>1287</v>
      </c>
      <c r="G363" s="38"/>
      <c r="H363" s="38"/>
      <c r="I363" s="190"/>
      <c r="J363" s="38"/>
      <c r="K363" s="38"/>
      <c r="L363" s="41"/>
      <c r="M363" s="191"/>
      <c r="N363" s="192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157</v>
      </c>
      <c r="AU363" s="19" t="s">
        <v>86</v>
      </c>
    </row>
    <row r="364" spans="1:65" s="2" customFormat="1" ht="16.5" customHeight="1">
      <c r="A364" s="36"/>
      <c r="B364" s="37"/>
      <c r="C364" s="175" t="s">
        <v>1289</v>
      </c>
      <c r="D364" s="175" t="s">
        <v>150</v>
      </c>
      <c r="E364" s="176" t="s">
        <v>1290</v>
      </c>
      <c r="F364" s="177" t="s">
        <v>1291</v>
      </c>
      <c r="G364" s="178" t="s">
        <v>980</v>
      </c>
      <c r="H364" s="179">
        <v>1</v>
      </c>
      <c r="I364" s="180"/>
      <c r="J364" s="181">
        <f>ROUND(I364*H364,2)</f>
        <v>0</v>
      </c>
      <c r="K364" s="177" t="s">
        <v>212</v>
      </c>
      <c r="L364" s="41"/>
      <c r="M364" s="182" t="s">
        <v>19</v>
      </c>
      <c r="N364" s="183" t="s">
        <v>47</v>
      </c>
      <c r="O364" s="66"/>
      <c r="P364" s="184">
        <f>O364*H364</f>
        <v>0</v>
      </c>
      <c r="Q364" s="184">
        <v>0</v>
      </c>
      <c r="R364" s="184">
        <f>Q364*H364</f>
        <v>0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224</v>
      </c>
      <c r="AT364" s="186" t="s">
        <v>150</v>
      </c>
      <c r="AU364" s="186" t="s">
        <v>86</v>
      </c>
      <c r="AY364" s="19" t="s">
        <v>147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84</v>
      </c>
      <c r="BK364" s="187">
        <f>ROUND(I364*H364,2)</f>
        <v>0</v>
      </c>
      <c r="BL364" s="19" t="s">
        <v>224</v>
      </c>
      <c r="BM364" s="186" t="s">
        <v>1292</v>
      </c>
    </row>
    <row r="365" spans="1:47" s="2" customFormat="1" ht="10">
      <c r="A365" s="36"/>
      <c r="B365" s="37"/>
      <c r="C365" s="38"/>
      <c r="D365" s="188" t="s">
        <v>157</v>
      </c>
      <c r="E365" s="38"/>
      <c r="F365" s="189" t="s">
        <v>1291</v>
      </c>
      <c r="G365" s="38"/>
      <c r="H365" s="38"/>
      <c r="I365" s="190"/>
      <c r="J365" s="38"/>
      <c r="K365" s="38"/>
      <c r="L365" s="41"/>
      <c r="M365" s="191"/>
      <c r="N365" s="192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157</v>
      </c>
      <c r="AU365" s="19" t="s">
        <v>86</v>
      </c>
    </row>
    <row r="366" spans="1:65" s="2" customFormat="1" ht="16.5" customHeight="1">
      <c r="A366" s="36"/>
      <c r="B366" s="37"/>
      <c r="C366" s="175" t="s">
        <v>1293</v>
      </c>
      <c r="D366" s="175" t="s">
        <v>150</v>
      </c>
      <c r="E366" s="176" t="s">
        <v>1294</v>
      </c>
      <c r="F366" s="177" t="s">
        <v>1295</v>
      </c>
      <c r="G366" s="178" t="s">
        <v>892</v>
      </c>
      <c r="H366" s="179">
        <v>2</v>
      </c>
      <c r="I366" s="180"/>
      <c r="J366" s="181">
        <f>ROUND(I366*H366,2)</f>
        <v>0</v>
      </c>
      <c r="K366" s="177" t="s">
        <v>212</v>
      </c>
      <c r="L366" s="41"/>
      <c r="M366" s="182" t="s">
        <v>19</v>
      </c>
      <c r="N366" s="183" t="s">
        <v>47</v>
      </c>
      <c r="O366" s="66"/>
      <c r="P366" s="184">
        <f>O366*H366</f>
        <v>0</v>
      </c>
      <c r="Q366" s="184">
        <v>0</v>
      </c>
      <c r="R366" s="184">
        <f>Q366*H366</f>
        <v>0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224</v>
      </c>
      <c r="AT366" s="186" t="s">
        <v>150</v>
      </c>
      <c r="AU366" s="186" t="s">
        <v>86</v>
      </c>
      <c r="AY366" s="19" t="s">
        <v>147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84</v>
      </c>
      <c r="BK366" s="187">
        <f>ROUND(I366*H366,2)</f>
        <v>0</v>
      </c>
      <c r="BL366" s="19" t="s">
        <v>224</v>
      </c>
      <c r="BM366" s="186" t="s">
        <v>1296</v>
      </c>
    </row>
    <row r="367" spans="1:47" s="2" customFormat="1" ht="10">
      <c r="A367" s="36"/>
      <c r="B367" s="37"/>
      <c r="C367" s="38"/>
      <c r="D367" s="188" t="s">
        <v>157</v>
      </c>
      <c r="E367" s="38"/>
      <c r="F367" s="189" t="s">
        <v>1295</v>
      </c>
      <c r="G367" s="38"/>
      <c r="H367" s="38"/>
      <c r="I367" s="190"/>
      <c r="J367" s="38"/>
      <c r="K367" s="38"/>
      <c r="L367" s="41"/>
      <c r="M367" s="191"/>
      <c r="N367" s="192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157</v>
      </c>
      <c r="AU367" s="19" t="s">
        <v>86</v>
      </c>
    </row>
    <row r="368" spans="1:65" s="2" customFormat="1" ht="16.5" customHeight="1">
      <c r="A368" s="36"/>
      <c r="B368" s="37"/>
      <c r="C368" s="227" t="s">
        <v>1297</v>
      </c>
      <c r="D368" s="227" t="s">
        <v>209</v>
      </c>
      <c r="E368" s="228" t="s">
        <v>1298</v>
      </c>
      <c r="F368" s="229" t="s">
        <v>1299</v>
      </c>
      <c r="G368" s="230" t="s">
        <v>980</v>
      </c>
      <c r="H368" s="231">
        <v>2</v>
      </c>
      <c r="I368" s="232"/>
      <c r="J368" s="233">
        <f>ROUND(I368*H368,2)</f>
        <v>0</v>
      </c>
      <c r="K368" s="229" t="s">
        <v>212</v>
      </c>
      <c r="L368" s="234"/>
      <c r="M368" s="235" t="s">
        <v>19</v>
      </c>
      <c r="N368" s="236" t="s">
        <v>47</v>
      </c>
      <c r="O368" s="66"/>
      <c r="P368" s="184">
        <f>O368*H368</f>
        <v>0</v>
      </c>
      <c r="Q368" s="184">
        <v>0</v>
      </c>
      <c r="R368" s="184">
        <f>Q368*H368</f>
        <v>0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304</v>
      </c>
      <c r="AT368" s="186" t="s">
        <v>209</v>
      </c>
      <c r="AU368" s="186" t="s">
        <v>86</v>
      </c>
      <c r="AY368" s="19" t="s">
        <v>147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84</v>
      </c>
      <c r="BK368" s="187">
        <f>ROUND(I368*H368,2)</f>
        <v>0</v>
      </c>
      <c r="BL368" s="19" t="s">
        <v>224</v>
      </c>
      <c r="BM368" s="186" t="s">
        <v>1300</v>
      </c>
    </row>
    <row r="369" spans="1:47" s="2" customFormat="1" ht="10">
      <c r="A369" s="36"/>
      <c r="B369" s="37"/>
      <c r="C369" s="38"/>
      <c r="D369" s="188" t="s">
        <v>157</v>
      </c>
      <c r="E369" s="38"/>
      <c r="F369" s="189" t="s">
        <v>1299</v>
      </c>
      <c r="G369" s="38"/>
      <c r="H369" s="38"/>
      <c r="I369" s="190"/>
      <c r="J369" s="38"/>
      <c r="K369" s="38"/>
      <c r="L369" s="41"/>
      <c r="M369" s="191"/>
      <c r="N369" s="192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157</v>
      </c>
      <c r="AU369" s="19" t="s">
        <v>86</v>
      </c>
    </row>
    <row r="370" spans="1:65" s="2" customFormat="1" ht="16.5" customHeight="1">
      <c r="A370" s="36"/>
      <c r="B370" s="37"/>
      <c r="C370" s="175" t="s">
        <v>1301</v>
      </c>
      <c r="D370" s="175" t="s">
        <v>150</v>
      </c>
      <c r="E370" s="176" t="s">
        <v>1302</v>
      </c>
      <c r="F370" s="177" t="s">
        <v>1303</v>
      </c>
      <c r="G370" s="178" t="s">
        <v>980</v>
      </c>
      <c r="H370" s="179">
        <v>1</v>
      </c>
      <c r="I370" s="180"/>
      <c r="J370" s="181">
        <f>ROUND(I370*H370,2)</f>
        <v>0</v>
      </c>
      <c r="K370" s="177" t="s">
        <v>212</v>
      </c>
      <c r="L370" s="41"/>
      <c r="M370" s="182" t="s">
        <v>19</v>
      </c>
      <c r="N370" s="183" t="s">
        <v>47</v>
      </c>
      <c r="O370" s="66"/>
      <c r="P370" s="184">
        <f>O370*H370</f>
        <v>0</v>
      </c>
      <c r="Q370" s="184">
        <v>0</v>
      </c>
      <c r="R370" s="184">
        <f>Q370*H370</f>
        <v>0</v>
      </c>
      <c r="S370" s="184">
        <v>0</v>
      </c>
      <c r="T370" s="185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6" t="s">
        <v>224</v>
      </c>
      <c r="AT370" s="186" t="s">
        <v>150</v>
      </c>
      <c r="AU370" s="186" t="s">
        <v>86</v>
      </c>
      <c r="AY370" s="19" t="s">
        <v>147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19" t="s">
        <v>84</v>
      </c>
      <c r="BK370" s="187">
        <f>ROUND(I370*H370,2)</f>
        <v>0</v>
      </c>
      <c r="BL370" s="19" t="s">
        <v>224</v>
      </c>
      <c r="BM370" s="186" t="s">
        <v>1304</v>
      </c>
    </row>
    <row r="371" spans="1:47" s="2" customFormat="1" ht="10">
      <c r="A371" s="36"/>
      <c r="B371" s="37"/>
      <c r="C371" s="38"/>
      <c r="D371" s="188" t="s">
        <v>157</v>
      </c>
      <c r="E371" s="38"/>
      <c r="F371" s="189" t="s">
        <v>1303</v>
      </c>
      <c r="G371" s="38"/>
      <c r="H371" s="38"/>
      <c r="I371" s="190"/>
      <c r="J371" s="38"/>
      <c r="K371" s="38"/>
      <c r="L371" s="41"/>
      <c r="M371" s="191"/>
      <c r="N371" s="192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157</v>
      </c>
      <c r="AU371" s="19" t="s">
        <v>86</v>
      </c>
    </row>
    <row r="372" spans="1:65" s="2" customFormat="1" ht="16.5" customHeight="1">
      <c r="A372" s="36"/>
      <c r="B372" s="37"/>
      <c r="C372" s="175" t="s">
        <v>1305</v>
      </c>
      <c r="D372" s="175" t="s">
        <v>150</v>
      </c>
      <c r="E372" s="176" t="s">
        <v>1306</v>
      </c>
      <c r="F372" s="177" t="s">
        <v>1307</v>
      </c>
      <c r="G372" s="178" t="s">
        <v>980</v>
      </c>
      <c r="H372" s="179">
        <v>2</v>
      </c>
      <c r="I372" s="180"/>
      <c r="J372" s="181">
        <f>ROUND(I372*H372,2)</f>
        <v>0</v>
      </c>
      <c r="K372" s="177" t="s">
        <v>212</v>
      </c>
      <c r="L372" s="41"/>
      <c r="M372" s="182" t="s">
        <v>19</v>
      </c>
      <c r="N372" s="183" t="s">
        <v>47</v>
      </c>
      <c r="O372" s="66"/>
      <c r="P372" s="184">
        <f>O372*H372</f>
        <v>0</v>
      </c>
      <c r="Q372" s="184">
        <v>0</v>
      </c>
      <c r="R372" s="184">
        <f>Q372*H372</f>
        <v>0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224</v>
      </c>
      <c r="AT372" s="186" t="s">
        <v>150</v>
      </c>
      <c r="AU372" s="186" t="s">
        <v>86</v>
      </c>
      <c r="AY372" s="19" t="s">
        <v>147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84</v>
      </c>
      <c r="BK372" s="187">
        <f>ROUND(I372*H372,2)</f>
        <v>0</v>
      </c>
      <c r="BL372" s="19" t="s">
        <v>224</v>
      </c>
      <c r="BM372" s="186" t="s">
        <v>1308</v>
      </c>
    </row>
    <row r="373" spans="1:47" s="2" customFormat="1" ht="10">
      <c r="A373" s="36"/>
      <c r="B373" s="37"/>
      <c r="C373" s="38"/>
      <c r="D373" s="188" t="s">
        <v>157</v>
      </c>
      <c r="E373" s="38"/>
      <c r="F373" s="189" t="s">
        <v>1307</v>
      </c>
      <c r="G373" s="38"/>
      <c r="H373" s="38"/>
      <c r="I373" s="190"/>
      <c r="J373" s="38"/>
      <c r="K373" s="38"/>
      <c r="L373" s="41"/>
      <c r="M373" s="191"/>
      <c r="N373" s="192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157</v>
      </c>
      <c r="AU373" s="19" t="s">
        <v>86</v>
      </c>
    </row>
    <row r="374" spans="1:65" s="2" customFormat="1" ht="16.5" customHeight="1">
      <c r="A374" s="36"/>
      <c r="B374" s="37"/>
      <c r="C374" s="175" t="s">
        <v>1309</v>
      </c>
      <c r="D374" s="175" t="s">
        <v>150</v>
      </c>
      <c r="E374" s="176" t="s">
        <v>1310</v>
      </c>
      <c r="F374" s="177" t="s">
        <v>1311</v>
      </c>
      <c r="G374" s="178" t="s">
        <v>892</v>
      </c>
      <c r="H374" s="179">
        <v>1</v>
      </c>
      <c r="I374" s="180"/>
      <c r="J374" s="181">
        <f>ROUND(I374*H374,2)</f>
        <v>0</v>
      </c>
      <c r="K374" s="177" t="s">
        <v>212</v>
      </c>
      <c r="L374" s="41"/>
      <c r="M374" s="182" t="s">
        <v>19</v>
      </c>
      <c r="N374" s="183" t="s">
        <v>47</v>
      </c>
      <c r="O374" s="66"/>
      <c r="P374" s="184">
        <f>O374*H374</f>
        <v>0</v>
      </c>
      <c r="Q374" s="184">
        <v>0</v>
      </c>
      <c r="R374" s="184">
        <f>Q374*H374</f>
        <v>0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224</v>
      </c>
      <c r="AT374" s="186" t="s">
        <v>150</v>
      </c>
      <c r="AU374" s="186" t="s">
        <v>86</v>
      </c>
      <c r="AY374" s="19" t="s">
        <v>147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84</v>
      </c>
      <c r="BK374" s="187">
        <f>ROUND(I374*H374,2)</f>
        <v>0</v>
      </c>
      <c r="BL374" s="19" t="s">
        <v>224</v>
      </c>
      <c r="BM374" s="186" t="s">
        <v>1312</v>
      </c>
    </row>
    <row r="375" spans="1:47" s="2" customFormat="1" ht="10">
      <c r="A375" s="36"/>
      <c r="B375" s="37"/>
      <c r="C375" s="38"/>
      <c r="D375" s="188" t="s">
        <v>157</v>
      </c>
      <c r="E375" s="38"/>
      <c r="F375" s="189" t="s">
        <v>1311</v>
      </c>
      <c r="G375" s="38"/>
      <c r="H375" s="38"/>
      <c r="I375" s="190"/>
      <c r="J375" s="38"/>
      <c r="K375" s="38"/>
      <c r="L375" s="41"/>
      <c r="M375" s="191"/>
      <c r="N375" s="192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157</v>
      </c>
      <c r="AU375" s="19" t="s">
        <v>86</v>
      </c>
    </row>
    <row r="376" spans="1:65" s="2" customFormat="1" ht="16.5" customHeight="1">
      <c r="A376" s="36"/>
      <c r="B376" s="37"/>
      <c r="C376" s="175" t="s">
        <v>1313</v>
      </c>
      <c r="D376" s="175" t="s">
        <v>150</v>
      </c>
      <c r="E376" s="176" t="s">
        <v>1314</v>
      </c>
      <c r="F376" s="177" t="s">
        <v>1315</v>
      </c>
      <c r="G376" s="178" t="s">
        <v>892</v>
      </c>
      <c r="H376" s="179">
        <v>1</v>
      </c>
      <c r="I376" s="180"/>
      <c r="J376" s="181">
        <f>ROUND(I376*H376,2)</f>
        <v>0</v>
      </c>
      <c r="K376" s="177" t="s">
        <v>212</v>
      </c>
      <c r="L376" s="41"/>
      <c r="M376" s="182" t="s">
        <v>19</v>
      </c>
      <c r="N376" s="183" t="s">
        <v>47</v>
      </c>
      <c r="O376" s="66"/>
      <c r="P376" s="184">
        <f>O376*H376</f>
        <v>0</v>
      </c>
      <c r="Q376" s="184">
        <v>0</v>
      </c>
      <c r="R376" s="184">
        <f>Q376*H376</f>
        <v>0</v>
      </c>
      <c r="S376" s="184">
        <v>0</v>
      </c>
      <c r="T376" s="185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6" t="s">
        <v>224</v>
      </c>
      <c r="AT376" s="186" t="s">
        <v>150</v>
      </c>
      <c r="AU376" s="186" t="s">
        <v>86</v>
      </c>
      <c r="AY376" s="19" t="s">
        <v>147</v>
      </c>
      <c r="BE376" s="187">
        <f>IF(N376="základní",J376,0)</f>
        <v>0</v>
      </c>
      <c r="BF376" s="187">
        <f>IF(N376="snížená",J376,0)</f>
        <v>0</v>
      </c>
      <c r="BG376" s="187">
        <f>IF(N376="zákl. přenesená",J376,0)</f>
        <v>0</v>
      </c>
      <c r="BH376" s="187">
        <f>IF(N376="sníž. přenesená",J376,0)</f>
        <v>0</v>
      </c>
      <c r="BI376" s="187">
        <f>IF(N376="nulová",J376,0)</f>
        <v>0</v>
      </c>
      <c r="BJ376" s="19" t="s">
        <v>84</v>
      </c>
      <c r="BK376" s="187">
        <f>ROUND(I376*H376,2)</f>
        <v>0</v>
      </c>
      <c r="BL376" s="19" t="s">
        <v>224</v>
      </c>
      <c r="BM376" s="186" t="s">
        <v>1316</v>
      </c>
    </row>
    <row r="377" spans="1:47" s="2" customFormat="1" ht="10">
      <c r="A377" s="36"/>
      <c r="B377" s="37"/>
      <c r="C377" s="38"/>
      <c r="D377" s="188" t="s">
        <v>157</v>
      </c>
      <c r="E377" s="38"/>
      <c r="F377" s="189" t="s">
        <v>1315</v>
      </c>
      <c r="G377" s="38"/>
      <c r="H377" s="38"/>
      <c r="I377" s="190"/>
      <c r="J377" s="38"/>
      <c r="K377" s="38"/>
      <c r="L377" s="41"/>
      <c r="M377" s="191"/>
      <c r="N377" s="192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157</v>
      </c>
      <c r="AU377" s="19" t="s">
        <v>86</v>
      </c>
    </row>
    <row r="378" spans="1:65" s="2" customFormat="1" ht="21.75" customHeight="1">
      <c r="A378" s="36"/>
      <c r="B378" s="37"/>
      <c r="C378" s="175" t="s">
        <v>1317</v>
      </c>
      <c r="D378" s="175" t="s">
        <v>150</v>
      </c>
      <c r="E378" s="176" t="s">
        <v>1318</v>
      </c>
      <c r="F378" s="177" t="s">
        <v>1319</v>
      </c>
      <c r="G378" s="178" t="s">
        <v>892</v>
      </c>
      <c r="H378" s="179">
        <v>1</v>
      </c>
      <c r="I378" s="180"/>
      <c r="J378" s="181">
        <f>ROUND(I378*H378,2)</f>
        <v>0</v>
      </c>
      <c r="K378" s="177" t="s">
        <v>212</v>
      </c>
      <c r="L378" s="41"/>
      <c r="M378" s="182" t="s">
        <v>19</v>
      </c>
      <c r="N378" s="183" t="s">
        <v>47</v>
      </c>
      <c r="O378" s="66"/>
      <c r="P378" s="184">
        <f>O378*H378</f>
        <v>0</v>
      </c>
      <c r="Q378" s="184">
        <v>0</v>
      </c>
      <c r="R378" s="184">
        <f>Q378*H378</f>
        <v>0</v>
      </c>
      <c r="S378" s="184">
        <v>0</v>
      </c>
      <c r="T378" s="185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6" t="s">
        <v>224</v>
      </c>
      <c r="AT378" s="186" t="s">
        <v>150</v>
      </c>
      <c r="AU378" s="186" t="s">
        <v>86</v>
      </c>
      <c r="AY378" s="19" t="s">
        <v>147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9" t="s">
        <v>84</v>
      </c>
      <c r="BK378" s="187">
        <f>ROUND(I378*H378,2)</f>
        <v>0</v>
      </c>
      <c r="BL378" s="19" t="s">
        <v>224</v>
      </c>
      <c r="BM378" s="186" t="s">
        <v>1320</v>
      </c>
    </row>
    <row r="379" spans="1:47" s="2" customFormat="1" ht="10">
      <c r="A379" s="36"/>
      <c r="B379" s="37"/>
      <c r="C379" s="38"/>
      <c r="D379" s="188" t="s">
        <v>157</v>
      </c>
      <c r="E379" s="38"/>
      <c r="F379" s="189" t="s">
        <v>1319</v>
      </c>
      <c r="G379" s="38"/>
      <c r="H379" s="38"/>
      <c r="I379" s="190"/>
      <c r="J379" s="38"/>
      <c r="K379" s="38"/>
      <c r="L379" s="41"/>
      <c r="M379" s="191"/>
      <c r="N379" s="192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157</v>
      </c>
      <c r="AU379" s="19" t="s">
        <v>86</v>
      </c>
    </row>
    <row r="380" spans="1:65" s="2" customFormat="1" ht="16.5" customHeight="1">
      <c r="A380" s="36"/>
      <c r="B380" s="37"/>
      <c r="C380" s="175" t="s">
        <v>1321</v>
      </c>
      <c r="D380" s="175" t="s">
        <v>150</v>
      </c>
      <c r="E380" s="176" t="s">
        <v>1322</v>
      </c>
      <c r="F380" s="177" t="s">
        <v>1323</v>
      </c>
      <c r="G380" s="178" t="s">
        <v>892</v>
      </c>
      <c r="H380" s="179">
        <v>2</v>
      </c>
      <c r="I380" s="180"/>
      <c r="J380" s="181">
        <f>ROUND(I380*H380,2)</f>
        <v>0</v>
      </c>
      <c r="K380" s="177" t="s">
        <v>212</v>
      </c>
      <c r="L380" s="41"/>
      <c r="M380" s="182" t="s">
        <v>19</v>
      </c>
      <c r="N380" s="183" t="s">
        <v>47</v>
      </c>
      <c r="O380" s="66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224</v>
      </c>
      <c r="AT380" s="186" t="s">
        <v>150</v>
      </c>
      <c r="AU380" s="186" t="s">
        <v>86</v>
      </c>
      <c r="AY380" s="19" t="s">
        <v>147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84</v>
      </c>
      <c r="BK380" s="187">
        <f>ROUND(I380*H380,2)</f>
        <v>0</v>
      </c>
      <c r="BL380" s="19" t="s">
        <v>224</v>
      </c>
      <c r="BM380" s="186" t="s">
        <v>1324</v>
      </c>
    </row>
    <row r="381" spans="1:47" s="2" customFormat="1" ht="10">
      <c r="A381" s="36"/>
      <c r="B381" s="37"/>
      <c r="C381" s="38"/>
      <c r="D381" s="188" t="s">
        <v>157</v>
      </c>
      <c r="E381" s="38"/>
      <c r="F381" s="189" t="s">
        <v>1323</v>
      </c>
      <c r="G381" s="38"/>
      <c r="H381" s="38"/>
      <c r="I381" s="190"/>
      <c r="J381" s="38"/>
      <c r="K381" s="38"/>
      <c r="L381" s="41"/>
      <c r="M381" s="191"/>
      <c r="N381" s="192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157</v>
      </c>
      <c r="AU381" s="19" t="s">
        <v>86</v>
      </c>
    </row>
    <row r="382" spans="1:65" s="2" customFormat="1" ht="16.5" customHeight="1">
      <c r="A382" s="36"/>
      <c r="B382" s="37"/>
      <c r="C382" s="175" t="s">
        <v>1325</v>
      </c>
      <c r="D382" s="175" t="s">
        <v>150</v>
      </c>
      <c r="E382" s="176" t="s">
        <v>1326</v>
      </c>
      <c r="F382" s="177" t="s">
        <v>1327</v>
      </c>
      <c r="G382" s="178" t="s">
        <v>892</v>
      </c>
      <c r="H382" s="179">
        <v>1</v>
      </c>
      <c r="I382" s="180"/>
      <c r="J382" s="181">
        <f>ROUND(I382*H382,2)</f>
        <v>0</v>
      </c>
      <c r="K382" s="177" t="s">
        <v>212</v>
      </c>
      <c r="L382" s="41"/>
      <c r="M382" s="182" t="s">
        <v>19</v>
      </c>
      <c r="N382" s="183" t="s">
        <v>47</v>
      </c>
      <c r="O382" s="66"/>
      <c r="P382" s="184">
        <f>O382*H382</f>
        <v>0</v>
      </c>
      <c r="Q382" s="184">
        <v>0</v>
      </c>
      <c r="R382" s="184">
        <f>Q382*H382</f>
        <v>0</v>
      </c>
      <c r="S382" s="184">
        <v>0</v>
      </c>
      <c r="T382" s="185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6" t="s">
        <v>224</v>
      </c>
      <c r="AT382" s="186" t="s">
        <v>150</v>
      </c>
      <c r="AU382" s="186" t="s">
        <v>86</v>
      </c>
      <c r="AY382" s="19" t="s">
        <v>147</v>
      </c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9" t="s">
        <v>84</v>
      </c>
      <c r="BK382" s="187">
        <f>ROUND(I382*H382,2)</f>
        <v>0</v>
      </c>
      <c r="BL382" s="19" t="s">
        <v>224</v>
      </c>
      <c r="BM382" s="186" t="s">
        <v>1328</v>
      </c>
    </row>
    <row r="383" spans="1:47" s="2" customFormat="1" ht="10">
      <c r="A383" s="36"/>
      <c r="B383" s="37"/>
      <c r="C383" s="38"/>
      <c r="D383" s="188" t="s">
        <v>157</v>
      </c>
      <c r="E383" s="38"/>
      <c r="F383" s="189" t="s">
        <v>1327</v>
      </c>
      <c r="G383" s="38"/>
      <c r="H383" s="38"/>
      <c r="I383" s="190"/>
      <c r="J383" s="38"/>
      <c r="K383" s="38"/>
      <c r="L383" s="41"/>
      <c r="M383" s="191"/>
      <c r="N383" s="19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157</v>
      </c>
      <c r="AU383" s="19" t="s">
        <v>86</v>
      </c>
    </row>
    <row r="384" spans="1:65" s="2" customFormat="1" ht="16.5" customHeight="1">
      <c r="A384" s="36"/>
      <c r="B384" s="37"/>
      <c r="C384" s="175" t="s">
        <v>1329</v>
      </c>
      <c r="D384" s="175" t="s">
        <v>150</v>
      </c>
      <c r="E384" s="176" t="s">
        <v>1330</v>
      </c>
      <c r="F384" s="177" t="s">
        <v>1331</v>
      </c>
      <c r="G384" s="178" t="s">
        <v>892</v>
      </c>
      <c r="H384" s="179">
        <v>1</v>
      </c>
      <c r="I384" s="180"/>
      <c r="J384" s="181">
        <f>ROUND(I384*H384,2)</f>
        <v>0</v>
      </c>
      <c r="K384" s="177" t="s">
        <v>212</v>
      </c>
      <c r="L384" s="41"/>
      <c r="M384" s="182" t="s">
        <v>19</v>
      </c>
      <c r="N384" s="183" t="s">
        <v>47</v>
      </c>
      <c r="O384" s="66"/>
      <c r="P384" s="184">
        <f>O384*H384</f>
        <v>0</v>
      </c>
      <c r="Q384" s="184">
        <v>0</v>
      </c>
      <c r="R384" s="184">
        <f>Q384*H384</f>
        <v>0</v>
      </c>
      <c r="S384" s="184">
        <v>0</v>
      </c>
      <c r="T384" s="18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224</v>
      </c>
      <c r="AT384" s="186" t="s">
        <v>150</v>
      </c>
      <c r="AU384" s="186" t="s">
        <v>86</v>
      </c>
      <c r="AY384" s="19" t="s">
        <v>147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9" t="s">
        <v>84</v>
      </c>
      <c r="BK384" s="187">
        <f>ROUND(I384*H384,2)</f>
        <v>0</v>
      </c>
      <c r="BL384" s="19" t="s">
        <v>224</v>
      </c>
      <c r="BM384" s="186" t="s">
        <v>1332</v>
      </c>
    </row>
    <row r="385" spans="1:47" s="2" customFormat="1" ht="10">
      <c r="A385" s="36"/>
      <c r="B385" s="37"/>
      <c r="C385" s="38"/>
      <c r="D385" s="188" t="s">
        <v>157</v>
      </c>
      <c r="E385" s="38"/>
      <c r="F385" s="189" t="s">
        <v>1331</v>
      </c>
      <c r="G385" s="38"/>
      <c r="H385" s="38"/>
      <c r="I385" s="190"/>
      <c r="J385" s="38"/>
      <c r="K385" s="38"/>
      <c r="L385" s="41"/>
      <c r="M385" s="191"/>
      <c r="N385" s="192"/>
      <c r="O385" s="66"/>
      <c r="P385" s="66"/>
      <c r="Q385" s="66"/>
      <c r="R385" s="66"/>
      <c r="S385" s="66"/>
      <c r="T385" s="67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157</v>
      </c>
      <c r="AU385" s="19" t="s">
        <v>86</v>
      </c>
    </row>
    <row r="386" spans="1:65" s="2" customFormat="1" ht="16.5" customHeight="1">
      <c r="A386" s="36"/>
      <c r="B386" s="37"/>
      <c r="C386" s="175" t="s">
        <v>1333</v>
      </c>
      <c r="D386" s="175" t="s">
        <v>150</v>
      </c>
      <c r="E386" s="176" t="s">
        <v>1334</v>
      </c>
      <c r="F386" s="177" t="s">
        <v>1335</v>
      </c>
      <c r="G386" s="178" t="s">
        <v>892</v>
      </c>
      <c r="H386" s="179">
        <v>1</v>
      </c>
      <c r="I386" s="180"/>
      <c r="J386" s="181">
        <f>ROUND(I386*H386,2)</f>
        <v>0</v>
      </c>
      <c r="K386" s="177" t="s">
        <v>212</v>
      </c>
      <c r="L386" s="41"/>
      <c r="M386" s="182" t="s">
        <v>19</v>
      </c>
      <c r="N386" s="183" t="s">
        <v>47</v>
      </c>
      <c r="O386" s="66"/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224</v>
      </c>
      <c r="AT386" s="186" t="s">
        <v>150</v>
      </c>
      <c r="AU386" s="186" t="s">
        <v>86</v>
      </c>
      <c r="AY386" s="19" t="s">
        <v>147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84</v>
      </c>
      <c r="BK386" s="187">
        <f>ROUND(I386*H386,2)</f>
        <v>0</v>
      </c>
      <c r="BL386" s="19" t="s">
        <v>224</v>
      </c>
      <c r="BM386" s="186" t="s">
        <v>1336</v>
      </c>
    </row>
    <row r="387" spans="1:47" s="2" customFormat="1" ht="10">
      <c r="A387" s="36"/>
      <c r="B387" s="37"/>
      <c r="C387" s="38"/>
      <c r="D387" s="188" t="s">
        <v>157</v>
      </c>
      <c r="E387" s="38"/>
      <c r="F387" s="189" t="s">
        <v>1335</v>
      </c>
      <c r="G387" s="38"/>
      <c r="H387" s="38"/>
      <c r="I387" s="190"/>
      <c r="J387" s="38"/>
      <c r="K387" s="38"/>
      <c r="L387" s="41"/>
      <c r="M387" s="191"/>
      <c r="N387" s="192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157</v>
      </c>
      <c r="AU387" s="19" t="s">
        <v>86</v>
      </c>
    </row>
    <row r="388" spans="1:65" s="2" customFormat="1" ht="16.5" customHeight="1">
      <c r="A388" s="36"/>
      <c r="B388" s="37"/>
      <c r="C388" s="175" t="s">
        <v>1337</v>
      </c>
      <c r="D388" s="175" t="s">
        <v>150</v>
      </c>
      <c r="E388" s="176" t="s">
        <v>1338</v>
      </c>
      <c r="F388" s="177" t="s">
        <v>1339</v>
      </c>
      <c r="G388" s="178" t="s">
        <v>892</v>
      </c>
      <c r="H388" s="179">
        <v>16</v>
      </c>
      <c r="I388" s="180"/>
      <c r="J388" s="181">
        <f>ROUND(I388*H388,2)</f>
        <v>0</v>
      </c>
      <c r="K388" s="177" t="s">
        <v>212</v>
      </c>
      <c r="L388" s="41"/>
      <c r="M388" s="182" t="s">
        <v>19</v>
      </c>
      <c r="N388" s="183" t="s">
        <v>47</v>
      </c>
      <c r="O388" s="66"/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6" t="s">
        <v>224</v>
      </c>
      <c r="AT388" s="186" t="s">
        <v>150</v>
      </c>
      <c r="AU388" s="186" t="s">
        <v>86</v>
      </c>
      <c r="AY388" s="19" t="s">
        <v>147</v>
      </c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9" t="s">
        <v>84</v>
      </c>
      <c r="BK388" s="187">
        <f>ROUND(I388*H388,2)</f>
        <v>0</v>
      </c>
      <c r="BL388" s="19" t="s">
        <v>224</v>
      </c>
      <c r="BM388" s="186" t="s">
        <v>1340</v>
      </c>
    </row>
    <row r="389" spans="1:47" s="2" customFormat="1" ht="10">
      <c r="A389" s="36"/>
      <c r="B389" s="37"/>
      <c r="C389" s="38"/>
      <c r="D389" s="188" t="s">
        <v>157</v>
      </c>
      <c r="E389" s="38"/>
      <c r="F389" s="189" t="s">
        <v>1339</v>
      </c>
      <c r="G389" s="38"/>
      <c r="H389" s="38"/>
      <c r="I389" s="190"/>
      <c r="J389" s="38"/>
      <c r="K389" s="38"/>
      <c r="L389" s="41"/>
      <c r="M389" s="191"/>
      <c r="N389" s="192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157</v>
      </c>
      <c r="AU389" s="19" t="s">
        <v>86</v>
      </c>
    </row>
    <row r="390" spans="1:65" s="2" customFormat="1" ht="24.15" customHeight="1">
      <c r="A390" s="36"/>
      <c r="B390" s="37"/>
      <c r="C390" s="175" t="s">
        <v>1341</v>
      </c>
      <c r="D390" s="175" t="s">
        <v>150</v>
      </c>
      <c r="E390" s="176" t="s">
        <v>1342</v>
      </c>
      <c r="F390" s="177" t="s">
        <v>1343</v>
      </c>
      <c r="G390" s="178" t="s">
        <v>892</v>
      </c>
      <c r="H390" s="179">
        <v>1</v>
      </c>
      <c r="I390" s="180"/>
      <c r="J390" s="181">
        <f>ROUND(I390*H390,2)</f>
        <v>0</v>
      </c>
      <c r="K390" s="177" t="s">
        <v>212</v>
      </c>
      <c r="L390" s="41"/>
      <c r="M390" s="182" t="s">
        <v>19</v>
      </c>
      <c r="N390" s="183" t="s">
        <v>47</v>
      </c>
      <c r="O390" s="66"/>
      <c r="P390" s="184">
        <f>O390*H390</f>
        <v>0</v>
      </c>
      <c r="Q390" s="184">
        <v>0</v>
      </c>
      <c r="R390" s="184">
        <f>Q390*H390</f>
        <v>0</v>
      </c>
      <c r="S390" s="184">
        <v>0</v>
      </c>
      <c r="T390" s="185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6" t="s">
        <v>224</v>
      </c>
      <c r="AT390" s="186" t="s">
        <v>150</v>
      </c>
      <c r="AU390" s="186" t="s">
        <v>86</v>
      </c>
      <c r="AY390" s="19" t="s">
        <v>147</v>
      </c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9" t="s">
        <v>84</v>
      </c>
      <c r="BK390" s="187">
        <f>ROUND(I390*H390,2)</f>
        <v>0</v>
      </c>
      <c r="BL390" s="19" t="s">
        <v>224</v>
      </c>
      <c r="BM390" s="186" t="s">
        <v>1344</v>
      </c>
    </row>
    <row r="391" spans="1:47" s="2" customFormat="1" ht="10">
      <c r="A391" s="36"/>
      <c r="B391" s="37"/>
      <c r="C391" s="38"/>
      <c r="D391" s="188" t="s">
        <v>157</v>
      </c>
      <c r="E391" s="38"/>
      <c r="F391" s="189" t="s">
        <v>1343</v>
      </c>
      <c r="G391" s="38"/>
      <c r="H391" s="38"/>
      <c r="I391" s="190"/>
      <c r="J391" s="38"/>
      <c r="K391" s="38"/>
      <c r="L391" s="41"/>
      <c r="M391" s="191"/>
      <c r="N391" s="192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157</v>
      </c>
      <c r="AU391" s="19" t="s">
        <v>86</v>
      </c>
    </row>
    <row r="392" spans="1:65" s="2" customFormat="1" ht="16.5" customHeight="1">
      <c r="A392" s="36"/>
      <c r="B392" s="37"/>
      <c r="C392" s="175" t="s">
        <v>1345</v>
      </c>
      <c r="D392" s="175" t="s">
        <v>150</v>
      </c>
      <c r="E392" s="176" t="s">
        <v>1346</v>
      </c>
      <c r="F392" s="177" t="s">
        <v>1347</v>
      </c>
      <c r="G392" s="178" t="s">
        <v>892</v>
      </c>
      <c r="H392" s="179">
        <v>1</v>
      </c>
      <c r="I392" s="180"/>
      <c r="J392" s="181">
        <f>ROUND(I392*H392,2)</f>
        <v>0</v>
      </c>
      <c r="K392" s="177" t="s">
        <v>212</v>
      </c>
      <c r="L392" s="41"/>
      <c r="M392" s="182" t="s">
        <v>19</v>
      </c>
      <c r="N392" s="183" t="s">
        <v>47</v>
      </c>
      <c r="O392" s="66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224</v>
      </c>
      <c r="AT392" s="186" t="s">
        <v>150</v>
      </c>
      <c r="AU392" s="186" t="s">
        <v>86</v>
      </c>
      <c r="AY392" s="19" t="s">
        <v>147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84</v>
      </c>
      <c r="BK392" s="187">
        <f>ROUND(I392*H392,2)</f>
        <v>0</v>
      </c>
      <c r="BL392" s="19" t="s">
        <v>224</v>
      </c>
      <c r="BM392" s="186" t="s">
        <v>1348</v>
      </c>
    </row>
    <row r="393" spans="1:47" s="2" customFormat="1" ht="10">
      <c r="A393" s="36"/>
      <c r="B393" s="37"/>
      <c r="C393" s="38"/>
      <c r="D393" s="188" t="s">
        <v>157</v>
      </c>
      <c r="E393" s="38"/>
      <c r="F393" s="189" t="s">
        <v>1347</v>
      </c>
      <c r="G393" s="38"/>
      <c r="H393" s="38"/>
      <c r="I393" s="190"/>
      <c r="J393" s="38"/>
      <c r="K393" s="38"/>
      <c r="L393" s="41"/>
      <c r="M393" s="191"/>
      <c r="N393" s="192"/>
      <c r="O393" s="66"/>
      <c r="P393" s="66"/>
      <c r="Q393" s="66"/>
      <c r="R393" s="66"/>
      <c r="S393" s="66"/>
      <c r="T393" s="6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157</v>
      </c>
      <c r="AU393" s="19" t="s">
        <v>86</v>
      </c>
    </row>
    <row r="394" spans="1:65" s="2" customFormat="1" ht="16.5" customHeight="1">
      <c r="A394" s="36"/>
      <c r="B394" s="37"/>
      <c r="C394" s="175" t="s">
        <v>1349</v>
      </c>
      <c r="D394" s="175" t="s">
        <v>150</v>
      </c>
      <c r="E394" s="176" t="s">
        <v>1350</v>
      </c>
      <c r="F394" s="177" t="s">
        <v>1351</v>
      </c>
      <c r="G394" s="178" t="s">
        <v>892</v>
      </c>
      <c r="H394" s="179">
        <v>1</v>
      </c>
      <c r="I394" s="180"/>
      <c r="J394" s="181">
        <f>ROUND(I394*H394,2)</f>
        <v>0</v>
      </c>
      <c r="K394" s="177" t="s">
        <v>212</v>
      </c>
      <c r="L394" s="41"/>
      <c r="M394" s="182" t="s">
        <v>19</v>
      </c>
      <c r="N394" s="183" t="s">
        <v>47</v>
      </c>
      <c r="O394" s="66"/>
      <c r="P394" s="184">
        <f>O394*H394</f>
        <v>0</v>
      </c>
      <c r="Q394" s="184">
        <v>0</v>
      </c>
      <c r="R394" s="184">
        <f>Q394*H394</f>
        <v>0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224</v>
      </c>
      <c r="AT394" s="186" t="s">
        <v>150</v>
      </c>
      <c r="AU394" s="186" t="s">
        <v>86</v>
      </c>
      <c r="AY394" s="19" t="s">
        <v>147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84</v>
      </c>
      <c r="BK394" s="187">
        <f>ROUND(I394*H394,2)</f>
        <v>0</v>
      </c>
      <c r="BL394" s="19" t="s">
        <v>224</v>
      </c>
      <c r="BM394" s="186" t="s">
        <v>1352</v>
      </c>
    </row>
    <row r="395" spans="1:47" s="2" customFormat="1" ht="10">
      <c r="A395" s="36"/>
      <c r="B395" s="37"/>
      <c r="C395" s="38"/>
      <c r="D395" s="188" t="s">
        <v>157</v>
      </c>
      <c r="E395" s="38"/>
      <c r="F395" s="189" t="s">
        <v>1351</v>
      </c>
      <c r="G395" s="38"/>
      <c r="H395" s="38"/>
      <c r="I395" s="190"/>
      <c r="J395" s="38"/>
      <c r="K395" s="38"/>
      <c r="L395" s="41"/>
      <c r="M395" s="191"/>
      <c r="N395" s="192"/>
      <c r="O395" s="66"/>
      <c r="P395" s="66"/>
      <c r="Q395" s="66"/>
      <c r="R395" s="66"/>
      <c r="S395" s="66"/>
      <c r="T395" s="67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157</v>
      </c>
      <c r="AU395" s="19" t="s">
        <v>86</v>
      </c>
    </row>
    <row r="396" spans="1:65" s="2" customFormat="1" ht="24.15" customHeight="1">
      <c r="A396" s="36"/>
      <c r="B396" s="37"/>
      <c r="C396" s="175" t="s">
        <v>1353</v>
      </c>
      <c r="D396" s="175" t="s">
        <v>150</v>
      </c>
      <c r="E396" s="176" t="s">
        <v>1354</v>
      </c>
      <c r="F396" s="177" t="s">
        <v>1355</v>
      </c>
      <c r="G396" s="178" t="s">
        <v>892</v>
      </c>
      <c r="H396" s="179">
        <v>1</v>
      </c>
      <c r="I396" s="180"/>
      <c r="J396" s="181">
        <f>ROUND(I396*H396,2)</f>
        <v>0</v>
      </c>
      <c r="K396" s="177" t="s">
        <v>212</v>
      </c>
      <c r="L396" s="41"/>
      <c r="M396" s="182" t="s">
        <v>19</v>
      </c>
      <c r="N396" s="183" t="s">
        <v>47</v>
      </c>
      <c r="O396" s="66"/>
      <c r="P396" s="184">
        <f>O396*H396</f>
        <v>0</v>
      </c>
      <c r="Q396" s="184">
        <v>0</v>
      </c>
      <c r="R396" s="184">
        <f>Q396*H396</f>
        <v>0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224</v>
      </c>
      <c r="AT396" s="186" t="s">
        <v>150</v>
      </c>
      <c r="AU396" s="186" t="s">
        <v>86</v>
      </c>
      <c r="AY396" s="19" t="s">
        <v>147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84</v>
      </c>
      <c r="BK396" s="187">
        <f>ROUND(I396*H396,2)</f>
        <v>0</v>
      </c>
      <c r="BL396" s="19" t="s">
        <v>224</v>
      </c>
      <c r="BM396" s="186" t="s">
        <v>1356</v>
      </c>
    </row>
    <row r="397" spans="1:47" s="2" customFormat="1" ht="10">
      <c r="A397" s="36"/>
      <c r="B397" s="37"/>
      <c r="C397" s="38"/>
      <c r="D397" s="188" t="s">
        <v>157</v>
      </c>
      <c r="E397" s="38"/>
      <c r="F397" s="189" t="s">
        <v>1355</v>
      </c>
      <c r="G397" s="38"/>
      <c r="H397" s="38"/>
      <c r="I397" s="190"/>
      <c r="J397" s="38"/>
      <c r="K397" s="38"/>
      <c r="L397" s="41"/>
      <c r="M397" s="191"/>
      <c r="N397" s="192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157</v>
      </c>
      <c r="AU397" s="19" t="s">
        <v>86</v>
      </c>
    </row>
    <row r="398" spans="1:65" s="2" customFormat="1" ht="16.5" customHeight="1">
      <c r="A398" s="36"/>
      <c r="B398" s="37"/>
      <c r="C398" s="175" t="s">
        <v>1357</v>
      </c>
      <c r="D398" s="175" t="s">
        <v>150</v>
      </c>
      <c r="E398" s="176" t="s">
        <v>1358</v>
      </c>
      <c r="F398" s="177" t="s">
        <v>1359</v>
      </c>
      <c r="G398" s="178" t="s">
        <v>892</v>
      </c>
      <c r="H398" s="179">
        <v>1</v>
      </c>
      <c r="I398" s="180"/>
      <c r="J398" s="181">
        <f>ROUND(I398*H398,2)</f>
        <v>0</v>
      </c>
      <c r="K398" s="177" t="s">
        <v>212</v>
      </c>
      <c r="L398" s="41"/>
      <c r="M398" s="182" t="s">
        <v>19</v>
      </c>
      <c r="N398" s="183" t="s">
        <v>47</v>
      </c>
      <c r="O398" s="66"/>
      <c r="P398" s="184">
        <f>O398*H398</f>
        <v>0</v>
      </c>
      <c r="Q398" s="184">
        <v>0</v>
      </c>
      <c r="R398" s="184">
        <f>Q398*H398</f>
        <v>0</v>
      </c>
      <c r="S398" s="184">
        <v>0</v>
      </c>
      <c r="T398" s="185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6" t="s">
        <v>224</v>
      </c>
      <c r="AT398" s="186" t="s">
        <v>150</v>
      </c>
      <c r="AU398" s="186" t="s">
        <v>86</v>
      </c>
      <c r="AY398" s="19" t="s">
        <v>147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9" t="s">
        <v>84</v>
      </c>
      <c r="BK398" s="187">
        <f>ROUND(I398*H398,2)</f>
        <v>0</v>
      </c>
      <c r="BL398" s="19" t="s">
        <v>224</v>
      </c>
      <c r="BM398" s="186" t="s">
        <v>1360</v>
      </c>
    </row>
    <row r="399" spans="1:47" s="2" customFormat="1" ht="10">
      <c r="A399" s="36"/>
      <c r="B399" s="37"/>
      <c r="C399" s="38"/>
      <c r="D399" s="188" t="s">
        <v>157</v>
      </c>
      <c r="E399" s="38"/>
      <c r="F399" s="189" t="s">
        <v>1359</v>
      </c>
      <c r="G399" s="38"/>
      <c r="H399" s="38"/>
      <c r="I399" s="190"/>
      <c r="J399" s="38"/>
      <c r="K399" s="38"/>
      <c r="L399" s="41"/>
      <c r="M399" s="191"/>
      <c r="N399" s="192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157</v>
      </c>
      <c r="AU399" s="19" t="s">
        <v>86</v>
      </c>
    </row>
    <row r="400" spans="1:65" s="2" customFormat="1" ht="16.5" customHeight="1">
      <c r="A400" s="36"/>
      <c r="B400" s="37"/>
      <c r="C400" s="175" t="s">
        <v>1361</v>
      </c>
      <c r="D400" s="175" t="s">
        <v>150</v>
      </c>
      <c r="E400" s="176" t="s">
        <v>1362</v>
      </c>
      <c r="F400" s="177" t="s">
        <v>1363</v>
      </c>
      <c r="G400" s="178" t="s">
        <v>892</v>
      </c>
      <c r="H400" s="179">
        <v>2</v>
      </c>
      <c r="I400" s="180"/>
      <c r="J400" s="181">
        <f>ROUND(I400*H400,2)</f>
        <v>0</v>
      </c>
      <c r="K400" s="177" t="s">
        <v>212</v>
      </c>
      <c r="L400" s="41"/>
      <c r="M400" s="182" t="s">
        <v>19</v>
      </c>
      <c r="N400" s="183" t="s">
        <v>47</v>
      </c>
      <c r="O400" s="66"/>
      <c r="P400" s="184">
        <f>O400*H400</f>
        <v>0</v>
      </c>
      <c r="Q400" s="184">
        <v>0</v>
      </c>
      <c r="R400" s="184">
        <f>Q400*H400</f>
        <v>0</v>
      </c>
      <c r="S400" s="184">
        <v>0</v>
      </c>
      <c r="T400" s="185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6" t="s">
        <v>224</v>
      </c>
      <c r="AT400" s="186" t="s">
        <v>150</v>
      </c>
      <c r="AU400" s="186" t="s">
        <v>86</v>
      </c>
      <c r="AY400" s="19" t="s">
        <v>147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9" t="s">
        <v>84</v>
      </c>
      <c r="BK400" s="187">
        <f>ROUND(I400*H400,2)</f>
        <v>0</v>
      </c>
      <c r="BL400" s="19" t="s">
        <v>224</v>
      </c>
      <c r="BM400" s="186" t="s">
        <v>1364</v>
      </c>
    </row>
    <row r="401" spans="1:47" s="2" customFormat="1" ht="10">
      <c r="A401" s="36"/>
      <c r="B401" s="37"/>
      <c r="C401" s="38"/>
      <c r="D401" s="188" t="s">
        <v>157</v>
      </c>
      <c r="E401" s="38"/>
      <c r="F401" s="189" t="s">
        <v>1363</v>
      </c>
      <c r="G401" s="38"/>
      <c r="H401" s="38"/>
      <c r="I401" s="190"/>
      <c r="J401" s="38"/>
      <c r="K401" s="38"/>
      <c r="L401" s="41"/>
      <c r="M401" s="191"/>
      <c r="N401" s="192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157</v>
      </c>
      <c r="AU401" s="19" t="s">
        <v>86</v>
      </c>
    </row>
    <row r="402" spans="1:65" s="2" customFormat="1" ht="16.5" customHeight="1">
      <c r="A402" s="36"/>
      <c r="B402" s="37"/>
      <c r="C402" s="175" t="s">
        <v>1365</v>
      </c>
      <c r="D402" s="175" t="s">
        <v>150</v>
      </c>
      <c r="E402" s="176" t="s">
        <v>1366</v>
      </c>
      <c r="F402" s="177" t="s">
        <v>1367</v>
      </c>
      <c r="G402" s="178" t="s">
        <v>892</v>
      </c>
      <c r="H402" s="179">
        <v>4</v>
      </c>
      <c r="I402" s="180"/>
      <c r="J402" s="181">
        <f>ROUND(I402*H402,2)</f>
        <v>0</v>
      </c>
      <c r="K402" s="177" t="s">
        <v>212</v>
      </c>
      <c r="L402" s="41"/>
      <c r="M402" s="182" t="s">
        <v>19</v>
      </c>
      <c r="N402" s="183" t="s">
        <v>47</v>
      </c>
      <c r="O402" s="66"/>
      <c r="P402" s="184">
        <f>O402*H402</f>
        <v>0</v>
      </c>
      <c r="Q402" s="184">
        <v>0</v>
      </c>
      <c r="R402" s="184">
        <f>Q402*H402</f>
        <v>0</v>
      </c>
      <c r="S402" s="184">
        <v>0</v>
      </c>
      <c r="T402" s="185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6" t="s">
        <v>224</v>
      </c>
      <c r="AT402" s="186" t="s">
        <v>150</v>
      </c>
      <c r="AU402" s="186" t="s">
        <v>86</v>
      </c>
      <c r="AY402" s="19" t="s">
        <v>147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9" t="s">
        <v>84</v>
      </c>
      <c r="BK402" s="187">
        <f>ROUND(I402*H402,2)</f>
        <v>0</v>
      </c>
      <c r="BL402" s="19" t="s">
        <v>224</v>
      </c>
      <c r="BM402" s="186" t="s">
        <v>1368</v>
      </c>
    </row>
    <row r="403" spans="1:47" s="2" customFormat="1" ht="10">
      <c r="A403" s="36"/>
      <c r="B403" s="37"/>
      <c r="C403" s="38"/>
      <c r="D403" s="188" t="s">
        <v>157</v>
      </c>
      <c r="E403" s="38"/>
      <c r="F403" s="189" t="s">
        <v>1369</v>
      </c>
      <c r="G403" s="38"/>
      <c r="H403" s="38"/>
      <c r="I403" s="190"/>
      <c r="J403" s="38"/>
      <c r="K403" s="38"/>
      <c r="L403" s="41"/>
      <c r="M403" s="191"/>
      <c r="N403" s="192"/>
      <c r="O403" s="66"/>
      <c r="P403" s="66"/>
      <c r="Q403" s="66"/>
      <c r="R403" s="66"/>
      <c r="S403" s="66"/>
      <c r="T403" s="67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9" t="s">
        <v>157</v>
      </c>
      <c r="AU403" s="19" t="s">
        <v>86</v>
      </c>
    </row>
    <row r="404" spans="1:65" s="2" customFormat="1" ht="16.5" customHeight="1">
      <c r="A404" s="36"/>
      <c r="B404" s="37"/>
      <c r="C404" s="175" t="s">
        <v>1370</v>
      </c>
      <c r="D404" s="175" t="s">
        <v>150</v>
      </c>
      <c r="E404" s="176" t="s">
        <v>1371</v>
      </c>
      <c r="F404" s="177" t="s">
        <v>1372</v>
      </c>
      <c r="G404" s="178" t="s">
        <v>310</v>
      </c>
      <c r="H404" s="237"/>
      <c r="I404" s="180"/>
      <c r="J404" s="181">
        <f>ROUND(I404*H404,2)</f>
        <v>0</v>
      </c>
      <c r="K404" s="177" t="s">
        <v>154</v>
      </c>
      <c r="L404" s="41"/>
      <c r="M404" s="182" t="s">
        <v>19</v>
      </c>
      <c r="N404" s="183" t="s">
        <v>47</v>
      </c>
      <c r="O404" s="66"/>
      <c r="P404" s="184">
        <f>O404*H404</f>
        <v>0</v>
      </c>
      <c r="Q404" s="184">
        <v>0</v>
      </c>
      <c r="R404" s="184">
        <f>Q404*H404</f>
        <v>0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224</v>
      </c>
      <c r="AT404" s="186" t="s">
        <v>150</v>
      </c>
      <c r="AU404" s="186" t="s">
        <v>86</v>
      </c>
      <c r="AY404" s="19" t="s">
        <v>147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84</v>
      </c>
      <c r="BK404" s="187">
        <f>ROUND(I404*H404,2)</f>
        <v>0</v>
      </c>
      <c r="BL404" s="19" t="s">
        <v>224</v>
      </c>
      <c r="BM404" s="186" t="s">
        <v>1373</v>
      </c>
    </row>
    <row r="405" spans="1:47" s="2" customFormat="1" ht="18">
      <c r="A405" s="36"/>
      <c r="B405" s="37"/>
      <c r="C405" s="38"/>
      <c r="D405" s="188" t="s">
        <v>157</v>
      </c>
      <c r="E405" s="38"/>
      <c r="F405" s="189" t="s">
        <v>1374</v>
      </c>
      <c r="G405" s="38"/>
      <c r="H405" s="38"/>
      <c r="I405" s="190"/>
      <c r="J405" s="38"/>
      <c r="K405" s="38"/>
      <c r="L405" s="41"/>
      <c r="M405" s="191"/>
      <c r="N405" s="192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157</v>
      </c>
      <c r="AU405" s="19" t="s">
        <v>86</v>
      </c>
    </row>
    <row r="406" spans="1:47" s="2" customFormat="1" ht="10">
      <c r="A406" s="36"/>
      <c r="B406" s="37"/>
      <c r="C406" s="38"/>
      <c r="D406" s="193" t="s">
        <v>159</v>
      </c>
      <c r="E406" s="38"/>
      <c r="F406" s="194" t="s">
        <v>1375</v>
      </c>
      <c r="G406" s="38"/>
      <c r="H406" s="38"/>
      <c r="I406" s="190"/>
      <c r="J406" s="38"/>
      <c r="K406" s="38"/>
      <c r="L406" s="41"/>
      <c r="M406" s="191"/>
      <c r="N406" s="192"/>
      <c r="O406" s="66"/>
      <c r="P406" s="66"/>
      <c r="Q406" s="66"/>
      <c r="R406" s="66"/>
      <c r="S406" s="66"/>
      <c r="T406" s="67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9" t="s">
        <v>159</v>
      </c>
      <c r="AU406" s="19" t="s">
        <v>86</v>
      </c>
    </row>
    <row r="407" spans="2:63" s="12" customFormat="1" ht="22.75" customHeight="1">
      <c r="B407" s="159"/>
      <c r="C407" s="160"/>
      <c r="D407" s="161" t="s">
        <v>75</v>
      </c>
      <c r="E407" s="173" t="s">
        <v>1376</v>
      </c>
      <c r="F407" s="173" t="s">
        <v>1377</v>
      </c>
      <c r="G407" s="160"/>
      <c r="H407" s="160"/>
      <c r="I407" s="163"/>
      <c r="J407" s="174">
        <f>BK407</f>
        <v>0</v>
      </c>
      <c r="K407" s="160"/>
      <c r="L407" s="165"/>
      <c r="M407" s="166"/>
      <c r="N407" s="167"/>
      <c r="O407" s="167"/>
      <c r="P407" s="168">
        <f>SUM(P408:P413)</f>
        <v>0</v>
      </c>
      <c r="Q407" s="167"/>
      <c r="R407" s="168">
        <f>SUM(R408:R413)</f>
        <v>0.013909999999999999</v>
      </c>
      <c r="S407" s="167"/>
      <c r="T407" s="169">
        <f>SUM(T408:T413)</f>
        <v>0</v>
      </c>
      <c r="AR407" s="170" t="s">
        <v>86</v>
      </c>
      <c r="AT407" s="171" t="s">
        <v>75</v>
      </c>
      <c r="AU407" s="171" t="s">
        <v>84</v>
      </c>
      <c r="AY407" s="170" t="s">
        <v>147</v>
      </c>
      <c r="BK407" s="172">
        <f>SUM(BK408:BK413)</f>
        <v>0</v>
      </c>
    </row>
    <row r="408" spans="1:65" s="2" customFormat="1" ht="16.5" customHeight="1">
      <c r="A408" s="36"/>
      <c r="B408" s="37"/>
      <c r="C408" s="175" t="s">
        <v>1378</v>
      </c>
      <c r="D408" s="175" t="s">
        <v>150</v>
      </c>
      <c r="E408" s="176" t="s">
        <v>1379</v>
      </c>
      <c r="F408" s="177" t="s">
        <v>1380</v>
      </c>
      <c r="G408" s="178" t="s">
        <v>204</v>
      </c>
      <c r="H408" s="179">
        <v>2</v>
      </c>
      <c r="I408" s="180"/>
      <c r="J408" s="181">
        <f>ROUND(I408*H408,2)</f>
        <v>0</v>
      </c>
      <c r="K408" s="177" t="s">
        <v>212</v>
      </c>
      <c r="L408" s="41"/>
      <c r="M408" s="182" t="s">
        <v>19</v>
      </c>
      <c r="N408" s="183" t="s">
        <v>47</v>
      </c>
      <c r="O408" s="66"/>
      <c r="P408" s="184">
        <f>O408*H408</f>
        <v>0</v>
      </c>
      <c r="Q408" s="184">
        <v>0.00205</v>
      </c>
      <c r="R408" s="184">
        <f>Q408*H408</f>
        <v>0.0041</v>
      </c>
      <c r="S408" s="184">
        <v>0</v>
      </c>
      <c r="T408" s="185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6" t="s">
        <v>224</v>
      </c>
      <c r="AT408" s="186" t="s">
        <v>150</v>
      </c>
      <c r="AU408" s="186" t="s">
        <v>86</v>
      </c>
      <c r="AY408" s="19" t="s">
        <v>147</v>
      </c>
      <c r="BE408" s="187">
        <f>IF(N408="základní",J408,0)</f>
        <v>0</v>
      </c>
      <c r="BF408" s="187">
        <f>IF(N408="snížená",J408,0)</f>
        <v>0</v>
      </c>
      <c r="BG408" s="187">
        <f>IF(N408="zákl. přenesená",J408,0)</f>
        <v>0</v>
      </c>
      <c r="BH408" s="187">
        <f>IF(N408="sníž. přenesená",J408,0)</f>
        <v>0</v>
      </c>
      <c r="BI408" s="187">
        <f>IF(N408="nulová",J408,0)</f>
        <v>0</v>
      </c>
      <c r="BJ408" s="19" t="s">
        <v>84</v>
      </c>
      <c r="BK408" s="187">
        <f>ROUND(I408*H408,2)</f>
        <v>0</v>
      </c>
      <c r="BL408" s="19" t="s">
        <v>224</v>
      </c>
      <c r="BM408" s="186" t="s">
        <v>1381</v>
      </c>
    </row>
    <row r="409" spans="1:47" s="2" customFormat="1" ht="10">
      <c r="A409" s="36"/>
      <c r="B409" s="37"/>
      <c r="C409" s="38"/>
      <c r="D409" s="188" t="s">
        <v>157</v>
      </c>
      <c r="E409" s="38"/>
      <c r="F409" s="189" t="s">
        <v>1380</v>
      </c>
      <c r="G409" s="38"/>
      <c r="H409" s="38"/>
      <c r="I409" s="190"/>
      <c r="J409" s="38"/>
      <c r="K409" s="38"/>
      <c r="L409" s="41"/>
      <c r="M409" s="191"/>
      <c r="N409" s="192"/>
      <c r="O409" s="66"/>
      <c r="P409" s="66"/>
      <c r="Q409" s="66"/>
      <c r="R409" s="66"/>
      <c r="S409" s="66"/>
      <c r="T409" s="67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157</v>
      </c>
      <c r="AU409" s="19" t="s">
        <v>86</v>
      </c>
    </row>
    <row r="410" spans="1:65" s="2" customFormat="1" ht="16.5" customHeight="1">
      <c r="A410" s="36"/>
      <c r="B410" s="37"/>
      <c r="C410" s="175" t="s">
        <v>1382</v>
      </c>
      <c r="D410" s="175" t="s">
        <v>150</v>
      </c>
      <c r="E410" s="176" t="s">
        <v>1383</v>
      </c>
      <c r="F410" s="177" t="s">
        <v>1384</v>
      </c>
      <c r="G410" s="178" t="s">
        <v>204</v>
      </c>
      <c r="H410" s="179">
        <v>3</v>
      </c>
      <c r="I410" s="180"/>
      <c r="J410" s="181">
        <f>ROUND(I410*H410,2)</f>
        <v>0</v>
      </c>
      <c r="K410" s="177" t="s">
        <v>212</v>
      </c>
      <c r="L410" s="41"/>
      <c r="M410" s="182" t="s">
        <v>19</v>
      </c>
      <c r="N410" s="183" t="s">
        <v>47</v>
      </c>
      <c r="O410" s="66"/>
      <c r="P410" s="184">
        <f>O410*H410</f>
        <v>0</v>
      </c>
      <c r="Q410" s="184">
        <v>0.00287</v>
      </c>
      <c r="R410" s="184">
        <f>Q410*H410</f>
        <v>0.00861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224</v>
      </c>
      <c r="AT410" s="186" t="s">
        <v>150</v>
      </c>
      <c r="AU410" s="186" t="s">
        <v>86</v>
      </c>
      <c r="AY410" s="19" t="s">
        <v>147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84</v>
      </c>
      <c r="BK410" s="187">
        <f>ROUND(I410*H410,2)</f>
        <v>0</v>
      </c>
      <c r="BL410" s="19" t="s">
        <v>224</v>
      </c>
      <c r="BM410" s="186" t="s">
        <v>1385</v>
      </c>
    </row>
    <row r="411" spans="1:47" s="2" customFormat="1" ht="10">
      <c r="A411" s="36"/>
      <c r="B411" s="37"/>
      <c r="C411" s="38"/>
      <c r="D411" s="188" t="s">
        <v>157</v>
      </c>
      <c r="E411" s="38"/>
      <c r="F411" s="189" t="s">
        <v>1386</v>
      </c>
      <c r="G411" s="38"/>
      <c r="H411" s="38"/>
      <c r="I411" s="190"/>
      <c r="J411" s="38"/>
      <c r="K411" s="38"/>
      <c r="L411" s="41"/>
      <c r="M411" s="191"/>
      <c r="N411" s="192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157</v>
      </c>
      <c r="AU411" s="19" t="s">
        <v>86</v>
      </c>
    </row>
    <row r="412" spans="1:65" s="2" customFormat="1" ht="21.75" customHeight="1">
      <c r="A412" s="36"/>
      <c r="B412" s="37"/>
      <c r="C412" s="175" t="s">
        <v>1387</v>
      </c>
      <c r="D412" s="175" t="s">
        <v>150</v>
      </c>
      <c r="E412" s="176" t="s">
        <v>1388</v>
      </c>
      <c r="F412" s="177" t="s">
        <v>1389</v>
      </c>
      <c r="G412" s="178" t="s">
        <v>204</v>
      </c>
      <c r="H412" s="179">
        <v>8</v>
      </c>
      <c r="I412" s="180"/>
      <c r="J412" s="181">
        <f>ROUND(I412*H412,2)</f>
        <v>0</v>
      </c>
      <c r="K412" s="177" t="s">
        <v>212</v>
      </c>
      <c r="L412" s="41"/>
      <c r="M412" s="182" t="s">
        <v>19</v>
      </c>
      <c r="N412" s="183" t="s">
        <v>47</v>
      </c>
      <c r="O412" s="66"/>
      <c r="P412" s="184">
        <f>O412*H412</f>
        <v>0</v>
      </c>
      <c r="Q412" s="184">
        <v>0.00015</v>
      </c>
      <c r="R412" s="184">
        <f>Q412*H412</f>
        <v>0.0012</v>
      </c>
      <c r="S412" s="184">
        <v>0</v>
      </c>
      <c r="T412" s="185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6" t="s">
        <v>224</v>
      </c>
      <c r="AT412" s="186" t="s">
        <v>150</v>
      </c>
      <c r="AU412" s="186" t="s">
        <v>86</v>
      </c>
      <c r="AY412" s="19" t="s">
        <v>147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19" t="s">
        <v>84</v>
      </c>
      <c r="BK412" s="187">
        <f>ROUND(I412*H412,2)</f>
        <v>0</v>
      </c>
      <c r="BL412" s="19" t="s">
        <v>224</v>
      </c>
      <c r="BM412" s="186" t="s">
        <v>1390</v>
      </c>
    </row>
    <row r="413" spans="1:47" s="2" customFormat="1" ht="10">
      <c r="A413" s="36"/>
      <c r="B413" s="37"/>
      <c r="C413" s="38"/>
      <c r="D413" s="188" t="s">
        <v>157</v>
      </c>
      <c r="E413" s="38"/>
      <c r="F413" s="189" t="s">
        <v>1389</v>
      </c>
      <c r="G413" s="38"/>
      <c r="H413" s="38"/>
      <c r="I413" s="190"/>
      <c r="J413" s="38"/>
      <c r="K413" s="38"/>
      <c r="L413" s="41"/>
      <c r="M413" s="191"/>
      <c r="N413" s="192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157</v>
      </c>
      <c r="AU413" s="19" t="s">
        <v>86</v>
      </c>
    </row>
    <row r="414" spans="2:63" s="12" customFormat="1" ht="22.75" customHeight="1">
      <c r="B414" s="159"/>
      <c r="C414" s="160"/>
      <c r="D414" s="161" t="s">
        <v>75</v>
      </c>
      <c r="E414" s="173" t="s">
        <v>478</v>
      </c>
      <c r="F414" s="173" t="s">
        <v>479</v>
      </c>
      <c r="G414" s="160"/>
      <c r="H414" s="160"/>
      <c r="I414" s="163"/>
      <c r="J414" s="174">
        <f>BK414</f>
        <v>0</v>
      </c>
      <c r="K414" s="160"/>
      <c r="L414" s="165"/>
      <c r="M414" s="166"/>
      <c r="N414" s="167"/>
      <c r="O414" s="167"/>
      <c r="P414" s="168">
        <f>SUM(P415:P425)</f>
        <v>0</v>
      </c>
      <c r="Q414" s="167"/>
      <c r="R414" s="168">
        <f>SUM(R415:R425)</f>
        <v>0.01008</v>
      </c>
      <c r="S414" s="167"/>
      <c r="T414" s="169">
        <f>SUM(T415:T425)</f>
        <v>0</v>
      </c>
      <c r="AR414" s="170" t="s">
        <v>86</v>
      </c>
      <c r="AT414" s="171" t="s">
        <v>75</v>
      </c>
      <c r="AU414" s="171" t="s">
        <v>84</v>
      </c>
      <c r="AY414" s="170" t="s">
        <v>147</v>
      </c>
      <c r="BK414" s="172">
        <f>SUM(BK415:BK425)</f>
        <v>0</v>
      </c>
    </row>
    <row r="415" spans="1:65" s="2" customFormat="1" ht="16.5" customHeight="1">
      <c r="A415" s="36"/>
      <c r="B415" s="37"/>
      <c r="C415" s="175" t="s">
        <v>1391</v>
      </c>
      <c r="D415" s="175" t="s">
        <v>150</v>
      </c>
      <c r="E415" s="176" t="s">
        <v>1392</v>
      </c>
      <c r="F415" s="177" t="s">
        <v>1393</v>
      </c>
      <c r="G415" s="178" t="s">
        <v>204</v>
      </c>
      <c r="H415" s="179">
        <v>40</v>
      </c>
      <c r="I415" s="180"/>
      <c r="J415" s="181">
        <f>ROUND(I415*H415,2)</f>
        <v>0</v>
      </c>
      <c r="K415" s="177" t="s">
        <v>212</v>
      </c>
      <c r="L415" s="41"/>
      <c r="M415" s="182" t="s">
        <v>19</v>
      </c>
      <c r="N415" s="183" t="s">
        <v>47</v>
      </c>
      <c r="O415" s="66"/>
      <c r="P415" s="184">
        <f>O415*H415</f>
        <v>0</v>
      </c>
      <c r="Q415" s="184">
        <v>7E-05</v>
      </c>
      <c r="R415" s="184">
        <f>Q415*H415</f>
        <v>0.0027999999999999995</v>
      </c>
      <c r="S415" s="184">
        <v>0</v>
      </c>
      <c r="T415" s="185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6" t="s">
        <v>224</v>
      </c>
      <c r="AT415" s="186" t="s">
        <v>150</v>
      </c>
      <c r="AU415" s="186" t="s">
        <v>86</v>
      </c>
      <c r="AY415" s="19" t="s">
        <v>147</v>
      </c>
      <c r="BE415" s="187">
        <f>IF(N415="základní",J415,0)</f>
        <v>0</v>
      </c>
      <c r="BF415" s="187">
        <f>IF(N415="snížená",J415,0)</f>
        <v>0</v>
      </c>
      <c r="BG415" s="187">
        <f>IF(N415="zákl. přenesená",J415,0)</f>
        <v>0</v>
      </c>
      <c r="BH415" s="187">
        <f>IF(N415="sníž. přenesená",J415,0)</f>
        <v>0</v>
      </c>
      <c r="BI415" s="187">
        <f>IF(N415="nulová",J415,0)</f>
        <v>0</v>
      </c>
      <c r="BJ415" s="19" t="s">
        <v>84</v>
      </c>
      <c r="BK415" s="187">
        <f>ROUND(I415*H415,2)</f>
        <v>0</v>
      </c>
      <c r="BL415" s="19" t="s">
        <v>224</v>
      </c>
      <c r="BM415" s="186" t="s">
        <v>1394</v>
      </c>
    </row>
    <row r="416" spans="1:47" s="2" customFormat="1" ht="10">
      <c r="A416" s="36"/>
      <c r="B416" s="37"/>
      <c r="C416" s="38"/>
      <c r="D416" s="188" t="s">
        <v>157</v>
      </c>
      <c r="E416" s="38"/>
      <c r="F416" s="189" t="s">
        <v>1393</v>
      </c>
      <c r="G416" s="38"/>
      <c r="H416" s="38"/>
      <c r="I416" s="190"/>
      <c r="J416" s="38"/>
      <c r="K416" s="38"/>
      <c r="L416" s="41"/>
      <c r="M416" s="191"/>
      <c r="N416" s="192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157</v>
      </c>
      <c r="AU416" s="19" t="s">
        <v>86</v>
      </c>
    </row>
    <row r="417" spans="1:65" s="2" customFormat="1" ht="16.5" customHeight="1">
      <c r="A417" s="36"/>
      <c r="B417" s="37"/>
      <c r="C417" s="175" t="s">
        <v>1395</v>
      </c>
      <c r="D417" s="175" t="s">
        <v>150</v>
      </c>
      <c r="E417" s="176" t="s">
        <v>1396</v>
      </c>
      <c r="F417" s="177" t="s">
        <v>1397</v>
      </c>
      <c r="G417" s="178" t="s">
        <v>204</v>
      </c>
      <c r="H417" s="179">
        <v>30</v>
      </c>
      <c r="I417" s="180"/>
      <c r="J417" s="181">
        <f>ROUND(I417*H417,2)</f>
        <v>0</v>
      </c>
      <c r="K417" s="177" t="s">
        <v>212</v>
      </c>
      <c r="L417" s="41"/>
      <c r="M417" s="182" t="s">
        <v>19</v>
      </c>
      <c r="N417" s="183" t="s">
        <v>47</v>
      </c>
      <c r="O417" s="66"/>
      <c r="P417" s="184">
        <f>O417*H417</f>
        <v>0</v>
      </c>
      <c r="Q417" s="184">
        <v>7E-05</v>
      </c>
      <c r="R417" s="184">
        <f>Q417*H417</f>
        <v>0.0021</v>
      </c>
      <c r="S417" s="184">
        <v>0</v>
      </c>
      <c r="T417" s="185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6" t="s">
        <v>224</v>
      </c>
      <c r="AT417" s="186" t="s">
        <v>150</v>
      </c>
      <c r="AU417" s="186" t="s">
        <v>86</v>
      </c>
      <c r="AY417" s="19" t="s">
        <v>147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9" t="s">
        <v>84</v>
      </c>
      <c r="BK417" s="187">
        <f>ROUND(I417*H417,2)</f>
        <v>0</v>
      </c>
      <c r="BL417" s="19" t="s">
        <v>224</v>
      </c>
      <c r="BM417" s="186" t="s">
        <v>1398</v>
      </c>
    </row>
    <row r="418" spans="1:47" s="2" customFormat="1" ht="10">
      <c r="A418" s="36"/>
      <c r="B418" s="37"/>
      <c r="C418" s="38"/>
      <c r="D418" s="188" t="s">
        <v>157</v>
      </c>
      <c r="E418" s="38"/>
      <c r="F418" s="189" t="s">
        <v>1397</v>
      </c>
      <c r="G418" s="38"/>
      <c r="H418" s="38"/>
      <c r="I418" s="190"/>
      <c r="J418" s="38"/>
      <c r="K418" s="38"/>
      <c r="L418" s="41"/>
      <c r="M418" s="191"/>
      <c r="N418" s="192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157</v>
      </c>
      <c r="AU418" s="19" t="s">
        <v>86</v>
      </c>
    </row>
    <row r="419" spans="1:65" s="2" customFormat="1" ht="16.5" customHeight="1">
      <c r="A419" s="36"/>
      <c r="B419" s="37"/>
      <c r="C419" s="175" t="s">
        <v>1399</v>
      </c>
      <c r="D419" s="175" t="s">
        <v>150</v>
      </c>
      <c r="E419" s="176" t="s">
        <v>1400</v>
      </c>
      <c r="F419" s="177" t="s">
        <v>1401</v>
      </c>
      <c r="G419" s="178" t="s">
        <v>204</v>
      </c>
      <c r="H419" s="179">
        <v>70</v>
      </c>
      <c r="I419" s="180"/>
      <c r="J419" s="181">
        <f>ROUND(I419*H419,2)</f>
        <v>0</v>
      </c>
      <c r="K419" s="177" t="s">
        <v>212</v>
      </c>
      <c r="L419" s="41"/>
      <c r="M419" s="182" t="s">
        <v>19</v>
      </c>
      <c r="N419" s="183" t="s">
        <v>47</v>
      </c>
      <c r="O419" s="66"/>
      <c r="P419" s="184">
        <f>O419*H419</f>
        <v>0</v>
      </c>
      <c r="Q419" s="184">
        <v>7E-05</v>
      </c>
      <c r="R419" s="184">
        <f>Q419*H419</f>
        <v>0.0049</v>
      </c>
      <c r="S419" s="184">
        <v>0</v>
      </c>
      <c r="T419" s="185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6" t="s">
        <v>224</v>
      </c>
      <c r="AT419" s="186" t="s">
        <v>150</v>
      </c>
      <c r="AU419" s="186" t="s">
        <v>86</v>
      </c>
      <c r="AY419" s="19" t="s">
        <v>147</v>
      </c>
      <c r="BE419" s="187">
        <f>IF(N419="základní",J419,0)</f>
        <v>0</v>
      </c>
      <c r="BF419" s="187">
        <f>IF(N419="snížená",J419,0)</f>
        <v>0</v>
      </c>
      <c r="BG419" s="187">
        <f>IF(N419="zákl. přenesená",J419,0)</f>
        <v>0</v>
      </c>
      <c r="BH419" s="187">
        <f>IF(N419="sníž. přenesená",J419,0)</f>
        <v>0</v>
      </c>
      <c r="BI419" s="187">
        <f>IF(N419="nulová",J419,0)</f>
        <v>0</v>
      </c>
      <c r="BJ419" s="19" t="s">
        <v>84</v>
      </c>
      <c r="BK419" s="187">
        <f>ROUND(I419*H419,2)</f>
        <v>0</v>
      </c>
      <c r="BL419" s="19" t="s">
        <v>224</v>
      </c>
      <c r="BM419" s="186" t="s">
        <v>1402</v>
      </c>
    </row>
    <row r="420" spans="1:47" s="2" customFormat="1" ht="10">
      <c r="A420" s="36"/>
      <c r="B420" s="37"/>
      <c r="C420" s="38"/>
      <c r="D420" s="188" t="s">
        <v>157</v>
      </c>
      <c r="E420" s="38"/>
      <c r="F420" s="189" t="s">
        <v>1401</v>
      </c>
      <c r="G420" s="38"/>
      <c r="H420" s="38"/>
      <c r="I420" s="190"/>
      <c r="J420" s="38"/>
      <c r="K420" s="38"/>
      <c r="L420" s="41"/>
      <c r="M420" s="191"/>
      <c r="N420" s="192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157</v>
      </c>
      <c r="AU420" s="19" t="s">
        <v>86</v>
      </c>
    </row>
    <row r="421" spans="1:65" s="2" customFormat="1" ht="16.5" customHeight="1">
      <c r="A421" s="36"/>
      <c r="B421" s="37"/>
      <c r="C421" s="175" t="s">
        <v>1403</v>
      </c>
      <c r="D421" s="175" t="s">
        <v>150</v>
      </c>
      <c r="E421" s="176" t="s">
        <v>1404</v>
      </c>
      <c r="F421" s="177" t="s">
        <v>1405</v>
      </c>
      <c r="G421" s="178" t="s">
        <v>204</v>
      </c>
      <c r="H421" s="179">
        <v>4</v>
      </c>
      <c r="I421" s="180"/>
      <c r="J421" s="181">
        <f>ROUND(I421*H421,2)</f>
        <v>0</v>
      </c>
      <c r="K421" s="177" t="s">
        <v>212</v>
      </c>
      <c r="L421" s="41"/>
      <c r="M421" s="182" t="s">
        <v>19</v>
      </c>
      <c r="N421" s="183" t="s">
        <v>47</v>
      </c>
      <c r="O421" s="66"/>
      <c r="P421" s="184">
        <f>O421*H421</f>
        <v>0</v>
      </c>
      <c r="Q421" s="184">
        <v>7E-05</v>
      </c>
      <c r="R421" s="184">
        <f>Q421*H421</f>
        <v>0.00028</v>
      </c>
      <c r="S421" s="184">
        <v>0</v>
      </c>
      <c r="T421" s="185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6" t="s">
        <v>224</v>
      </c>
      <c r="AT421" s="186" t="s">
        <v>150</v>
      </c>
      <c r="AU421" s="186" t="s">
        <v>86</v>
      </c>
      <c r="AY421" s="19" t="s">
        <v>147</v>
      </c>
      <c r="BE421" s="187">
        <f>IF(N421="základní",J421,0)</f>
        <v>0</v>
      </c>
      <c r="BF421" s="187">
        <f>IF(N421="snížená",J421,0)</f>
        <v>0</v>
      </c>
      <c r="BG421" s="187">
        <f>IF(N421="zákl. přenesená",J421,0)</f>
        <v>0</v>
      </c>
      <c r="BH421" s="187">
        <f>IF(N421="sníž. přenesená",J421,0)</f>
        <v>0</v>
      </c>
      <c r="BI421" s="187">
        <f>IF(N421="nulová",J421,0)</f>
        <v>0</v>
      </c>
      <c r="BJ421" s="19" t="s">
        <v>84</v>
      </c>
      <c r="BK421" s="187">
        <f>ROUND(I421*H421,2)</f>
        <v>0</v>
      </c>
      <c r="BL421" s="19" t="s">
        <v>224</v>
      </c>
      <c r="BM421" s="186" t="s">
        <v>1406</v>
      </c>
    </row>
    <row r="422" spans="1:47" s="2" customFormat="1" ht="10">
      <c r="A422" s="36"/>
      <c r="B422" s="37"/>
      <c r="C422" s="38"/>
      <c r="D422" s="188" t="s">
        <v>157</v>
      </c>
      <c r="E422" s="38"/>
      <c r="F422" s="189" t="s">
        <v>1405</v>
      </c>
      <c r="G422" s="38"/>
      <c r="H422" s="38"/>
      <c r="I422" s="190"/>
      <c r="J422" s="38"/>
      <c r="K422" s="38"/>
      <c r="L422" s="41"/>
      <c r="M422" s="191"/>
      <c r="N422" s="192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157</v>
      </c>
      <c r="AU422" s="19" t="s">
        <v>86</v>
      </c>
    </row>
    <row r="423" spans="1:65" s="2" customFormat="1" ht="16.5" customHeight="1">
      <c r="A423" s="36"/>
      <c r="B423" s="37"/>
      <c r="C423" s="175" t="s">
        <v>1407</v>
      </c>
      <c r="D423" s="175" t="s">
        <v>150</v>
      </c>
      <c r="E423" s="176" t="s">
        <v>497</v>
      </c>
      <c r="F423" s="177" t="s">
        <v>498</v>
      </c>
      <c r="G423" s="178" t="s">
        <v>310</v>
      </c>
      <c r="H423" s="237"/>
      <c r="I423" s="180"/>
      <c r="J423" s="181">
        <f>ROUND(I423*H423,2)</f>
        <v>0</v>
      </c>
      <c r="K423" s="177" t="s">
        <v>154</v>
      </c>
      <c r="L423" s="41"/>
      <c r="M423" s="182" t="s">
        <v>19</v>
      </c>
      <c r="N423" s="183" t="s">
        <v>47</v>
      </c>
      <c r="O423" s="66"/>
      <c r="P423" s="184">
        <f>O423*H423</f>
        <v>0</v>
      </c>
      <c r="Q423" s="184">
        <v>0</v>
      </c>
      <c r="R423" s="184">
        <f>Q423*H423</f>
        <v>0</v>
      </c>
      <c r="S423" s="184">
        <v>0</v>
      </c>
      <c r="T423" s="185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6" t="s">
        <v>224</v>
      </c>
      <c r="AT423" s="186" t="s">
        <v>150</v>
      </c>
      <c r="AU423" s="186" t="s">
        <v>86</v>
      </c>
      <c r="AY423" s="19" t="s">
        <v>147</v>
      </c>
      <c r="BE423" s="187">
        <f>IF(N423="základní",J423,0)</f>
        <v>0</v>
      </c>
      <c r="BF423" s="187">
        <f>IF(N423="snížená",J423,0)</f>
        <v>0</v>
      </c>
      <c r="BG423" s="187">
        <f>IF(N423="zákl. přenesená",J423,0)</f>
        <v>0</v>
      </c>
      <c r="BH423" s="187">
        <f>IF(N423="sníž. přenesená",J423,0)</f>
        <v>0</v>
      </c>
      <c r="BI423" s="187">
        <f>IF(N423="nulová",J423,0)</f>
        <v>0</v>
      </c>
      <c r="BJ423" s="19" t="s">
        <v>84</v>
      </c>
      <c r="BK423" s="187">
        <f>ROUND(I423*H423,2)</f>
        <v>0</v>
      </c>
      <c r="BL423" s="19" t="s">
        <v>224</v>
      </c>
      <c r="BM423" s="186" t="s">
        <v>1408</v>
      </c>
    </row>
    <row r="424" spans="1:47" s="2" customFormat="1" ht="18">
      <c r="A424" s="36"/>
      <c r="B424" s="37"/>
      <c r="C424" s="38"/>
      <c r="D424" s="188" t="s">
        <v>157</v>
      </c>
      <c r="E424" s="38"/>
      <c r="F424" s="189" t="s">
        <v>500</v>
      </c>
      <c r="G424" s="38"/>
      <c r="H424" s="38"/>
      <c r="I424" s="190"/>
      <c r="J424" s="38"/>
      <c r="K424" s="38"/>
      <c r="L424" s="41"/>
      <c r="M424" s="191"/>
      <c r="N424" s="192"/>
      <c r="O424" s="66"/>
      <c r="P424" s="66"/>
      <c r="Q424" s="66"/>
      <c r="R424" s="66"/>
      <c r="S424" s="66"/>
      <c r="T424" s="67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157</v>
      </c>
      <c r="AU424" s="19" t="s">
        <v>86</v>
      </c>
    </row>
    <row r="425" spans="1:47" s="2" customFormat="1" ht="10">
      <c r="A425" s="36"/>
      <c r="B425" s="37"/>
      <c r="C425" s="38"/>
      <c r="D425" s="193" t="s">
        <v>159</v>
      </c>
      <c r="E425" s="38"/>
      <c r="F425" s="194" t="s">
        <v>501</v>
      </c>
      <c r="G425" s="38"/>
      <c r="H425" s="38"/>
      <c r="I425" s="190"/>
      <c r="J425" s="38"/>
      <c r="K425" s="38"/>
      <c r="L425" s="41"/>
      <c r="M425" s="191"/>
      <c r="N425" s="192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159</v>
      </c>
      <c r="AU425" s="19" t="s">
        <v>86</v>
      </c>
    </row>
    <row r="426" spans="2:63" s="12" customFormat="1" ht="25.9" customHeight="1">
      <c r="B426" s="159"/>
      <c r="C426" s="160"/>
      <c r="D426" s="161" t="s">
        <v>75</v>
      </c>
      <c r="E426" s="162" t="s">
        <v>1409</v>
      </c>
      <c r="F426" s="162" t="s">
        <v>1410</v>
      </c>
      <c r="G426" s="160"/>
      <c r="H426" s="160"/>
      <c r="I426" s="163"/>
      <c r="J426" s="164">
        <f>BK426</f>
        <v>0</v>
      </c>
      <c r="K426" s="160"/>
      <c r="L426" s="165"/>
      <c r="M426" s="166"/>
      <c r="N426" s="167"/>
      <c r="O426" s="167"/>
      <c r="P426" s="168">
        <f>SUM(P427:P435)</f>
        <v>0</v>
      </c>
      <c r="Q426" s="167"/>
      <c r="R426" s="168">
        <f>SUM(R427:R435)</f>
        <v>0</v>
      </c>
      <c r="S426" s="167"/>
      <c r="T426" s="169">
        <f>SUM(T427:T435)</f>
        <v>0</v>
      </c>
      <c r="AR426" s="170" t="s">
        <v>155</v>
      </c>
      <c r="AT426" s="171" t="s">
        <v>75</v>
      </c>
      <c r="AU426" s="171" t="s">
        <v>76</v>
      </c>
      <c r="AY426" s="170" t="s">
        <v>147</v>
      </c>
      <c r="BK426" s="172">
        <f>SUM(BK427:BK435)</f>
        <v>0</v>
      </c>
    </row>
    <row r="427" spans="1:65" s="2" customFormat="1" ht="16.5" customHeight="1">
      <c r="A427" s="36"/>
      <c r="B427" s="37"/>
      <c r="C427" s="175" t="s">
        <v>1411</v>
      </c>
      <c r="D427" s="175" t="s">
        <v>150</v>
      </c>
      <c r="E427" s="176" t="s">
        <v>1412</v>
      </c>
      <c r="F427" s="177" t="s">
        <v>1413</v>
      </c>
      <c r="G427" s="178" t="s">
        <v>1414</v>
      </c>
      <c r="H427" s="179">
        <v>5</v>
      </c>
      <c r="I427" s="180"/>
      <c r="J427" s="181">
        <f>ROUND(I427*H427,2)</f>
        <v>0</v>
      </c>
      <c r="K427" s="177" t="s">
        <v>154</v>
      </c>
      <c r="L427" s="41"/>
      <c r="M427" s="182" t="s">
        <v>19</v>
      </c>
      <c r="N427" s="183" t="s">
        <v>47</v>
      </c>
      <c r="O427" s="66"/>
      <c r="P427" s="184">
        <f>O427*H427</f>
        <v>0</v>
      </c>
      <c r="Q427" s="184">
        <v>0</v>
      </c>
      <c r="R427" s="184">
        <f>Q427*H427</f>
        <v>0</v>
      </c>
      <c r="S427" s="184">
        <v>0</v>
      </c>
      <c r="T427" s="185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6" t="s">
        <v>1415</v>
      </c>
      <c r="AT427" s="186" t="s">
        <v>150</v>
      </c>
      <c r="AU427" s="186" t="s">
        <v>84</v>
      </c>
      <c r="AY427" s="19" t="s">
        <v>147</v>
      </c>
      <c r="BE427" s="187">
        <f>IF(N427="základní",J427,0)</f>
        <v>0</v>
      </c>
      <c r="BF427" s="187">
        <f>IF(N427="snížená",J427,0)</f>
        <v>0</v>
      </c>
      <c r="BG427" s="187">
        <f>IF(N427="zákl. přenesená",J427,0)</f>
        <v>0</v>
      </c>
      <c r="BH427" s="187">
        <f>IF(N427="sníž. přenesená",J427,0)</f>
        <v>0</v>
      </c>
      <c r="BI427" s="187">
        <f>IF(N427="nulová",J427,0)</f>
        <v>0</v>
      </c>
      <c r="BJ427" s="19" t="s">
        <v>84</v>
      </c>
      <c r="BK427" s="187">
        <f>ROUND(I427*H427,2)</f>
        <v>0</v>
      </c>
      <c r="BL427" s="19" t="s">
        <v>1415</v>
      </c>
      <c r="BM427" s="186" t="s">
        <v>1416</v>
      </c>
    </row>
    <row r="428" spans="1:47" s="2" customFormat="1" ht="10">
      <c r="A428" s="36"/>
      <c r="B428" s="37"/>
      <c r="C428" s="38"/>
      <c r="D428" s="188" t="s">
        <v>157</v>
      </c>
      <c r="E428" s="38"/>
      <c r="F428" s="189" t="s">
        <v>1417</v>
      </c>
      <c r="G428" s="38"/>
      <c r="H428" s="38"/>
      <c r="I428" s="190"/>
      <c r="J428" s="38"/>
      <c r="K428" s="38"/>
      <c r="L428" s="41"/>
      <c r="M428" s="191"/>
      <c r="N428" s="192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157</v>
      </c>
      <c r="AU428" s="19" t="s">
        <v>84</v>
      </c>
    </row>
    <row r="429" spans="1:47" s="2" customFormat="1" ht="10">
      <c r="A429" s="36"/>
      <c r="B429" s="37"/>
      <c r="C429" s="38"/>
      <c r="D429" s="193" t="s">
        <v>159</v>
      </c>
      <c r="E429" s="38"/>
      <c r="F429" s="194" t="s">
        <v>1418</v>
      </c>
      <c r="G429" s="38"/>
      <c r="H429" s="38"/>
      <c r="I429" s="190"/>
      <c r="J429" s="38"/>
      <c r="K429" s="38"/>
      <c r="L429" s="41"/>
      <c r="M429" s="191"/>
      <c r="N429" s="192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159</v>
      </c>
      <c r="AU429" s="19" t="s">
        <v>84</v>
      </c>
    </row>
    <row r="430" spans="1:65" s="2" customFormat="1" ht="16.5" customHeight="1">
      <c r="A430" s="36"/>
      <c r="B430" s="37"/>
      <c r="C430" s="175" t="s">
        <v>1419</v>
      </c>
      <c r="D430" s="175" t="s">
        <v>150</v>
      </c>
      <c r="E430" s="176" t="s">
        <v>1420</v>
      </c>
      <c r="F430" s="177" t="s">
        <v>1421</v>
      </c>
      <c r="G430" s="178" t="s">
        <v>980</v>
      </c>
      <c r="H430" s="179">
        <v>4</v>
      </c>
      <c r="I430" s="180"/>
      <c r="J430" s="181">
        <f>ROUND(I430*H430,2)</f>
        <v>0</v>
      </c>
      <c r="K430" s="177" t="s">
        <v>212</v>
      </c>
      <c r="L430" s="41"/>
      <c r="M430" s="182" t="s">
        <v>19</v>
      </c>
      <c r="N430" s="183" t="s">
        <v>47</v>
      </c>
      <c r="O430" s="66"/>
      <c r="P430" s="184">
        <f>O430*H430</f>
        <v>0</v>
      </c>
      <c r="Q430" s="184">
        <v>0</v>
      </c>
      <c r="R430" s="184">
        <f>Q430*H430</f>
        <v>0</v>
      </c>
      <c r="S430" s="184">
        <v>0</v>
      </c>
      <c r="T430" s="185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6" t="s">
        <v>155</v>
      </c>
      <c r="AT430" s="186" t="s">
        <v>150</v>
      </c>
      <c r="AU430" s="186" t="s">
        <v>84</v>
      </c>
      <c r="AY430" s="19" t="s">
        <v>147</v>
      </c>
      <c r="BE430" s="187">
        <f>IF(N430="základní",J430,0)</f>
        <v>0</v>
      </c>
      <c r="BF430" s="187">
        <f>IF(N430="snížená",J430,0)</f>
        <v>0</v>
      </c>
      <c r="BG430" s="187">
        <f>IF(N430="zákl. přenesená",J430,0)</f>
        <v>0</v>
      </c>
      <c r="BH430" s="187">
        <f>IF(N430="sníž. přenesená",J430,0)</f>
        <v>0</v>
      </c>
      <c r="BI430" s="187">
        <f>IF(N430="nulová",J430,0)</f>
        <v>0</v>
      </c>
      <c r="BJ430" s="19" t="s">
        <v>84</v>
      </c>
      <c r="BK430" s="187">
        <f>ROUND(I430*H430,2)</f>
        <v>0</v>
      </c>
      <c r="BL430" s="19" t="s">
        <v>155</v>
      </c>
      <c r="BM430" s="186" t="s">
        <v>1422</v>
      </c>
    </row>
    <row r="431" spans="1:47" s="2" customFormat="1" ht="10">
      <c r="A431" s="36"/>
      <c r="B431" s="37"/>
      <c r="C431" s="38"/>
      <c r="D431" s="188" t="s">
        <v>157</v>
      </c>
      <c r="E431" s="38"/>
      <c r="F431" s="189" t="s">
        <v>1421</v>
      </c>
      <c r="G431" s="38"/>
      <c r="H431" s="38"/>
      <c r="I431" s="190"/>
      <c r="J431" s="38"/>
      <c r="K431" s="38"/>
      <c r="L431" s="41"/>
      <c r="M431" s="191"/>
      <c r="N431" s="192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157</v>
      </c>
      <c r="AU431" s="19" t="s">
        <v>84</v>
      </c>
    </row>
    <row r="432" spans="1:65" s="2" customFormat="1" ht="16.5" customHeight="1">
      <c r="A432" s="36"/>
      <c r="B432" s="37"/>
      <c r="C432" s="175" t="s">
        <v>1423</v>
      </c>
      <c r="D432" s="175" t="s">
        <v>150</v>
      </c>
      <c r="E432" s="176" t="s">
        <v>1424</v>
      </c>
      <c r="F432" s="177" t="s">
        <v>1425</v>
      </c>
      <c r="G432" s="178" t="s">
        <v>980</v>
      </c>
      <c r="H432" s="179">
        <v>3</v>
      </c>
      <c r="I432" s="180"/>
      <c r="J432" s="181">
        <f>ROUND(I432*H432,2)</f>
        <v>0</v>
      </c>
      <c r="K432" s="177" t="s">
        <v>212</v>
      </c>
      <c r="L432" s="41"/>
      <c r="M432" s="182" t="s">
        <v>19</v>
      </c>
      <c r="N432" s="183" t="s">
        <v>47</v>
      </c>
      <c r="O432" s="66"/>
      <c r="P432" s="184">
        <f>O432*H432</f>
        <v>0</v>
      </c>
      <c r="Q432" s="184">
        <v>0</v>
      </c>
      <c r="R432" s="184">
        <f>Q432*H432</f>
        <v>0</v>
      </c>
      <c r="S432" s="184">
        <v>0</v>
      </c>
      <c r="T432" s="185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6" t="s">
        <v>155</v>
      </c>
      <c r="AT432" s="186" t="s">
        <v>150</v>
      </c>
      <c r="AU432" s="186" t="s">
        <v>84</v>
      </c>
      <c r="AY432" s="19" t="s">
        <v>147</v>
      </c>
      <c r="BE432" s="187">
        <f>IF(N432="základní",J432,0)</f>
        <v>0</v>
      </c>
      <c r="BF432" s="187">
        <f>IF(N432="snížená",J432,0)</f>
        <v>0</v>
      </c>
      <c r="BG432" s="187">
        <f>IF(N432="zákl. přenesená",J432,0)</f>
        <v>0</v>
      </c>
      <c r="BH432" s="187">
        <f>IF(N432="sníž. přenesená",J432,0)</f>
        <v>0</v>
      </c>
      <c r="BI432" s="187">
        <f>IF(N432="nulová",J432,0)</f>
        <v>0</v>
      </c>
      <c r="BJ432" s="19" t="s">
        <v>84</v>
      </c>
      <c r="BK432" s="187">
        <f>ROUND(I432*H432,2)</f>
        <v>0</v>
      </c>
      <c r="BL432" s="19" t="s">
        <v>155</v>
      </c>
      <c r="BM432" s="186" t="s">
        <v>1426</v>
      </c>
    </row>
    <row r="433" spans="1:47" s="2" customFormat="1" ht="10">
      <c r="A433" s="36"/>
      <c r="B433" s="37"/>
      <c r="C433" s="38"/>
      <c r="D433" s="188" t="s">
        <v>157</v>
      </c>
      <c r="E433" s="38"/>
      <c r="F433" s="189" t="s">
        <v>1425</v>
      </c>
      <c r="G433" s="38"/>
      <c r="H433" s="38"/>
      <c r="I433" s="190"/>
      <c r="J433" s="38"/>
      <c r="K433" s="38"/>
      <c r="L433" s="41"/>
      <c r="M433" s="191"/>
      <c r="N433" s="192"/>
      <c r="O433" s="66"/>
      <c r="P433" s="66"/>
      <c r="Q433" s="66"/>
      <c r="R433" s="66"/>
      <c r="S433" s="66"/>
      <c r="T433" s="67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157</v>
      </c>
      <c r="AU433" s="19" t="s">
        <v>84</v>
      </c>
    </row>
    <row r="434" spans="1:65" s="2" customFormat="1" ht="16.5" customHeight="1">
      <c r="A434" s="36"/>
      <c r="B434" s="37"/>
      <c r="C434" s="175" t="s">
        <v>1427</v>
      </c>
      <c r="D434" s="175" t="s">
        <v>150</v>
      </c>
      <c r="E434" s="176" t="s">
        <v>1428</v>
      </c>
      <c r="F434" s="177" t="s">
        <v>1429</v>
      </c>
      <c r="G434" s="178" t="s">
        <v>310</v>
      </c>
      <c r="H434" s="237"/>
      <c r="I434" s="180"/>
      <c r="J434" s="181">
        <f>ROUND(I434*H434,2)</f>
        <v>0</v>
      </c>
      <c r="K434" s="177" t="s">
        <v>212</v>
      </c>
      <c r="L434" s="41"/>
      <c r="M434" s="182" t="s">
        <v>19</v>
      </c>
      <c r="N434" s="183" t="s">
        <v>47</v>
      </c>
      <c r="O434" s="66"/>
      <c r="P434" s="184">
        <f>O434*H434</f>
        <v>0</v>
      </c>
      <c r="Q434" s="184">
        <v>0</v>
      </c>
      <c r="R434" s="184">
        <f>Q434*H434</f>
        <v>0</v>
      </c>
      <c r="S434" s="184">
        <v>0</v>
      </c>
      <c r="T434" s="185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6" t="s">
        <v>155</v>
      </c>
      <c r="AT434" s="186" t="s">
        <v>150</v>
      </c>
      <c r="AU434" s="186" t="s">
        <v>84</v>
      </c>
      <c r="AY434" s="19" t="s">
        <v>147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9" t="s">
        <v>84</v>
      </c>
      <c r="BK434" s="187">
        <f>ROUND(I434*H434,2)</f>
        <v>0</v>
      </c>
      <c r="BL434" s="19" t="s">
        <v>155</v>
      </c>
      <c r="BM434" s="186" t="s">
        <v>1430</v>
      </c>
    </row>
    <row r="435" spans="1:47" s="2" customFormat="1" ht="10">
      <c r="A435" s="36"/>
      <c r="B435" s="37"/>
      <c r="C435" s="38"/>
      <c r="D435" s="188" t="s">
        <v>157</v>
      </c>
      <c r="E435" s="38"/>
      <c r="F435" s="189" t="s">
        <v>1429</v>
      </c>
      <c r="G435" s="38"/>
      <c r="H435" s="38"/>
      <c r="I435" s="190"/>
      <c r="J435" s="38"/>
      <c r="K435" s="38"/>
      <c r="L435" s="41"/>
      <c r="M435" s="238"/>
      <c r="N435" s="239"/>
      <c r="O435" s="240"/>
      <c r="P435" s="240"/>
      <c r="Q435" s="240"/>
      <c r="R435" s="240"/>
      <c r="S435" s="240"/>
      <c r="T435" s="241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157</v>
      </c>
      <c r="AU435" s="19" t="s">
        <v>84</v>
      </c>
    </row>
    <row r="436" spans="1:31" s="2" customFormat="1" ht="7" customHeight="1">
      <c r="A436" s="36"/>
      <c r="B436" s="49"/>
      <c r="C436" s="50"/>
      <c r="D436" s="50"/>
      <c r="E436" s="50"/>
      <c r="F436" s="50"/>
      <c r="G436" s="50"/>
      <c r="H436" s="50"/>
      <c r="I436" s="50"/>
      <c r="J436" s="50"/>
      <c r="K436" s="50"/>
      <c r="L436" s="41"/>
      <c r="M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</row>
  </sheetData>
  <sheetProtection algorithmName="SHA-512" hashValue="xuY0G6cha//lMsStOuShoH0OSl+0TYib5oV58jR+B8l+ALftSx+4flXojVPvLIRrtAvX+VMfMX2W3SG3BNSjWA==" saltValue="XlyRx4H2T6FFq4goyhlkTnK7b7LS8+wfshbKOzBFy68xFtvQAf8VktXqcEFZoAEnZuM4yb/a0cDzvaQw3fPCzQ==" spinCount="100000" sheet="1" objects="1" scenarios="1" formatColumns="0" formatRows="0" autoFilter="0"/>
  <autoFilter ref="C88:K435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4_01/977151114"/>
    <hyperlink ref="F99" r:id="rId2" display="https://podminky.urs.cz/item/CS_URS_2024_01/997013212"/>
    <hyperlink ref="F102" r:id="rId3" display="https://podminky.urs.cz/item/CS_URS_2024_01/997013501"/>
    <hyperlink ref="F105" r:id="rId4" display="https://podminky.urs.cz/item/CS_URS_2024_01/997013509"/>
    <hyperlink ref="F109" r:id="rId5" display="https://podminky.urs.cz/item/CS_URS_2024_01/997013631"/>
    <hyperlink ref="F114" r:id="rId6" display="https://podminky.urs.cz/item/CS_URS_2024_01/721100902"/>
    <hyperlink ref="F117" r:id="rId7" display="https://podminky.urs.cz/item/CS_URS_2024_01/721171803"/>
    <hyperlink ref="F120" r:id="rId8" display="https://podminky.urs.cz/item/CS_URS_2024_01/721171808"/>
    <hyperlink ref="F133" r:id="rId9" display="https://podminky.urs.cz/item/CS_URS_2024_01/721171905"/>
    <hyperlink ref="F136" r:id="rId10" display="https://podminky.urs.cz/item/CS_URS_2024_01/721171915"/>
    <hyperlink ref="F139" r:id="rId11" display="https://podminky.urs.cz/item/CS_URS_2024_01/721174042"/>
    <hyperlink ref="F142" r:id="rId12" display="https://podminky.urs.cz/item/CS_URS_2024_01/721174043"/>
    <hyperlink ref="F145" r:id="rId13" display="https://podminky.urs.cz/item/CS_URS_2024_01/721174044"/>
    <hyperlink ref="F148" r:id="rId14" display="https://podminky.urs.cz/item/CS_URS_2024_01/721174045"/>
    <hyperlink ref="F151" r:id="rId15" display="https://podminky.urs.cz/item/CS_URS_2024_01/721194104"/>
    <hyperlink ref="F154" r:id="rId16" display="https://podminky.urs.cz/item/CS_URS_2024_01/721194105"/>
    <hyperlink ref="F157" r:id="rId17" display="https://podminky.urs.cz/item/CS_URS_2024_01/721194107"/>
    <hyperlink ref="F160" r:id="rId18" display="https://podminky.urs.cz/item/CS_URS_2024_01/721194109"/>
    <hyperlink ref="F163" r:id="rId19" display="https://podminky.urs.cz/item/CS_URS_2024_01/721290113"/>
    <hyperlink ref="F224" r:id="rId20" display="https://podminky.urs.cz/item/CS_URS_2024_01/998721203"/>
    <hyperlink ref="F228" r:id="rId21" display="https://podminky.urs.cz/item/CS_URS_2024_01/722170801"/>
    <hyperlink ref="F231" r:id="rId22" display="https://podminky.urs.cz/item/CS_URS_2024_01/722170804"/>
    <hyperlink ref="F234" r:id="rId23" display="https://podminky.urs.cz/item/CS_URS_2024_01/722171932"/>
    <hyperlink ref="F237" r:id="rId24" display="https://podminky.urs.cz/item/CS_URS_2024_01/722171935"/>
    <hyperlink ref="F240" r:id="rId25" display="https://podminky.urs.cz/item/CS_URS_2024_01/722174913"/>
    <hyperlink ref="F243" r:id="rId26" display="https://podminky.urs.cz/item/CS_URS_2024_01/722174914"/>
    <hyperlink ref="F246" r:id="rId27" display="https://podminky.urs.cz/item/CS_URS_2024_01/722174915"/>
    <hyperlink ref="F249" r:id="rId28" display="https://podminky.urs.cz/item/CS_URS_2024_01/722181812"/>
    <hyperlink ref="F252" r:id="rId29" display="https://podminky.urs.cz/item/CS_URS_2024_01/722190901"/>
    <hyperlink ref="F281" r:id="rId30" display="https://podminky.urs.cz/item/CS_URS_2024_01/722190401"/>
    <hyperlink ref="F284" r:id="rId31" display="https://podminky.urs.cz/item/CS_URS_2024_01/722190402"/>
    <hyperlink ref="F287" r:id="rId32" display="https://podminky.urs.cz/item/CS_URS_2024_01/722231073"/>
    <hyperlink ref="F290" r:id="rId33" display="https://podminky.urs.cz/item/CS_URS_2024_01/722231076"/>
    <hyperlink ref="F305" r:id="rId34" display="https://podminky.urs.cz/item/CS_URS_2024_01/722232172"/>
    <hyperlink ref="F334" r:id="rId35" display="https://podminky.urs.cz/item/CS_URS_2024_01/722290226"/>
    <hyperlink ref="F337" r:id="rId36" display="https://podminky.urs.cz/item/CS_URS_2024_01/722290234"/>
    <hyperlink ref="F340" r:id="rId37" display="https://podminky.urs.cz/item/CS_URS_2024_01/998722202"/>
    <hyperlink ref="F406" r:id="rId38" display="https://podminky.urs.cz/item/CS_URS_2024_01/998725202"/>
    <hyperlink ref="F425" r:id="rId39" display="https://podminky.urs.cz/item/CS_URS_2024_01/998767202"/>
    <hyperlink ref="F429" r:id="rId40" display="https://podminky.urs.cz/item/CS_URS_2024_01/HZS2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9" t="s">
        <v>92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106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2" t="str">
        <f>'Rekapitulace stavby'!K6</f>
        <v>KKN a.s.-Objekt D,stavební úpravy pro instalaci nové myčky nádobí</v>
      </c>
      <c r="F7" s="373"/>
      <c r="G7" s="373"/>
      <c r="H7" s="373"/>
      <c r="L7" s="22"/>
    </row>
    <row r="8" spans="1:31" s="2" customFormat="1" ht="12" customHeight="1">
      <c r="A8" s="36"/>
      <c r="B8" s="41"/>
      <c r="C8" s="36"/>
      <c r="D8" s="107" t="s">
        <v>107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4" t="s">
        <v>1431</v>
      </c>
      <c r="F9" s="375"/>
      <c r="G9" s="375"/>
      <c r="H9" s="375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4. 4. 2024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6" t="str">
        <f>'Rekapitulace stavby'!E14</f>
        <v>Vyplň údaj</v>
      </c>
      <c r="F18" s="377"/>
      <c r="G18" s="377"/>
      <c r="H18" s="377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26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856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1432</v>
      </c>
      <c r="F24" s="36"/>
      <c r="G24" s="36"/>
      <c r="H24" s="36"/>
      <c r="I24" s="107" t="s">
        <v>29</v>
      </c>
      <c r="J24" s="109" t="s">
        <v>856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8" t="s">
        <v>19</v>
      </c>
      <c r="F27" s="378"/>
      <c r="G27" s="378"/>
      <c r="H27" s="37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ROUND((SUM(BE82:BE207)),2)</f>
        <v>0</v>
      </c>
      <c r="G33" s="36"/>
      <c r="H33" s="36"/>
      <c r="I33" s="120">
        <v>0.21</v>
      </c>
      <c r="J33" s="119">
        <f>ROUND(((SUM(BE82:BE207))*I33),2)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ROUND((SUM(BF82:BF207)),2)</f>
        <v>0</v>
      </c>
      <c r="G34" s="36"/>
      <c r="H34" s="36"/>
      <c r="I34" s="120">
        <v>0.15</v>
      </c>
      <c r="J34" s="119">
        <f>ROUND(((SUM(BF82:BF207))*I34),2)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ROUND((SUM(BG82:BG207)),2)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ROUND((SUM(BH82:BH207)),2)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ROUND((SUM(BI82:BI207)),2)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KKN a.s.-Objekt D,stavební úpravy pro instalaci nové myčky nádobí</v>
      </c>
      <c r="F48" s="380"/>
      <c r="G48" s="380"/>
      <c r="H48" s="38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2" t="str">
        <f>E9</f>
        <v>03 - Zařízení silnoproudé elektrotechniky</v>
      </c>
      <c r="F50" s="381"/>
      <c r="G50" s="381"/>
      <c r="H50" s="381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Karlovy Vary</v>
      </c>
      <c r="G52" s="38"/>
      <c r="H52" s="38"/>
      <c r="I52" s="31" t="s">
        <v>23</v>
      </c>
      <c r="J52" s="61" t="str">
        <f>IF(J12="","",J12)</f>
        <v>4. 4. 2024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" customHeight="1">
      <c r="A54" s="36"/>
      <c r="B54" s="37"/>
      <c r="C54" s="31" t="s">
        <v>25</v>
      </c>
      <c r="D54" s="38"/>
      <c r="E54" s="38"/>
      <c r="F54" s="29" t="str">
        <f>E15</f>
        <v>KKN a.s.,nem.K.Vary,Bezručova 19,360 66 Karlovy Va</v>
      </c>
      <c r="G54" s="38"/>
      <c r="H54" s="38"/>
      <c r="I54" s="31" t="s">
        <v>32</v>
      </c>
      <c r="J54" s="34" t="str">
        <f>E21</f>
        <v>Jan Sobotka,Kynšperk,Palackého 108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Miroslava Klimešová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110</v>
      </c>
      <c r="D57" s="133"/>
      <c r="E57" s="133"/>
      <c r="F57" s="133"/>
      <c r="G57" s="133"/>
      <c r="H57" s="133"/>
      <c r="I57" s="133"/>
      <c r="J57" s="134" t="s">
        <v>111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1433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9" customFormat="1" ht="25" customHeight="1">
      <c r="B62" s="136"/>
      <c r="C62" s="137"/>
      <c r="D62" s="138" t="s">
        <v>861</v>
      </c>
      <c r="E62" s="139"/>
      <c r="F62" s="139"/>
      <c r="G62" s="139"/>
      <c r="H62" s="139"/>
      <c r="I62" s="139"/>
      <c r="J62" s="140">
        <f>J201</f>
        <v>0</v>
      </c>
      <c r="K62" s="137"/>
      <c r="L62" s="141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7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7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5" customHeight="1">
      <c r="A69" s="36"/>
      <c r="B69" s="37"/>
      <c r="C69" s="25" t="s">
        <v>132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7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79" t="str">
        <f>E7</f>
        <v>KKN a.s.-Objekt D,stavební úpravy pro instalaci nové myčky nádobí</v>
      </c>
      <c r="F72" s="380"/>
      <c r="G72" s="380"/>
      <c r="H72" s="380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107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2" t="str">
        <f>E9</f>
        <v>03 - Zařízení silnoproudé elektrotechniky</v>
      </c>
      <c r="F74" s="381"/>
      <c r="G74" s="381"/>
      <c r="H74" s="381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7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Karlovy Vary</v>
      </c>
      <c r="G76" s="38"/>
      <c r="H76" s="38"/>
      <c r="I76" s="31" t="s">
        <v>23</v>
      </c>
      <c r="J76" s="61" t="str">
        <f>IF(J12="","",J12)</f>
        <v>4. 4. 2024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7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40" customHeight="1">
      <c r="A78" s="36"/>
      <c r="B78" s="37"/>
      <c r="C78" s="31" t="s">
        <v>25</v>
      </c>
      <c r="D78" s="38"/>
      <c r="E78" s="38"/>
      <c r="F78" s="29" t="str">
        <f>E15</f>
        <v>KKN a.s.,nem.K.Vary,Bezručova 19,360 66 Karlovy Va</v>
      </c>
      <c r="G78" s="38"/>
      <c r="H78" s="38"/>
      <c r="I78" s="31" t="s">
        <v>32</v>
      </c>
      <c r="J78" s="34" t="str">
        <f>E21</f>
        <v>Jan Sobotka,Kynšperk,Palackého 108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15" customHeight="1">
      <c r="A79" s="36"/>
      <c r="B79" s="37"/>
      <c r="C79" s="31" t="s">
        <v>30</v>
      </c>
      <c r="D79" s="38"/>
      <c r="E79" s="38"/>
      <c r="F79" s="29" t="str">
        <f>IF(E18="","",E18)</f>
        <v>Vyplň údaj</v>
      </c>
      <c r="G79" s="38"/>
      <c r="H79" s="38"/>
      <c r="I79" s="31" t="s">
        <v>36</v>
      </c>
      <c r="J79" s="34" t="str">
        <f>E24</f>
        <v>Miroslava Klimešová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2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133</v>
      </c>
      <c r="D81" s="151" t="s">
        <v>61</v>
      </c>
      <c r="E81" s="151" t="s">
        <v>57</v>
      </c>
      <c r="F81" s="151" t="s">
        <v>58</v>
      </c>
      <c r="G81" s="151" t="s">
        <v>134</v>
      </c>
      <c r="H81" s="151" t="s">
        <v>135</v>
      </c>
      <c r="I81" s="151" t="s">
        <v>136</v>
      </c>
      <c r="J81" s="151" t="s">
        <v>111</v>
      </c>
      <c r="K81" s="152" t="s">
        <v>137</v>
      </c>
      <c r="L81" s="153"/>
      <c r="M81" s="70" t="s">
        <v>19</v>
      </c>
      <c r="N81" s="71" t="s">
        <v>46</v>
      </c>
      <c r="O81" s="71" t="s">
        <v>138</v>
      </c>
      <c r="P81" s="71" t="s">
        <v>139</v>
      </c>
      <c r="Q81" s="71" t="s">
        <v>140</v>
      </c>
      <c r="R81" s="71" t="s">
        <v>141</v>
      </c>
      <c r="S81" s="71" t="s">
        <v>142</v>
      </c>
      <c r="T81" s="72" t="s">
        <v>143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75" customHeight="1">
      <c r="A82" s="36"/>
      <c r="B82" s="37"/>
      <c r="C82" s="77" t="s">
        <v>144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P83+P201</f>
        <v>0</v>
      </c>
      <c r="Q82" s="74"/>
      <c r="R82" s="156">
        <f>R83+R201</f>
        <v>0.1044675</v>
      </c>
      <c r="S82" s="74"/>
      <c r="T82" s="157">
        <f>T83+T201</f>
        <v>0.515674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75</v>
      </c>
      <c r="AU82" s="19" t="s">
        <v>112</v>
      </c>
      <c r="BK82" s="158">
        <f>BK83+BK201</f>
        <v>0</v>
      </c>
    </row>
    <row r="83" spans="2:63" s="12" customFormat="1" ht="25.9" customHeight="1">
      <c r="B83" s="159"/>
      <c r="C83" s="160"/>
      <c r="D83" s="161" t="s">
        <v>75</v>
      </c>
      <c r="E83" s="162" t="s">
        <v>291</v>
      </c>
      <c r="F83" s="162" t="s">
        <v>292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0.1044675</v>
      </c>
      <c r="S83" s="167"/>
      <c r="T83" s="169">
        <f>T84</f>
        <v>0.515674</v>
      </c>
      <c r="AR83" s="170" t="s">
        <v>86</v>
      </c>
      <c r="AT83" s="171" t="s">
        <v>75</v>
      </c>
      <c r="AU83" s="171" t="s">
        <v>76</v>
      </c>
      <c r="AY83" s="170" t="s">
        <v>147</v>
      </c>
      <c r="BK83" s="172">
        <f>BK84</f>
        <v>0</v>
      </c>
    </row>
    <row r="84" spans="2:63" s="12" customFormat="1" ht="22.75" customHeight="1">
      <c r="B84" s="159"/>
      <c r="C84" s="160"/>
      <c r="D84" s="161" t="s">
        <v>75</v>
      </c>
      <c r="E84" s="173" t="s">
        <v>1434</v>
      </c>
      <c r="F84" s="173" t="s">
        <v>1435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SUM(P85:P200)</f>
        <v>0</v>
      </c>
      <c r="Q84" s="167"/>
      <c r="R84" s="168">
        <f>SUM(R85:R200)</f>
        <v>0.1044675</v>
      </c>
      <c r="S84" s="167"/>
      <c r="T84" s="169">
        <f>SUM(T85:T200)</f>
        <v>0.515674</v>
      </c>
      <c r="AR84" s="170" t="s">
        <v>86</v>
      </c>
      <c r="AT84" s="171" t="s">
        <v>75</v>
      </c>
      <c r="AU84" s="171" t="s">
        <v>84</v>
      </c>
      <c r="AY84" s="170" t="s">
        <v>147</v>
      </c>
      <c r="BK84" s="172">
        <f>SUM(BK85:BK200)</f>
        <v>0</v>
      </c>
    </row>
    <row r="85" spans="1:65" s="2" customFormat="1" ht="16.5" customHeight="1">
      <c r="A85" s="36"/>
      <c r="B85" s="37"/>
      <c r="C85" s="175" t="s">
        <v>84</v>
      </c>
      <c r="D85" s="175" t="s">
        <v>150</v>
      </c>
      <c r="E85" s="176" t="s">
        <v>1436</v>
      </c>
      <c r="F85" s="177" t="s">
        <v>1437</v>
      </c>
      <c r="G85" s="178" t="s">
        <v>241</v>
      </c>
      <c r="H85" s="179">
        <v>10</v>
      </c>
      <c r="I85" s="180"/>
      <c r="J85" s="181">
        <f>ROUND(I85*H85,2)</f>
        <v>0</v>
      </c>
      <c r="K85" s="177" t="s">
        <v>154</v>
      </c>
      <c r="L85" s="41"/>
      <c r="M85" s="182" t="s">
        <v>19</v>
      </c>
      <c r="N85" s="183" t="s">
        <v>47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224</v>
      </c>
      <c r="AT85" s="186" t="s">
        <v>150</v>
      </c>
      <c r="AU85" s="186" t="s">
        <v>86</v>
      </c>
      <c r="AY85" s="19" t="s">
        <v>147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84</v>
      </c>
      <c r="BK85" s="187">
        <f>ROUND(I85*H85,2)</f>
        <v>0</v>
      </c>
      <c r="BL85" s="19" t="s">
        <v>224</v>
      </c>
      <c r="BM85" s="186" t="s">
        <v>1438</v>
      </c>
    </row>
    <row r="86" spans="1:47" s="2" customFormat="1" ht="18">
      <c r="A86" s="36"/>
      <c r="B86" s="37"/>
      <c r="C86" s="38"/>
      <c r="D86" s="188" t="s">
        <v>157</v>
      </c>
      <c r="E86" s="38"/>
      <c r="F86" s="189" t="s">
        <v>1439</v>
      </c>
      <c r="G86" s="38"/>
      <c r="H86" s="38"/>
      <c r="I86" s="190"/>
      <c r="J86" s="38"/>
      <c r="K86" s="38"/>
      <c r="L86" s="41"/>
      <c r="M86" s="191"/>
      <c r="N86" s="192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157</v>
      </c>
      <c r="AU86" s="19" t="s">
        <v>86</v>
      </c>
    </row>
    <row r="87" spans="1:47" s="2" customFormat="1" ht="10">
      <c r="A87" s="36"/>
      <c r="B87" s="37"/>
      <c r="C87" s="38"/>
      <c r="D87" s="193" t="s">
        <v>159</v>
      </c>
      <c r="E87" s="38"/>
      <c r="F87" s="194" t="s">
        <v>1440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159</v>
      </c>
      <c r="AU87" s="19" t="s">
        <v>86</v>
      </c>
    </row>
    <row r="88" spans="1:65" s="2" customFormat="1" ht="16.5" customHeight="1">
      <c r="A88" s="36"/>
      <c r="B88" s="37"/>
      <c r="C88" s="227" t="s">
        <v>86</v>
      </c>
      <c r="D88" s="227" t="s">
        <v>209</v>
      </c>
      <c r="E88" s="228" t="s">
        <v>1441</v>
      </c>
      <c r="F88" s="229" t="s">
        <v>1442</v>
      </c>
      <c r="G88" s="230" t="s">
        <v>241</v>
      </c>
      <c r="H88" s="231">
        <v>10.5</v>
      </c>
      <c r="I88" s="232"/>
      <c r="J88" s="233">
        <f>ROUND(I88*H88,2)</f>
        <v>0</v>
      </c>
      <c r="K88" s="229" t="s">
        <v>212</v>
      </c>
      <c r="L88" s="234"/>
      <c r="M88" s="235" t="s">
        <v>19</v>
      </c>
      <c r="N88" s="236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304</v>
      </c>
      <c r="AT88" s="186" t="s">
        <v>209</v>
      </c>
      <c r="AU88" s="186" t="s">
        <v>86</v>
      </c>
      <c r="AY88" s="19" t="s">
        <v>147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84</v>
      </c>
      <c r="BK88" s="187">
        <f>ROUND(I88*H88,2)</f>
        <v>0</v>
      </c>
      <c r="BL88" s="19" t="s">
        <v>224</v>
      </c>
      <c r="BM88" s="186" t="s">
        <v>1443</v>
      </c>
    </row>
    <row r="89" spans="1:47" s="2" customFormat="1" ht="10">
      <c r="A89" s="36"/>
      <c r="B89" s="37"/>
      <c r="C89" s="38"/>
      <c r="D89" s="188" t="s">
        <v>157</v>
      </c>
      <c r="E89" s="38"/>
      <c r="F89" s="189" t="s">
        <v>1442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157</v>
      </c>
      <c r="AU89" s="19" t="s">
        <v>86</v>
      </c>
    </row>
    <row r="90" spans="2:51" s="13" customFormat="1" ht="10">
      <c r="B90" s="195"/>
      <c r="C90" s="196"/>
      <c r="D90" s="188" t="s">
        <v>161</v>
      </c>
      <c r="E90" s="196"/>
      <c r="F90" s="197" t="s">
        <v>1444</v>
      </c>
      <c r="G90" s="196"/>
      <c r="H90" s="198">
        <v>10.5</v>
      </c>
      <c r="I90" s="199"/>
      <c r="J90" s="196"/>
      <c r="K90" s="196"/>
      <c r="L90" s="200"/>
      <c r="M90" s="201"/>
      <c r="N90" s="202"/>
      <c r="O90" s="202"/>
      <c r="P90" s="202"/>
      <c r="Q90" s="202"/>
      <c r="R90" s="202"/>
      <c r="S90" s="202"/>
      <c r="T90" s="203"/>
      <c r="AT90" s="204" t="s">
        <v>161</v>
      </c>
      <c r="AU90" s="204" t="s">
        <v>86</v>
      </c>
      <c r="AV90" s="13" t="s">
        <v>86</v>
      </c>
      <c r="AW90" s="13" t="s">
        <v>4</v>
      </c>
      <c r="AX90" s="13" t="s">
        <v>84</v>
      </c>
      <c r="AY90" s="204" t="s">
        <v>147</v>
      </c>
    </row>
    <row r="91" spans="1:65" s="2" customFormat="1" ht="16.5" customHeight="1">
      <c r="A91" s="36"/>
      <c r="B91" s="37"/>
      <c r="C91" s="175" t="s">
        <v>148</v>
      </c>
      <c r="D91" s="175" t="s">
        <v>150</v>
      </c>
      <c r="E91" s="176" t="s">
        <v>1445</v>
      </c>
      <c r="F91" s="177" t="s">
        <v>1446</v>
      </c>
      <c r="G91" s="178" t="s">
        <v>241</v>
      </c>
      <c r="H91" s="179">
        <v>90</v>
      </c>
      <c r="I91" s="180"/>
      <c r="J91" s="181">
        <f>ROUND(I91*H91,2)</f>
        <v>0</v>
      </c>
      <c r="K91" s="177" t="s">
        <v>154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224</v>
      </c>
      <c r="AT91" s="186" t="s">
        <v>150</v>
      </c>
      <c r="AU91" s="186" t="s">
        <v>86</v>
      </c>
      <c r="AY91" s="19" t="s">
        <v>147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84</v>
      </c>
      <c r="BK91" s="187">
        <f>ROUND(I91*H91,2)</f>
        <v>0</v>
      </c>
      <c r="BL91" s="19" t="s">
        <v>224</v>
      </c>
      <c r="BM91" s="186" t="s">
        <v>1447</v>
      </c>
    </row>
    <row r="92" spans="1:47" s="2" customFormat="1" ht="10">
      <c r="A92" s="36"/>
      <c r="B92" s="37"/>
      <c r="C92" s="38"/>
      <c r="D92" s="188" t="s">
        <v>157</v>
      </c>
      <c r="E92" s="38"/>
      <c r="F92" s="189" t="s">
        <v>1448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157</v>
      </c>
      <c r="AU92" s="19" t="s">
        <v>86</v>
      </c>
    </row>
    <row r="93" spans="1:47" s="2" customFormat="1" ht="10">
      <c r="A93" s="36"/>
      <c r="B93" s="37"/>
      <c r="C93" s="38"/>
      <c r="D93" s="193" t="s">
        <v>159</v>
      </c>
      <c r="E93" s="38"/>
      <c r="F93" s="194" t="s">
        <v>1449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159</v>
      </c>
      <c r="AU93" s="19" t="s">
        <v>86</v>
      </c>
    </row>
    <row r="94" spans="1:65" s="2" customFormat="1" ht="16.5" customHeight="1">
      <c r="A94" s="36"/>
      <c r="B94" s="37"/>
      <c r="C94" s="227" t="s">
        <v>155</v>
      </c>
      <c r="D94" s="227" t="s">
        <v>209</v>
      </c>
      <c r="E94" s="228" t="s">
        <v>1450</v>
      </c>
      <c r="F94" s="229" t="s">
        <v>1451</v>
      </c>
      <c r="G94" s="230" t="s">
        <v>241</v>
      </c>
      <c r="H94" s="231">
        <v>21</v>
      </c>
      <c r="I94" s="232"/>
      <c r="J94" s="233">
        <f>ROUND(I94*H94,2)</f>
        <v>0</v>
      </c>
      <c r="K94" s="229" t="s">
        <v>154</v>
      </c>
      <c r="L94" s="234"/>
      <c r="M94" s="235" t="s">
        <v>19</v>
      </c>
      <c r="N94" s="236" t="s">
        <v>47</v>
      </c>
      <c r="O94" s="66"/>
      <c r="P94" s="184">
        <f>O94*H94</f>
        <v>0</v>
      </c>
      <c r="Q94" s="184">
        <v>0.00021</v>
      </c>
      <c r="R94" s="184">
        <f>Q94*H94</f>
        <v>0.00441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304</v>
      </c>
      <c r="AT94" s="186" t="s">
        <v>209</v>
      </c>
      <c r="AU94" s="186" t="s">
        <v>86</v>
      </c>
      <c r="AY94" s="19" t="s">
        <v>147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84</v>
      </c>
      <c r="BK94" s="187">
        <f>ROUND(I94*H94,2)</f>
        <v>0</v>
      </c>
      <c r="BL94" s="19" t="s">
        <v>224</v>
      </c>
      <c r="BM94" s="186" t="s">
        <v>1452</v>
      </c>
    </row>
    <row r="95" spans="1:47" s="2" customFormat="1" ht="10">
      <c r="A95" s="36"/>
      <c r="B95" s="37"/>
      <c r="C95" s="38"/>
      <c r="D95" s="188" t="s">
        <v>157</v>
      </c>
      <c r="E95" s="38"/>
      <c r="F95" s="189" t="s">
        <v>1451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157</v>
      </c>
      <c r="AU95" s="19" t="s">
        <v>86</v>
      </c>
    </row>
    <row r="96" spans="2:51" s="13" customFormat="1" ht="10">
      <c r="B96" s="195"/>
      <c r="C96" s="196"/>
      <c r="D96" s="188" t="s">
        <v>161</v>
      </c>
      <c r="E96" s="196"/>
      <c r="F96" s="197" t="s">
        <v>1453</v>
      </c>
      <c r="G96" s="196"/>
      <c r="H96" s="198">
        <v>21</v>
      </c>
      <c r="I96" s="199"/>
      <c r="J96" s="196"/>
      <c r="K96" s="196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161</v>
      </c>
      <c r="AU96" s="204" t="s">
        <v>86</v>
      </c>
      <c r="AV96" s="13" t="s">
        <v>86</v>
      </c>
      <c r="AW96" s="13" t="s">
        <v>4</v>
      </c>
      <c r="AX96" s="13" t="s">
        <v>84</v>
      </c>
      <c r="AY96" s="204" t="s">
        <v>147</v>
      </c>
    </row>
    <row r="97" spans="1:65" s="2" customFormat="1" ht="16.5" customHeight="1">
      <c r="A97" s="36"/>
      <c r="B97" s="37"/>
      <c r="C97" s="227" t="s">
        <v>183</v>
      </c>
      <c r="D97" s="227" t="s">
        <v>209</v>
      </c>
      <c r="E97" s="228" t="s">
        <v>1454</v>
      </c>
      <c r="F97" s="229" t="s">
        <v>1455</v>
      </c>
      <c r="G97" s="230" t="s">
        <v>241</v>
      </c>
      <c r="H97" s="231">
        <v>73.5</v>
      </c>
      <c r="I97" s="232"/>
      <c r="J97" s="233">
        <f>ROUND(I97*H97,2)</f>
        <v>0</v>
      </c>
      <c r="K97" s="229" t="s">
        <v>154</v>
      </c>
      <c r="L97" s="234"/>
      <c r="M97" s="235" t="s">
        <v>19</v>
      </c>
      <c r="N97" s="236" t="s">
        <v>47</v>
      </c>
      <c r="O97" s="66"/>
      <c r="P97" s="184">
        <f>O97*H97</f>
        <v>0</v>
      </c>
      <c r="Q97" s="184">
        <v>0.00013</v>
      </c>
      <c r="R97" s="184">
        <f>Q97*H97</f>
        <v>0.009555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304</v>
      </c>
      <c r="AT97" s="186" t="s">
        <v>209</v>
      </c>
      <c r="AU97" s="186" t="s">
        <v>86</v>
      </c>
      <c r="AY97" s="19" t="s">
        <v>147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84</v>
      </c>
      <c r="BK97" s="187">
        <f>ROUND(I97*H97,2)</f>
        <v>0</v>
      </c>
      <c r="BL97" s="19" t="s">
        <v>224</v>
      </c>
      <c r="BM97" s="186" t="s">
        <v>1456</v>
      </c>
    </row>
    <row r="98" spans="1:47" s="2" customFormat="1" ht="10">
      <c r="A98" s="36"/>
      <c r="B98" s="37"/>
      <c r="C98" s="38"/>
      <c r="D98" s="188" t="s">
        <v>157</v>
      </c>
      <c r="E98" s="38"/>
      <c r="F98" s="189" t="s">
        <v>1455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157</v>
      </c>
      <c r="AU98" s="19" t="s">
        <v>86</v>
      </c>
    </row>
    <row r="99" spans="2:51" s="13" customFormat="1" ht="10">
      <c r="B99" s="195"/>
      <c r="C99" s="196"/>
      <c r="D99" s="188" t="s">
        <v>161</v>
      </c>
      <c r="E99" s="196"/>
      <c r="F99" s="197" t="s">
        <v>1457</v>
      </c>
      <c r="G99" s="196"/>
      <c r="H99" s="198">
        <v>73.5</v>
      </c>
      <c r="I99" s="199"/>
      <c r="J99" s="196"/>
      <c r="K99" s="196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161</v>
      </c>
      <c r="AU99" s="204" t="s">
        <v>86</v>
      </c>
      <c r="AV99" s="13" t="s">
        <v>86</v>
      </c>
      <c r="AW99" s="13" t="s">
        <v>4</v>
      </c>
      <c r="AX99" s="13" t="s">
        <v>84</v>
      </c>
      <c r="AY99" s="204" t="s">
        <v>147</v>
      </c>
    </row>
    <row r="100" spans="1:65" s="2" customFormat="1" ht="16.5" customHeight="1">
      <c r="A100" s="36"/>
      <c r="B100" s="37"/>
      <c r="C100" s="175" t="s">
        <v>163</v>
      </c>
      <c r="D100" s="175" t="s">
        <v>150</v>
      </c>
      <c r="E100" s="176" t="s">
        <v>1458</v>
      </c>
      <c r="F100" s="177" t="s">
        <v>1459</v>
      </c>
      <c r="G100" s="178" t="s">
        <v>204</v>
      </c>
      <c r="H100" s="179">
        <v>7</v>
      </c>
      <c r="I100" s="180"/>
      <c r="J100" s="181">
        <f>ROUND(I100*H100,2)</f>
        <v>0</v>
      </c>
      <c r="K100" s="177" t="s">
        <v>154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224</v>
      </c>
      <c r="AT100" s="186" t="s">
        <v>150</v>
      </c>
      <c r="AU100" s="186" t="s">
        <v>86</v>
      </c>
      <c r="AY100" s="19" t="s">
        <v>147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84</v>
      </c>
      <c r="BK100" s="187">
        <f>ROUND(I100*H100,2)</f>
        <v>0</v>
      </c>
      <c r="BL100" s="19" t="s">
        <v>224</v>
      </c>
      <c r="BM100" s="186" t="s">
        <v>1460</v>
      </c>
    </row>
    <row r="101" spans="1:47" s="2" customFormat="1" ht="18">
      <c r="A101" s="36"/>
      <c r="B101" s="37"/>
      <c r="C101" s="38"/>
      <c r="D101" s="188" t="s">
        <v>157</v>
      </c>
      <c r="E101" s="38"/>
      <c r="F101" s="189" t="s">
        <v>1461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157</v>
      </c>
      <c r="AU101" s="19" t="s">
        <v>86</v>
      </c>
    </row>
    <row r="102" spans="1:47" s="2" customFormat="1" ht="10">
      <c r="A102" s="36"/>
      <c r="B102" s="37"/>
      <c r="C102" s="38"/>
      <c r="D102" s="193" t="s">
        <v>159</v>
      </c>
      <c r="E102" s="38"/>
      <c r="F102" s="194" t="s">
        <v>1462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159</v>
      </c>
      <c r="AU102" s="19" t="s">
        <v>86</v>
      </c>
    </row>
    <row r="103" spans="1:65" s="2" customFormat="1" ht="16.5" customHeight="1">
      <c r="A103" s="36"/>
      <c r="B103" s="37"/>
      <c r="C103" s="227" t="s">
        <v>201</v>
      </c>
      <c r="D103" s="227" t="s">
        <v>209</v>
      </c>
      <c r="E103" s="228" t="s">
        <v>1463</v>
      </c>
      <c r="F103" s="229" t="s">
        <v>1464</v>
      </c>
      <c r="G103" s="230" t="s">
        <v>204</v>
      </c>
      <c r="H103" s="231">
        <v>7</v>
      </c>
      <c r="I103" s="232"/>
      <c r="J103" s="233">
        <f>ROUND(I103*H103,2)</f>
        <v>0</v>
      </c>
      <c r="K103" s="229" t="s">
        <v>154</v>
      </c>
      <c r="L103" s="234"/>
      <c r="M103" s="235" t="s">
        <v>19</v>
      </c>
      <c r="N103" s="236" t="s">
        <v>47</v>
      </c>
      <c r="O103" s="66"/>
      <c r="P103" s="184">
        <f>O103*H103</f>
        <v>0</v>
      </c>
      <c r="Q103" s="184">
        <v>0.00015</v>
      </c>
      <c r="R103" s="184">
        <f>Q103*H103</f>
        <v>0.00105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304</v>
      </c>
      <c r="AT103" s="186" t="s">
        <v>209</v>
      </c>
      <c r="AU103" s="186" t="s">
        <v>86</v>
      </c>
      <c r="AY103" s="19" t="s">
        <v>147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84</v>
      </c>
      <c r="BK103" s="187">
        <f>ROUND(I103*H103,2)</f>
        <v>0</v>
      </c>
      <c r="BL103" s="19" t="s">
        <v>224</v>
      </c>
      <c r="BM103" s="186" t="s">
        <v>1465</v>
      </c>
    </row>
    <row r="104" spans="1:47" s="2" customFormat="1" ht="10">
      <c r="A104" s="36"/>
      <c r="B104" s="37"/>
      <c r="C104" s="38"/>
      <c r="D104" s="188" t="s">
        <v>157</v>
      </c>
      <c r="E104" s="38"/>
      <c r="F104" s="189" t="s">
        <v>1464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157</v>
      </c>
      <c r="AU104" s="19" t="s">
        <v>86</v>
      </c>
    </row>
    <row r="105" spans="1:65" s="2" customFormat="1" ht="16.5" customHeight="1">
      <c r="A105" s="36"/>
      <c r="B105" s="37"/>
      <c r="C105" s="227" t="s">
        <v>208</v>
      </c>
      <c r="D105" s="227" t="s">
        <v>209</v>
      </c>
      <c r="E105" s="228" t="s">
        <v>1466</v>
      </c>
      <c r="F105" s="229" t="s">
        <v>1467</v>
      </c>
      <c r="G105" s="230" t="s">
        <v>204</v>
      </c>
      <c r="H105" s="231">
        <v>25</v>
      </c>
      <c r="I105" s="232"/>
      <c r="J105" s="233">
        <f>ROUND(I105*H105,2)</f>
        <v>0</v>
      </c>
      <c r="K105" s="229" t="s">
        <v>212</v>
      </c>
      <c r="L105" s="234"/>
      <c r="M105" s="235" t="s">
        <v>19</v>
      </c>
      <c r="N105" s="236" t="s">
        <v>47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304</v>
      </c>
      <c r="AT105" s="186" t="s">
        <v>209</v>
      </c>
      <c r="AU105" s="186" t="s">
        <v>86</v>
      </c>
      <c r="AY105" s="19" t="s">
        <v>147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84</v>
      </c>
      <c r="BK105" s="187">
        <f>ROUND(I105*H105,2)</f>
        <v>0</v>
      </c>
      <c r="BL105" s="19" t="s">
        <v>224</v>
      </c>
      <c r="BM105" s="186" t="s">
        <v>1468</v>
      </c>
    </row>
    <row r="106" spans="1:47" s="2" customFormat="1" ht="10">
      <c r="A106" s="36"/>
      <c r="B106" s="37"/>
      <c r="C106" s="38"/>
      <c r="D106" s="188" t="s">
        <v>157</v>
      </c>
      <c r="E106" s="38"/>
      <c r="F106" s="189" t="s">
        <v>1467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157</v>
      </c>
      <c r="AU106" s="19" t="s">
        <v>86</v>
      </c>
    </row>
    <row r="107" spans="1:65" s="2" customFormat="1" ht="16.5" customHeight="1">
      <c r="A107" s="36"/>
      <c r="B107" s="37"/>
      <c r="C107" s="175" t="s">
        <v>214</v>
      </c>
      <c r="D107" s="175" t="s">
        <v>150</v>
      </c>
      <c r="E107" s="176" t="s">
        <v>1469</v>
      </c>
      <c r="F107" s="177" t="s">
        <v>1470</v>
      </c>
      <c r="G107" s="178" t="s">
        <v>241</v>
      </c>
      <c r="H107" s="179">
        <v>70</v>
      </c>
      <c r="I107" s="180"/>
      <c r="J107" s="181">
        <f>ROUND(I107*H107,2)</f>
        <v>0</v>
      </c>
      <c r="K107" s="177" t="s">
        <v>154</v>
      </c>
      <c r="L107" s="41"/>
      <c r="M107" s="182" t="s">
        <v>19</v>
      </c>
      <c r="N107" s="183" t="s">
        <v>47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0.00027</v>
      </c>
      <c r="T107" s="185">
        <f>S107*H107</f>
        <v>0.0189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224</v>
      </c>
      <c r="AT107" s="186" t="s">
        <v>150</v>
      </c>
      <c r="AU107" s="186" t="s">
        <v>86</v>
      </c>
      <c r="AY107" s="19" t="s">
        <v>147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84</v>
      </c>
      <c r="BK107" s="187">
        <f>ROUND(I107*H107,2)</f>
        <v>0</v>
      </c>
      <c r="BL107" s="19" t="s">
        <v>224</v>
      </c>
      <c r="BM107" s="186" t="s">
        <v>1471</v>
      </c>
    </row>
    <row r="108" spans="1:47" s="2" customFormat="1" ht="10">
      <c r="A108" s="36"/>
      <c r="B108" s="37"/>
      <c r="C108" s="38"/>
      <c r="D108" s="188" t="s">
        <v>157</v>
      </c>
      <c r="E108" s="38"/>
      <c r="F108" s="189" t="s">
        <v>1472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157</v>
      </c>
      <c r="AU108" s="19" t="s">
        <v>86</v>
      </c>
    </row>
    <row r="109" spans="1:47" s="2" customFormat="1" ht="10">
      <c r="A109" s="36"/>
      <c r="B109" s="37"/>
      <c r="C109" s="38"/>
      <c r="D109" s="193" t="s">
        <v>159</v>
      </c>
      <c r="E109" s="38"/>
      <c r="F109" s="194" t="s">
        <v>1473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159</v>
      </c>
      <c r="AU109" s="19" t="s">
        <v>86</v>
      </c>
    </row>
    <row r="110" spans="1:65" s="2" customFormat="1" ht="16.5" customHeight="1">
      <c r="A110" s="36"/>
      <c r="B110" s="37"/>
      <c r="C110" s="175" t="s">
        <v>221</v>
      </c>
      <c r="D110" s="175" t="s">
        <v>150</v>
      </c>
      <c r="E110" s="176" t="s">
        <v>1474</v>
      </c>
      <c r="F110" s="177" t="s">
        <v>1475</v>
      </c>
      <c r="G110" s="178" t="s">
        <v>241</v>
      </c>
      <c r="H110" s="179">
        <v>200</v>
      </c>
      <c r="I110" s="180"/>
      <c r="J110" s="181">
        <f>ROUND(I110*H110,2)</f>
        <v>0</v>
      </c>
      <c r="K110" s="177" t="s">
        <v>154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0.00212</v>
      </c>
      <c r="T110" s="185">
        <f>S110*H110</f>
        <v>0.424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224</v>
      </c>
      <c r="AT110" s="186" t="s">
        <v>150</v>
      </c>
      <c r="AU110" s="186" t="s">
        <v>86</v>
      </c>
      <c r="AY110" s="19" t="s">
        <v>147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84</v>
      </c>
      <c r="BK110" s="187">
        <f>ROUND(I110*H110,2)</f>
        <v>0</v>
      </c>
      <c r="BL110" s="19" t="s">
        <v>224</v>
      </c>
      <c r="BM110" s="186" t="s">
        <v>1476</v>
      </c>
    </row>
    <row r="111" spans="1:47" s="2" customFormat="1" ht="18">
      <c r="A111" s="36"/>
      <c r="B111" s="37"/>
      <c r="C111" s="38"/>
      <c r="D111" s="188" t="s">
        <v>157</v>
      </c>
      <c r="E111" s="38"/>
      <c r="F111" s="189" t="s">
        <v>1477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157</v>
      </c>
      <c r="AU111" s="19" t="s">
        <v>86</v>
      </c>
    </row>
    <row r="112" spans="1:47" s="2" customFormat="1" ht="10">
      <c r="A112" s="36"/>
      <c r="B112" s="37"/>
      <c r="C112" s="38"/>
      <c r="D112" s="193" t="s">
        <v>159</v>
      </c>
      <c r="E112" s="38"/>
      <c r="F112" s="194" t="s">
        <v>1478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159</v>
      </c>
      <c r="AU112" s="19" t="s">
        <v>86</v>
      </c>
    </row>
    <row r="113" spans="1:65" s="2" customFormat="1" ht="16.5" customHeight="1">
      <c r="A113" s="36"/>
      <c r="B113" s="37"/>
      <c r="C113" s="175" t="s">
        <v>231</v>
      </c>
      <c r="D113" s="175" t="s">
        <v>150</v>
      </c>
      <c r="E113" s="176" t="s">
        <v>1479</v>
      </c>
      <c r="F113" s="177" t="s">
        <v>1480</v>
      </c>
      <c r="G113" s="178" t="s">
        <v>241</v>
      </c>
      <c r="H113" s="179">
        <v>280</v>
      </c>
      <c r="I113" s="180"/>
      <c r="J113" s="181">
        <f>ROUND(I113*H113,2)</f>
        <v>0</v>
      </c>
      <c r="K113" s="177" t="s">
        <v>154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224</v>
      </c>
      <c r="AT113" s="186" t="s">
        <v>150</v>
      </c>
      <c r="AU113" s="186" t="s">
        <v>86</v>
      </c>
      <c r="AY113" s="19" t="s">
        <v>147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84</v>
      </c>
      <c r="BK113" s="187">
        <f>ROUND(I113*H113,2)</f>
        <v>0</v>
      </c>
      <c r="BL113" s="19" t="s">
        <v>224</v>
      </c>
      <c r="BM113" s="186" t="s">
        <v>1481</v>
      </c>
    </row>
    <row r="114" spans="1:47" s="2" customFormat="1" ht="10">
      <c r="A114" s="36"/>
      <c r="B114" s="37"/>
      <c r="C114" s="38"/>
      <c r="D114" s="188" t="s">
        <v>157</v>
      </c>
      <c r="E114" s="38"/>
      <c r="F114" s="189" t="s">
        <v>1482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157</v>
      </c>
      <c r="AU114" s="19" t="s">
        <v>86</v>
      </c>
    </row>
    <row r="115" spans="1:47" s="2" customFormat="1" ht="10">
      <c r="A115" s="36"/>
      <c r="B115" s="37"/>
      <c r="C115" s="38"/>
      <c r="D115" s="193" t="s">
        <v>159</v>
      </c>
      <c r="E115" s="38"/>
      <c r="F115" s="194" t="s">
        <v>1483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159</v>
      </c>
      <c r="AU115" s="19" t="s">
        <v>86</v>
      </c>
    </row>
    <row r="116" spans="1:65" s="2" customFormat="1" ht="16.5" customHeight="1">
      <c r="A116" s="36"/>
      <c r="B116" s="37"/>
      <c r="C116" s="227" t="s">
        <v>238</v>
      </c>
      <c r="D116" s="227" t="s">
        <v>209</v>
      </c>
      <c r="E116" s="228" t="s">
        <v>1484</v>
      </c>
      <c r="F116" s="229" t="s">
        <v>1485</v>
      </c>
      <c r="G116" s="230" t="s">
        <v>1486</v>
      </c>
      <c r="H116" s="231">
        <v>0.23</v>
      </c>
      <c r="I116" s="232"/>
      <c r="J116" s="233">
        <f>ROUND(I116*H116,2)</f>
        <v>0</v>
      </c>
      <c r="K116" s="229" t="s">
        <v>212</v>
      </c>
      <c r="L116" s="234"/>
      <c r="M116" s="235" t="s">
        <v>19</v>
      </c>
      <c r="N116" s="236" t="s">
        <v>47</v>
      </c>
      <c r="O116" s="66"/>
      <c r="P116" s="184">
        <f>O116*H116</f>
        <v>0</v>
      </c>
      <c r="Q116" s="184">
        <v>0.12</v>
      </c>
      <c r="R116" s="184">
        <f>Q116*H116</f>
        <v>0.0276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304</v>
      </c>
      <c r="AT116" s="186" t="s">
        <v>209</v>
      </c>
      <c r="AU116" s="186" t="s">
        <v>86</v>
      </c>
      <c r="AY116" s="19" t="s">
        <v>147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84</v>
      </c>
      <c r="BK116" s="187">
        <f>ROUND(I116*H116,2)</f>
        <v>0</v>
      </c>
      <c r="BL116" s="19" t="s">
        <v>224</v>
      </c>
      <c r="BM116" s="186" t="s">
        <v>1487</v>
      </c>
    </row>
    <row r="117" spans="1:47" s="2" customFormat="1" ht="10">
      <c r="A117" s="36"/>
      <c r="B117" s="37"/>
      <c r="C117" s="38"/>
      <c r="D117" s="188" t="s">
        <v>157</v>
      </c>
      <c r="E117" s="38"/>
      <c r="F117" s="189" t="s">
        <v>1485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157</v>
      </c>
      <c r="AU117" s="19" t="s">
        <v>86</v>
      </c>
    </row>
    <row r="118" spans="2:51" s="13" customFormat="1" ht="10">
      <c r="B118" s="195"/>
      <c r="C118" s="196"/>
      <c r="D118" s="188" t="s">
        <v>161</v>
      </c>
      <c r="E118" s="196"/>
      <c r="F118" s="197" t="s">
        <v>1488</v>
      </c>
      <c r="G118" s="196"/>
      <c r="H118" s="198">
        <v>0.23</v>
      </c>
      <c r="I118" s="199"/>
      <c r="J118" s="196"/>
      <c r="K118" s="196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161</v>
      </c>
      <c r="AU118" s="204" t="s">
        <v>86</v>
      </c>
      <c r="AV118" s="13" t="s">
        <v>86</v>
      </c>
      <c r="AW118" s="13" t="s">
        <v>4</v>
      </c>
      <c r="AX118" s="13" t="s">
        <v>84</v>
      </c>
      <c r="AY118" s="204" t="s">
        <v>147</v>
      </c>
    </row>
    <row r="119" spans="1:65" s="2" customFormat="1" ht="16.5" customHeight="1">
      <c r="A119" s="36"/>
      <c r="B119" s="37"/>
      <c r="C119" s="227" t="s">
        <v>246</v>
      </c>
      <c r="D119" s="227" t="s">
        <v>209</v>
      </c>
      <c r="E119" s="228" t="s">
        <v>1489</v>
      </c>
      <c r="F119" s="229" t="s">
        <v>1490</v>
      </c>
      <c r="G119" s="230" t="s">
        <v>1486</v>
      </c>
      <c r="H119" s="231">
        <v>0.092</v>
      </c>
      <c r="I119" s="232"/>
      <c r="J119" s="233">
        <f>ROUND(I119*H119,2)</f>
        <v>0</v>
      </c>
      <c r="K119" s="229" t="s">
        <v>212</v>
      </c>
      <c r="L119" s="234"/>
      <c r="M119" s="235" t="s">
        <v>19</v>
      </c>
      <c r="N119" s="236" t="s">
        <v>47</v>
      </c>
      <c r="O119" s="66"/>
      <c r="P119" s="184">
        <f>O119*H119</f>
        <v>0</v>
      </c>
      <c r="Q119" s="184">
        <v>0.12</v>
      </c>
      <c r="R119" s="184">
        <f>Q119*H119</f>
        <v>0.01104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304</v>
      </c>
      <c r="AT119" s="186" t="s">
        <v>209</v>
      </c>
      <c r="AU119" s="186" t="s">
        <v>86</v>
      </c>
      <c r="AY119" s="19" t="s">
        <v>147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84</v>
      </c>
      <c r="BK119" s="187">
        <f>ROUND(I119*H119,2)</f>
        <v>0</v>
      </c>
      <c r="BL119" s="19" t="s">
        <v>224</v>
      </c>
      <c r="BM119" s="186" t="s">
        <v>1491</v>
      </c>
    </row>
    <row r="120" spans="1:47" s="2" customFormat="1" ht="10">
      <c r="A120" s="36"/>
      <c r="B120" s="37"/>
      <c r="C120" s="38"/>
      <c r="D120" s="188" t="s">
        <v>157</v>
      </c>
      <c r="E120" s="38"/>
      <c r="F120" s="189" t="s">
        <v>1490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157</v>
      </c>
      <c r="AU120" s="19" t="s">
        <v>86</v>
      </c>
    </row>
    <row r="121" spans="2:51" s="13" customFormat="1" ht="10">
      <c r="B121" s="195"/>
      <c r="C121" s="196"/>
      <c r="D121" s="188" t="s">
        <v>161</v>
      </c>
      <c r="E121" s="196"/>
      <c r="F121" s="197" t="s">
        <v>1492</v>
      </c>
      <c r="G121" s="196"/>
      <c r="H121" s="198">
        <v>0.092</v>
      </c>
      <c r="I121" s="199"/>
      <c r="J121" s="196"/>
      <c r="K121" s="196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161</v>
      </c>
      <c r="AU121" s="204" t="s">
        <v>86</v>
      </c>
      <c r="AV121" s="13" t="s">
        <v>86</v>
      </c>
      <c r="AW121" s="13" t="s">
        <v>4</v>
      </c>
      <c r="AX121" s="13" t="s">
        <v>84</v>
      </c>
      <c r="AY121" s="204" t="s">
        <v>147</v>
      </c>
    </row>
    <row r="122" spans="1:65" s="2" customFormat="1" ht="16.5" customHeight="1">
      <c r="A122" s="36"/>
      <c r="B122" s="37"/>
      <c r="C122" s="175" t="s">
        <v>254</v>
      </c>
      <c r="D122" s="175" t="s">
        <v>150</v>
      </c>
      <c r="E122" s="176" t="s">
        <v>1493</v>
      </c>
      <c r="F122" s="177" t="s">
        <v>1494</v>
      </c>
      <c r="G122" s="178" t="s">
        <v>241</v>
      </c>
      <c r="H122" s="179">
        <v>35</v>
      </c>
      <c r="I122" s="180"/>
      <c r="J122" s="181">
        <f>ROUND(I122*H122,2)</f>
        <v>0</v>
      </c>
      <c r="K122" s="177" t="s">
        <v>154</v>
      </c>
      <c r="L122" s="41"/>
      <c r="M122" s="182" t="s">
        <v>19</v>
      </c>
      <c r="N122" s="183" t="s">
        <v>47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224</v>
      </c>
      <c r="AT122" s="186" t="s">
        <v>150</v>
      </c>
      <c r="AU122" s="186" t="s">
        <v>86</v>
      </c>
      <c r="AY122" s="19" t="s">
        <v>147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84</v>
      </c>
      <c r="BK122" s="187">
        <f>ROUND(I122*H122,2)</f>
        <v>0</v>
      </c>
      <c r="BL122" s="19" t="s">
        <v>224</v>
      </c>
      <c r="BM122" s="186" t="s">
        <v>1495</v>
      </c>
    </row>
    <row r="123" spans="1:47" s="2" customFormat="1" ht="10">
      <c r="A123" s="36"/>
      <c r="B123" s="37"/>
      <c r="C123" s="38"/>
      <c r="D123" s="188" t="s">
        <v>157</v>
      </c>
      <c r="E123" s="38"/>
      <c r="F123" s="189" t="s">
        <v>1496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157</v>
      </c>
      <c r="AU123" s="19" t="s">
        <v>86</v>
      </c>
    </row>
    <row r="124" spans="1:47" s="2" customFormat="1" ht="10">
      <c r="A124" s="36"/>
      <c r="B124" s="37"/>
      <c r="C124" s="38"/>
      <c r="D124" s="193" t="s">
        <v>159</v>
      </c>
      <c r="E124" s="38"/>
      <c r="F124" s="194" t="s">
        <v>1497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159</v>
      </c>
      <c r="AU124" s="19" t="s">
        <v>86</v>
      </c>
    </row>
    <row r="125" spans="1:65" s="2" customFormat="1" ht="16.5" customHeight="1">
      <c r="A125" s="36"/>
      <c r="B125" s="37"/>
      <c r="C125" s="227" t="s">
        <v>8</v>
      </c>
      <c r="D125" s="227" t="s">
        <v>209</v>
      </c>
      <c r="E125" s="228" t="s">
        <v>1498</v>
      </c>
      <c r="F125" s="229" t="s">
        <v>1499</v>
      </c>
      <c r="G125" s="230" t="s">
        <v>241</v>
      </c>
      <c r="H125" s="231">
        <v>40.25</v>
      </c>
      <c r="I125" s="232"/>
      <c r="J125" s="233">
        <f>ROUND(I125*H125,2)</f>
        <v>0</v>
      </c>
      <c r="K125" s="229" t="s">
        <v>154</v>
      </c>
      <c r="L125" s="234"/>
      <c r="M125" s="235" t="s">
        <v>19</v>
      </c>
      <c r="N125" s="236" t="s">
        <v>47</v>
      </c>
      <c r="O125" s="66"/>
      <c r="P125" s="184">
        <f>O125*H125</f>
        <v>0</v>
      </c>
      <c r="Q125" s="184">
        <v>0.00017</v>
      </c>
      <c r="R125" s="184">
        <f>Q125*H125</f>
        <v>0.0068425000000000005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304</v>
      </c>
      <c r="AT125" s="186" t="s">
        <v>209</v>
      </c>
      <c r="AU125" s="186" t="s">
        <v>86</v>
      </c>
      <c r="AY125" s="19" t="s">
        <v>147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84</v>
      </c>
      <c r="BK125" s="187">
        <f>ROUND(I125*H125,2)</f>
        <v>0</v>
      </c>
      <c r="BL125" s="19" t="s">
        <v>224</v>
      </c>
      <c r="BM125" s="186" t="s">
        <v>1500</v>
      </c>
    </row>
    <row r="126" spans="1:47" s="2" customFormat="1" ht="10">
      <c r="A126" s="36"/>
      <c r="B126" s="37"/>
      <c r="C126" s="38"/>
      <c r="D126" s="188" t="s">
        <v>157</v>
      </c>
      <c r="E126" s="38"/>
      <c r="F126" s="189" t="s">
        <v>1499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157</v>
      </c>
      <c r="AU126" s="19" t="s">
        <v>86</v>
      </c>
    </row>
    <row r="127" spans="2:51" s="13" customFormat="1" ht="10">
      <c r="B127" s="195"/>
      <c r="C127" s="196"/>
      <c r="D127" s="188" t="s">
        <v>161</v>
      </c>
      <c r="E127" s="196"/>
      <c r="F127" s="197" t="s">
        <v>1501</v>
      </c>
      <c r="G127" s="196"/>
      <c r="H127" s="198">
        <v>40.25</v>
      </c>
      <c r="I127" s="199"/>
      <c r="J127" s="196"/>
      <c r="K127" s="196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161</v>
      </c>
      <c r="AU127" s="204" t="s">
        <v>86</v>
      </c>
      <c r="AV127" s="13" t="s">
        <v>86</v>
      </c>
      <c r="AW127" s="13" t="s">
        <v>4</v>
      </c>
      <c r="AX127" s="13" t="s">
        <v>84</v>
      </c>
      <c r="AY127" s="204" t="s">
        <v>147</v>
      </c>
    </row>
    <row r="128" spans="1:65" s="2" customFormat="1" ht="16.5" customHeight="1">
      <c r="A128" s="36"/>
      <c r="B128" s="37"/>
      <c r="C128" s="175" t="s">
        <v>224</v>
      </c>
      <c r="D128" s="175" t="s">
        <v>150</v>
      </c>
      <c r="E128" s="176" t="s">
        <v>1502</v>
      </c>
      <c r="F128" s="177" t="s">
        <v>1503</v>
      </c>
      <c r="G128" s="178" t="s">
        <v>241</v>
      </c>
      <c r="H128" s="179">
        <v>15</v>
      </c>
      <c r="I128" s="180"/>
      <c r="J128" s="181">
        <f>ROUND(I128*H128,2)</f>
        <v>0</v>
      </c>
      <c r="K128" s="177" t="s">
        <v>154</v>
      </c>
      <c r="L128" s="41"/>
      <c r="M128" s="182" t="s">
        <v>19</v>
      </c>
      <c r="N128" s="183" t="s">
        <v>47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224</v>
      </c>
      <c r="AT128" s="186" t="s">
        <v>150</v>
      </c>
      <c r="AU128" s="186" t="s">
        <v>86</v>
      </c>
      <c r="AY128" s="19" t="s">
        <v>147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84</v>
      </c>
      <c r="BK128" s="187">
        <f>ROUND(I128*H128,2)</f>
        <v>0</v>
      </c>
      <c r="BL128" s="19" t="s">
        <v>224</v>
      </c>
      <c r="BM128" s="186" t="s">
        <v>1504</v>
      </c>
    </row>
    <row r="129" spans="1:47" s="2" customFormat="1" ht="18">
      <c r="A129" s="36"/>
      <c r="B129" s="37"/>
      <c r="C129" s="38"/>
      <c r="D129" s="188" t="s">
        <v>157</v>
      </c>
      <c r="E129" s="38"/>
      <c r="F129" s="189" t="s">
        <v>1505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157</v>
      </c>
      <c r="AU129" s="19" t="s">
        <v>86</v>
      </c>
    </row>
    <row r="130" spans="1:47" s="2" customFormat="1" ht="10">
      <c r="A130" s="36"/>
      <c r="B130" s="37"/>
      <c r="C130" s="38"/>
      <c r="D130" s="193" t="s">
        <v>159</v>
      </c>
      <c r="E130" s="38"/>
      <c r="F130" s="194" t="s">
        <v>1506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159</v>
      </c>
      <c r="AU130" s="19" t="s">
        <v>86</v>
      </c>
    </row>
    <row r="131" spans="1:65" s="2" customFormat="1" ht="16.5" customHeight="1">
      <c r="A131" s="36"/>
      <c r="B131" s="37"/>
      <c r="C131" s="227" t="s">
        <v>270</v>
      </c>
      <c r="D131" s="227" t="s">
        <v>209</v>
      </c>
      <c r="E131" s="228" t="s">
        <v>1507</v>
      </c>
      <c r="F131" s="229" t="s">
        <v>1508</v>
      </c>
      <c r="G131" s="230" t="s">
        <v>241</v>
      </c>
      <c r="H131" s="231">
        <v>17.25</v>
      </c>
      <c r="I131" s="232"/>
      <c r="J131" s="233">
        <f>ROUND(I131*H131,2)</f>
        <v>0</v>
      </c>
      <c r="K131" s="229" t="s">
        <v>154</v>
      </c>
      <c r="L131" s="234"/>
      <c r="M131" s="235" t="s">
        <v>19</v>
      </c>
      <c r="N131" s="236" t="s">
        <v>47</v>
      </c>
      <c r="O131" s="66"/>
      <c r="P131" s="184">
        <f>O131*H131</f>
        <v>0</v>
      </c>
      <c r="Q131" s="184">
        <v>0.0024</v>
      </c>
      <c r="R131" s="184">
        <f>Q131*H131</f>
        <v>0.0414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304</v>
      </c>
      <c r="AT131" s="186" t="s">
        <v>209</v>
      </c>
      <c r="AU131" s="186" t="s">
        <v>86</v>
      </c>
      <c r="AY131" s="19" t="s">
        <v>147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84</v>
      </c>
      <c r="BK131" s="187">
        <f>ROUND(I131*H131,2)</f>
        <v>0</v>
      </c>
      <c r="BL131" s="19" t="s">
        <v>224</v>
      </c>
      <c r="BM131" s="186" t="s">
        <v>1509</v>
      </c>
    </row>
    <row r="132" spans="1:47" s="2" customFormat="1" ht="10">
      <c r="A132" s="36"/>
      <c r="B132" s="37"/>
      <c r="C132" s="38"/>
      <c r="D132" s="188" t="s">
        <v>157</v>
      </c>
      <c r="E132" s="38"/>
      <c r="F132" s="189" t="s">
        <v>1508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157</v>
      </c>
      <c r="AU132" s="19" t="s">
        <v>86</v>
      </c>
    </row>
    <row r="133" spans="2:51" s="13" customFormat="1" ht="10">
      <c r="B133" s="195"/>
      <c r="C133" s="196"/>
      <c r="D133" s="188" t="s">
        <v>161</v>
      </c>
      <c r="E133" s="196"/>
      <c r="F133" s="197" t="s">
        <v>1510</v>
      </c>
      <c r="G133" s="196"/>
      <c r="H133" s="198">
        <v>17.25</v>
      </c>
      <c r="I133" s="199"/>
      <c r="J133" s="196"/>
      <c r="K133" s="196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161</v>
      </c>
      <c r="AU133" s="204" t="s">
        <v>86</v>
      </c>
      <c r="AV133" s="13" t="s">
        <v>86</v>
      </c>
      <c r="AW133" s="13" t="s">
        <v>4</v>
      </c>
      <c r="AX133" s="13" t="s">
        <v>84</v>
      </c>
      <c r="AY133" s="204" t="s">
        <v>147</v>
      </c>
    </row>
    <row r="134" spans="1:65" s="2" customFormat="1" ht="24.15" customHeight="1">
      <c r="A134" s="36"/>
      <c r="B134" s="37"/>
      <c r="C134" s="175" t="s">
        <v>277</v>
      </c>
      <c r="D134" s="175" t="s">
        <v>150</v>
      </c>
      <c r="E134" s="176" t="s">
        <v>1511</v>
      </c>
      <c r="F134" s="177" t="s">
        <v>1512</v>
      </c>
      <c r="G134" s="178" t="s">
        <v>241</v>
      </c>
      <c r="H134" s="179">
        <v>10</v>
      </c>
      <c r="I134" s="180"/>
      <c r="J134" s="181">
        <f>ROUND(I134*H134,2)</f>
        <v>0</v>
      </c>
      <c r="K134" s="177" t="s">
        <v>154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0.0045</v>
      </c>
      <c r="T134" s="185">
        <f>S134*H134</f>
        <v>0.045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224</v>
      </c>
      <c r="AT134" s="186" t="s">
        <v>150</v>
      </c>
      <c r="AU134" s="186" t="s">
        <v>86</v>
      </c>
      <c r="AY134" s="19" t="s">
        <v>147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84</v>
      </c>
      <c r="BK134" s="187">
        <f>ROUND(I134*H134,2)</f>
        <v>0</v>
      </c>
      <c r="BL134" s="19" t="s">
        <v>224</v>
      </c>
      <c r="BM134" s="186" t="s">
        <v>1513</v>
      </c>
    </row>
    <row r="135" spans="1:47" s="2" customFormat="1" ht="18">
      <c r="A135" s="36"/>
      <c r="B135" s="37"/>
      <c r="C135" s="38"/>
      <c r="D135" s="188" t="s">
        <v>157</v>
      </c>
      <c r="E135" s="38"/>
      <c r="F135" s="189" t="s">
        <v>1514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157</v>
      </c>
      <c r="AU135" s="19" t="s">
        <v>86</v>
      </c>
    </row>
    <row r="136" spans="1:47" s="2" customFormat="1" ht="10">
      <c r="A136" s="36"/>
      <c r="B136" s="37"/>
      <c r="C136" s="38"/>
      <c r="D136" s="193" t="s">
        <v>159</v>
      </c>
      <c r="E136" s="38"/>
      <c r="F136" s="194" t="s">
        <v>1515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159</v>
      </c>
      <c r="AU136" s="19" t="s">
        <v>86</v>
      </c>
    </row>
    <row r="137" spans="1:65" s="2" customFormat="1" ht="16.5" customHeight="1">
      <c r="A137" s="36"/>
      <c r="B137" s="37"/>
      <c r="C137" s="175" t="s">
        <v>285</v>
      </c>
      <c r="D137" s="175" t="s">
        <v>150</v>
      </c>
      <c r="E137" s="176" t="s">
        <v>1516</v>
      </c>
      <c r="F137" s="177" t="s">
        <v>1517</v>
      </c>
      <c r="G137" s="178" t="s">
        <v>204</v>
      </c>
      <c r="H137" s="179">
        <v>75</v>
      </c>
      <c r="I137" s="180"/>
      <c r="J137" s="181">
        <f>ROUND(I137*H137,2)</f>
        <v>0</v>
      </c>
      <c r="K137" s="177" t="s">
        <v>154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224</v>
      </c>
      <c r="AT137" s="186" t="s">
        <v>150</v>
      </c>
      <c r="AU137" s="186" t="s">
        <v>86</v>
      </c>
      <c r="AY137" s="19" t="s">
        <v>147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84</v>
      </c>
      <c r="BK137" s="187">
        <f>ROUND(I137*H137,2)</f>
        <v>0</v>
      </c>
      <c r="BL137" s="19" t="s">
        <v>224</v>
      </c>
      <c r="BM137" s="186" t="s">
        <v>1518</v>
      </c>
    </row>
    <row r="138" spans="1:47" s="2" customFormat="1" ht="10">
      <c r="A138" s="36"/>
      <c r="B138" s="37"/>
      <c r="C138" s="38"/>
      <c r="D138" s="188" t="s">
        <v>157</v>
      </c>
      <c r="E138" s="38"/>
      <c r="F138" s="189" t="s">
        <v>1519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157</v>
      </c>
      <c r="AU138" s="19" t="s">
        <v>86</v>
      </c>
    </row>
    <row r="139" spans="1:47" s="2" customFormat="1" ht="10">
      <c r="A139" s="36"/>
      <c r="B139" s="37"/>
      <c r="C139" s="38"/>
      <c r="D139" s="193" t="s">
        <v>159</v>
      </c>
      <c r="E139" s="38"/>
      <c r="F139" s="194" t="s">
        <v>1520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159</v>
      </c>
      <c r="AU139" s="19" t="s">
        <v>86</v>
      </c>
    </row>
    <row r="140" spans="1:65" s="2" customFormat="1" ht="16.5" customHeight="1">
      <c r="A140" s="36"/>
      <c r="B140" s="37"/>
      <c r="C140" s="175" t="s">
        <v>295</v>
      </c>
      <c r="D140" s="175" t="s">
        <v>150</v>
      </c>
      <c r="E140" s="176" t="s">
        <v>1521</v>
      </c>
      <c r="F140" s="177" t="s">
        <v>1522</v>
      </c>
      <c r="G140" s="178" t="s">
        <v>204</v>
      </c>
      <c r="H140" s="179">
        <v>10</v>
      </c>
      <c r="I140" s="180"/>
      <c r="J140" s="181">
        <f>ROUND(I140*H140,2)</f>
        <v>0</v>
      </c>
      <c r="K140" s="177" t="s">
        <v>154</v>
      </c>
      <c r="L140" s="41"/>
      <c r="M140" s="182" t="s">
        <v>19</v>
      </c>
      <c r="N140" s="183" t="s">
        <v>47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224</v>
      </c>
      <c r="AT140" s="186" t="s">
        <v>150</v>
      </c>
      <c r="AU140" s="186" t="s">
        <v>86</v>
      </c>
      <c r="AY140" s="19" t="s">
        <v>147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84</v>
      </c>
      <c r="BK140" s="187">
        <f>ROUND(I140*H140,2)</f>
        <v>0</v>
      </c>
      <c r="BL140" s="19" t="s">
        <v>224</v>
      </c>
      <c r="BM140" s="186" t="s">
        <v>1523</v>
      </c>
    </row>
    <row r="141" spans="1:47" s="2" customFormat="1" ht="10">
      <c r="A141" s="36"/>
      <c r="B141" s="37"/>
      <c r="C141" s="38"/>
      <c r="D141" s="188" t="s">
        <v>157</v>
      </c>
      <c r="E141" s="38"/>
      <c r="F141" s="189" t="s">
        <v>1524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157</v>
      </c>
      <c r="AU141" s="19" t="s">
        <v>86</v>
      </c>
    </row>
    <row r="142" spans="1:47" s="2" customFormat="1" ht="10">
      <c r="A142" s="36"/>
      <c r="B142" s="37"/>
      <c r="C142" s="38"/>
      <c r="D142" s="193" t="s">
        <v>159</v>
      </c>
      <c r="E142" s="38"/>
      <c r="F142" s="194" t="s">
        <v>1525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159</v>
      </c>
      <c r="AU142" s="19" t="s">
        <v>86</v>
      </c>
    </row>
    <row r="143" spans="1:65" s="2" customFormat="1" ht="16.5" customHeight="1">
      <c r="A143" s="36"/>
      <c r="B143" s="37"/>
      <c r="C143" s="175" t="s">
        <v>7</v>
      </c>
      <c r="D143" s="175" t="s">
        <v>150</v>
      </c>
      <c r="E143" s="176" t="s">
        <v>1526</v>
      </c>
      <c r="F143" s="177" t="s">
        <v>1527</v>
      </c>
      <c r="G143" s="178" t="s">
        <v>204</v>
      </c>
      <c r="H143" s="179">
        <v>10</v>
      </c>
      <c r="I143" s="180"/>
      <c r="J143" s="181">
        <f>ROUND(I143*H143,2)</f>
        <v>0</v>
      </c>
      <c r="K143" s="177" t="s">
        <v>154</v>
      </c>
      <c r="L143" s="41"/>
      <c r="M143" s="182" t="s">
        <v>19</v>
      </c>
      <c r="N143" s="183" t="s">
        <v>47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224</v>
      </c>
      <c r="AT143" s="186" t="s">
        <v>150</v>
      </c>
      <c r="AU143" s="186" t="s">
        <v>86</v>
      </c>
      <c r="AY143" s="19" t="s">
        <v>147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84</v>
      </c>
      <c r="BK143" s="187">
        <f>ROUND(I143*H143,2)</f>
        <v>0</v>
      </c>
      <c r="BL143" s="19" t="s">
        <v>224</v>
      </c>
      <c r="BM143" s="186" t="s">
        <v>1528</v>
      </c>
    </row>
    <row r="144" spans="1:47" s="2" customFormat="1" ht="10">
      <c r="A144" s="36"/>
      <c r="B144" s="37"/>
      <c r="C144" s="38"/>
      <c r="D144" s="188" t="s">
        <v>157</v>
      </c>
      <c r="E144" s="38"/>
      <c r="F144" s="189" t="s">
        <v>1529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157</v>
      </c>
      <c r="AU144" s="19" t="s">
        <v>86</v>
      </c>
    </row>
    <row r="145" spans="1:47" s="2" customFormat="1" ht="10">
      <c r="A145" s="36"/>
      <c r="B145" s="37"/>
      <c r="C145" s="38"/>
      <c r="D145" s="193" t="s">
        <v>159</v>
      </c>
      <c r="E145" s="38"/>
      <c r="F145" s="194" t="s">
        <v>1530</v>
      </c>
      <c r="G145" s="38"/>
      <c r="H145" s="38"/>
      <c r="I145" s="190"/>
      <c r="J145" s="38"/>
      <c r="K145" s="38"/>
      <c r="L145" s="41"/>
      <c r="M145" s="191"/>
      <c r="N145" s="19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159</v>
      </c>
      <c r="AU145" s="19" t="s">
        <v>86</v>
      </c>
    </row>
    <row r="146" spans="1:65" s="2" customFormat="1" ht="16.5" customHeight="1">
      <c r="A146" s="36"/>
      <c r="B146" s="37"/>
      <c r="C146" s="175" t="s">
        <v>307</v>
      </c>
      <c r="D146" s="175" t="s">
        <v>150</v>
      </c>
      <c r="E146" s="176" t="s">
        <v>1531</v>
      </c>
      <c r="F146" s="177" t="s">
        <v>1532</v>
      </c>
      <c r="G146" s="178" t="s">
        <v>204</v>
      </c>
      <c r="H146" s="179">
        <v>2</v>
      </c>
      <c r="I146" s="180"/>
      <c r="J146" s="181">
        <f>ROUND(I146*H146,2)</f>
        <v>0</v>
      </c>
      <c r="K146" s="177" t="s">
        <v>154</v>
      </c>
      <c r="L146" s="41"/>
      <c r="M146" s="182" t="s">
        <v>19</v>
      </c>
      <c r="N146" s="183" t="s">
        <v>47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224</v>
      </c>
      <c r="AT146" s="186" t="s">
        <v>150</v>
      </c>
      <c r="AU146" s="186" t="s">
        <v>86</v>
      </c>
      <c r="AY146" s="19" t="s">
        <v>147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84</v>
      </c>
      <c r="BK146" s="187">
        <f>ROUND(I146*H146,2)</f>
        <v>0</v>
      </c>
      <c r="BL146" s="19" t="s">
        <v>224</v>
      </c>
      <c r="BM146" s="186" t="s">
        <v>1533</v>
      </c>
    </row>
    <row r="147" spans="1:47" s="2" customFormat="1" ht="18">
      <c r="A147" s="36"/>
      <c r="B147" s="37"/>
      <c r="C147" s="38"/>
      <c r="D147" s="188" t="s">
        <v>157</v>
      </c>
      <c r="E147" s="38"/>
      <c r="F147" s="189" t="s">
        <v>1534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157</v>
      </c>
      <c r="AU147" s="19" t="s">
        <v>86</v>
      </c>
    </row>
    <row r="148" spans="1:47" s="2" customFormat="1" ht="10">
      <c r="A148" s="36"/>
      <c r="B148" s="37"/>
      <c r="C148" s="38"/>
      <c r="D148" s="193" t="s">
        <v>159</v>
      </c>
      <c r="E148" s="38"/>
      <c r="F148" s="194" t="s">
        <v>1535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159</v>
      </c>
      <c r="AU148" s="19" t="s">
        <v>86</v>
      </c>
    </row>
    <row r="149" spans="1:65" s="2" customFormat="1" ht="16.5" customHeight="1">
      <c r="A149" s="36"/>
      <c r="B149" s="37"/>
      <c r="C149" s="227" t="s">
        <v>316</v>
      </c>
      <c r="D149" s="227" t="s">
        <v>209</v>
      </c>
      <c r="E149" s="228" t="s">
        <v>1536</v>
      </c>
      <c r="F149" s="229" t="s">
        <v>1537</v>
      </c>
      <c r="G149" s="230" t="s">
        <v>204</v>
      </c>
      <c r="H149" s="231">
        <v>2</v>
      </c>
      <c r="I149" s="232"/>
      <c r="J149" s="233">
        <f>ROUND(I149*H149,2)</f>
        <v>0</v>
      </c>
      <c r="K149" s="229" t="s">
        <v>154</v>
      </c>
      <c r="L149" s="234"/>
      <c r="M149" s="235" t="s">
        <v>19</v>
      </c>
      <c r="N149" s="236" t="s">
        <v>47</v>
      </c>
      <c r="O149" s="66"/>
      <c r="P149" s="184">
        <f>O149*H149</f>
        <v>0</v>
      </c>
      <c r="Q149" s="184">
        <v>0.00012</v>
      </c>
      <c r="R149" s="184">
        <f>Q149*H149</f>
        <v>0.00024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304</v>
      </c>
      <c r="AT149" s="186" t="s">
        <v>209</v>
      </c>
      <c r="AU149" s="186" t="s">
        <v>86</v>
      </c>
      <c r="AY149" s="19" t="s">
        <v>147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84</v>
      </c>
      <c r="BK149" s="187">
        <f>ROUND(I149*H149,2)</f>
        <v>0</v>
      </c>
      <c r="BL149" s="19" t="s">
        <v>224</v>
      </c>
      <c r="BM149" s="186" t="s">
        <v>1538</v>
      </c>
    </row>
    <row r="150" spans="1:47" s="2" customFormat="1" ht="10">
      <c r="A150" s="36"/>
      <c r="B150" s="37"/>
      <c r="C150" s="38"/>
      <c r="D150" s="188" t="s">
        <v>157</v>
      </c>
      <c r="E150" s="38"/>
      <c r="F150" s="189" t="s">
        <v>1537</v>
      </c>
      <c r="G150" s="38"/>
      <c r="H150" s="38"/>
      <c r="I150" s="190"/>
      <c r="J150" s="38"/>
      <c r="K150" s="38"/>
      <c r="L150" s="41"/>
      <c r="M150" s="191"/>
      <c r="N150" s="19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157</v>
      </c>
      <c r="AU150" s="19" t="s">
        <v>86</v>
      </c>
    </row>
    <row r="151" spans="1:65" s="2" customFormat="1" ht="16.5" customHeight="1">
      <c r="A151" s="36"/>
      <c r="B151" s="37"/>
      <c r="C151" s="175" t="s">
        <v>323</v>
      </c>
      <c r="D151" s="175" t="s">
        <v>150</v>
      </c>
      <c r="E151" s="176" t="s">
        <v>1539</v>
      </c>
      <c r="F151" s="177" t="s">
        <v>1540</v>
      </c>
      <c r="G151" s="178" t="s">
        <v>204</v>
      </c>
      <c r="H151" s="179">
        <v>6</v>
      </c>
      <c r="I151" s="180"/>
      <c r="J151" s="181">
        <f>ROUND(I151*H151,2)</f>
        <v>0</v>
      </c>
      <c r="K151" s="177" t="s">
        <v>154</v>
      </c>
      <c r="L151" s="41"/>
      <c r="M151" s="182" t="s">
        <v>19</v>
      </c>
      <c r="N151" s="183" t="s">
        <v>47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224</v>
      </c>
      <c r="AT151" s="186" t="s">
        <v>150</v>
      </c>
      <c r="AU151" s="186" t="s">
        <v>86</v>
      </c>
      <c r="AY151" s="19" t="s">
        <v>147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84</v>
      </c>
      <c r="BK151" s="187">
        <f>ROUND(I151*H151,2)</f>
        <v>0</v>
      </c>
      <c r="BL151" s="19" t="s">
        <v>224</v>
      </c>
      <c r="BM151" s="186" t="s">
        <v>1541</v>
      </c>
    </row>
    <row r="152" spans="1:47" s="2" customFormat="1" ht="18">
      <c r="A152" s="36"/>
      <c r="B152" s="37"/>
      <c r="C152" s="38"/>
      <c r="D152" s="188" t="s">
        <v>157</v>
      </c>
      <c r="E152" s="38"/>
      <c r="F152" s="189" t="s">
        <v>1542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157</v>
      </c>
      <c r="AU152" s="19" t="s">
        <v>86</v>
      </c>
    </row>
    <row r="153" spans="1:47" s="2" customFormat="1" ht="10">
      <c r="A153" s="36"/>
      <c r="B153" s="37"/>
      <c r="C153" s="38"/>
      <c r="D153" s="193" t="s">
        <v>159</v>
      </c>
      <c r="E153" s="38"/>
      <c r="F153" s="194" t="s">
        <v>1543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159</v>
      </c>
      <c r="AU153" s="19" t="s">
        <v>86</v>
      </c>
    </row>
    <row r="154" spans="1:65" s="2" customFormat="1" ht="16.5" customHeight="1">
      <c r="A154" s="36"/>
      <c r="B154" s="37"/>
      <c r="C154" s="227" t="s">
        <v>328</v>
      </c>
      <c r="D154" s="227" t="s">
        <v>209</v>
      </c>
      <c r="E154" s="228" t="s">
        <v>1544</v>
      </c>
      <c r="F154" s="229" t="s">
        <v>1545</v>
      </c>
      <c r="G154" s="230" t="s">
        <v>204</v>
      </c>
      <c r="H154" s="231">
        <v>6</v>
      </c>
      <c r="I154" s="232"/>
      <c r="J154" s="233">
        <f>ROUND(I154*H154,2)</f>
        <v>0</v>
      </c>
      <c r="K154" s="229" t="s">
        <v>154</v>
      </c>
      <c r="L154" s="234"/>
      <c r="M154" s="235" t="s">
        <v>19</v>
      </c>
      <c r="N154" s="236" t="s">
        <v>47</v>
      </c>
      <c r="O154" s="66"/>
      <c r="P154" s="184">
        <f>O154*H154</f>
        <v>0</v>
      </c>
      <c r="Q154" s="184">
        <v>0.00011</v>
      </c>
      <c r="R154" s="184">
        <f>Q154*H154</f>
        <v>0.00066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304</v>
      </c>
      <c r="AT154" s="186" t="s">
        <v>209</v>
      </c>
      <c r="AU154" s="186" t="s">
        <v>86</v>
      </c>
      <c r="AY154" s="19" t="s">
        <v>147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84</v>
      </c>
      <c r="BK154" s="187">
        <f>ROUND(I154*H154,2)</f>
        <v>0</v>
      </c>
      <c r="BL154" s="19" t="s">
        <v>224</v>
      </c>
      <c r="BM154" s="186" t="s">
        <v>1546</v>
      </c>
    </row>
    <row r="155" spans="1:47" s="2" customFormat="1" ht="10">
      <c r="A155" s="36"/>
      <c r="B155" s="37"/>
      <c r="C155" s="38"/>
      <c r="D155" s="188" t="s">
        <v>157</v>
      </c>
      <c r="E155" s="38"/>
      <c r="F155" s="189" t="s">
        <v>1545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157</v>
      </c>
      <c r="AU155" s="19" t="s">
        <v>86</v>
      </c>
    </row>
    <row r="156" spans="1:65" s="2" customFormat="1" ht="21.75" customHeight="1">
      <c r="A156" s="36"/>
      <c r="B156" s="37"/>
      <c r="C156" s="175" t="s">
        <v>336</v>
      </c>
      <c r="D156" s="175" t="s">
        <v>150</v>
      </c>
      <c r="E156" s="176" t="s">
        <v>1547</v>
      </c>
      <c r="F156" s="177" t="s">
        <v>1548</v>
      </c>
      <c r="G156" s="178" t="s">
        <v>204</v>
      </c>
      <c r="H156" s="179">
        <v>3</v>
      </c>
      <c r="I156" s="180"/>
      <c r="J156" s="181">
        <f>ROUND(I156*H156,2)</f>
        <v>0</v>
      </c>
      <c r="K156" s="177" t="s">
        <v>154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7.9E-05</v>
      </c>
      <c r="T156" s="185">
        <f>S156*H156</f>
        <v>0.000237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224</v>
      </c>
      <c r="AT156" s="186" t="s">
        <v>150</v>
      </c>
      <c r="AU156" s="186" t="s">
        <v>86</v>
      </c>
      <c r="AY156" s="19" t="s">
        <v>147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84</v>
      </c>
      <c r="BK156" s="187">
        <f>ROUND(I156*H156,2)</f>
        <v>0</v>
      </c>
      <c r="BL156" s="19" t="s">
        <v>224</v>
      </c>
      <c r="BM156" s="186" t="s">
        <v>1549</v>
      </c>
    </row>
    <row r="157" spans="1:47" s="2" customFormat="1" ht="18">
      <c r="A157" s="36"/>
      <c r="B157" s="37"/>
      <c r="C157" s="38"/>
      <c r="D157" s="188" t="s">
        <v>157</v>
      </c>
      <c r="E157" s="38"/>
      <c r="F157" s="189" t="s">
        <v>1550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157</v>
      </c>
      <c r="AU157" s="19" t="s">
        <v>86</v>
      </c>
    </row>
    <row r="158" spans="1:47" s="2" customFormat="1" ht="10">
      <c r="A158" s="36"/>
      <c r="B158" s="37"/>
      <c r="C158" s="38"/>
      <c r="D158" s="193" t="s">
        <v>159</v>
      </c>
      <c r="E158" s="38"/>
      <c r="F158" s="194" t="s">
        <v>1551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159</v>
      </c>
      <c r="AU158" s="19" t="s">
        <v>86</v>
      </c>
    </row>
    <row r="159" spans="1:65" s="2" customFormat="1" ht="21.75" customHeight="1">
      <c r="A159" s="36"/>
      <c r="B159" s="37"/>
      <c r="C159" s="175" t="s">
        <v>342</v>
      </c>
      <c r="D159" s="175" t="s">
        <v>150</v>
      </c>
      <c r="E159" s="176" t="s">
        <v>1552</v>
      </c>
      <c r="F159" s="177" t="s">
        <v>1553</v>
      </c>
      <c r="G159" s="178" t="s">
        <v>204</v>
      </c>
      <c r="H159" s="179">
        <v>4</v>
      </c>
      <c r="I159" s="180"/>
      <c r="J159" s="181">
        <f>ROUND(I159*H159,2)</f>
        <v>0</v>
      </c>
      <c r="K159" s="177" t="s">
        <v>154</v>
      </c>
      <c r="L159" s="41"/>
      <c r="M159" s="182" t="s">
        <v>19</v>
      </c>
      <c r="N159" s="183" t="s">
        <v>47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224</v>
      </c>
      <c r="AT159" s="186" t="s">
        <v>150</v>
      </c>
      <c r="AU159" s="186" t="s">
        <v>86</v>
      </c>
      <c r="AY159" s="19" t="s">
        <v>147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84</v>
      </c>
      <c r="BK159" s="187">
        <f>ROUND(I159*H159,2)</f>
        <v>0</v>
      </c>
      <c r="BL159" s="19" t="s">
        <v>224</v>
      </c>
      <c r="BM159" s="186" t="s">
        <v>1554</v>
      </c>
    </row>
    <row r="160" spans="1:47" s="2" customFormat="1" ht="18">
      <c r="A160" s="36"/>
      <c r="B160" s="37"/>
      <c r="C160" s="38"/>
      <c r="D160" s="188" t="s">
        <v>157</v>
      </c>
      <c r="E160" s="38"/>
      <c r="F160" s="189" t="s">
        <v>1555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157</v>
      </c>
      <c r="AU160" s="19" t="s">
        <v>86</v>
      </c>
    </row>
    <row r="161" spans="1:47" s="2" customFormat="1" ht="10">
      <c r="A161" s="36"/>
      <c r="B161" s="37"/>
      <c r="C161" s="38"/>
      <c r="D161" s="193" t="s">
        <v>159</v>
      </c>
      <c r="E161" s="38"/>
      <c r="F161" s="194" t="s">
        <v>1556</v>
      </c>
      <c r="G161" s="38"/>
      <c r="H161" s="38"/>
      <c r="I161" s="190"/>
      <c r="J161" s="38"/>
      <c r="K161" s="38"/>
      <c r="L161" s="41"/>
      <c r="M161" s="191"/>
      <c r="N161" s="19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159</v>
      </c>
      <c r="AU161" s="19" t="s">
        <v>86</v>
      </c>
    </row>
    <row r="162" spans="1:65" s="2" customFormat="1" ht="16.5" customHeight="1">
      <c r="A162" s="36"/>
      <c r="B162" s="37"/>
      <c r="C162" s="227" t="s">
        <v>350</v>
      </c>
      <c r="D162" s="227" t="s">
        <v>209</v>
      </c>
      <c r="E162" s="228" t="s">
        <v>1557</v>
      </c>
      <c r="F162" s="229" t="s">
        <v>1558</v>
      </c>
      <c r="G162" s="230" t="s">
        <v>204</v>
      </c>
      <c r="H162" s="231">
        <v>4</v>
      </c>
      <c r="I162" s="232"/>
      <c r="J162" s="233">
        <f>ROUND(I162*H162,2)</f>
        <v>0</v>
      </c>
      <c r="K162" s="229" t="s">
        <v>154</v>
      </c>
      <c r="L162" s="234"/>
      <c r="M162" s="235" t="s">
        <v>19</v>
      </c>
      <c r="N162" s="236" t="s">
        <v>47</v>
      </c>
      <c r="O162" s="66"/>
      <c r="P162" s="184">
        <f>O162*H162</f>
        <v>0</v>
      </c>
      <c r="Q162" s="184">
        <v>0.00013</v>
      </c>
      <c r="R162" s="184">
        <f>Q162*H162</f>
        <v>0.00052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304</v>
      </c>
      <c r="AT162" s="186" t="s">
        <v>209</v>
      </c>
      <c r="AU162" s="186" t="s">
        <v>86</v>
      </c>
      <c r="AY162" s="19" t="s">
        <v>147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84</v>
      </c>
      <c r="BK162" s="187">
        <f>ROUND(I162*H162,2)</f>
        <v>0</v>
      </c>
      <c r="BL162" s="19" t="s">
        <v>224</v>
      </c>
      <c r="BM162" s="186" t="s">
        <v>1559</v>
      </c>
    </row>
    <row r="163" spans="1:47" s="2" customFormat="1" ht="10">
      <c r="A163" s="36"/>
      <c r="B163" s="37"/>
      <c r="C163" s="38"/>
      <c r="D163" s="188" t="s">
        <v>157</v>
      </c>
      <c r="E163" s="38"/>
      <c r="F163" s="189" t="s">
        <v>1558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157</v>
      </c>
      <c r="AU163" s="19" t="s">
        <v>86</v>
      </c>
    </row>
    <row r="164" spans="1:65" s="2" customFormat="1" ht="21.75" customHeight="1">
      <c r="A164" s="36"/>
      <c r="B164" s="37"/>
      <c r="C164" s="175" t="s">
        <v>356</v>
      </c>
      <c r="D164" s="175" t="s">
        <v>150</v>
      </c>
      <c r="E164" s="176" t="s">
        <v>1560</v>
      </c>
      <c r="F164" s="177" t="s">
        <v>1561</v>
      </c>
      <c r="G164" s="178" t="s">
        <v>204</v>
      </c>
      <c r="H164" s="179">
        <v>3</v>
      </c>
      <c r="I164" s="180"/>
      <c r="J164" s="181">
        <f>ROUND(I164*H164,2)</f>
        <v>0</v>
      </c>
      <c r="K164" s="177" t="s">
        <v>154</v>
      </c>
      <c r="L164" s="41"/>
      <c r="M164" s="182" t="s">
        <v>19</v>
      </c>
      <c r="N164" s="183" t="s">
        <v>47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7.9E-05</v>
      </c>
      <c r="T164" s="185">
        <f>S164*H164</f>
        <v>0.000237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224</v>
      </c>
      <c r="AT164" s="186" t="s">
        <v>150</v>
      </c>
      <c r="AU164" s="186" t="s">
        <v>86</v>
      </c>
      <c r="AY164" s="19" t="s">
        <v>147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84</v>
      </c>
      <c r="BK164" s="187">
        <f>ROUND(I164*H164,2)</f>
        <v>0</v>
      </c>
      <c r="BL164" s="19" t="s">
        <v>224</v>
      </c>
      <c r="BM164" s="186" t="s">
        <v>1562</v>
      </c>
    </row>
    <row r="165" spans="1:47" s="2" customFormat="1" ht="10">
      <c r="A165" s="36"/>
      <c r="B165" s="37"/>
      <c r="C165" s="38"/>
      <c r="D165" s="188" t="s">
        <v>157</v>
      </c>
      <c r="E165" s="38"/>
      <c r="F165" s="189" t="s">
        <v>1563</v>
      </c>
      <c r="G165" s="38"/>
      <c r="H165" s="38"/>
      <c r="I165" s="190"/>
      <c r="J165" s="38"/>
      <c r="K165" s="38"/>
      <c r="L165" s="41"/>
      <c r="M165" s="191"/>
      <c r="N165" s="19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157</v>
      </c>
      <c r="AU165" s="19" t="s">
        <v>86</v>
      </c>
    </row>
    <row r="166" spans="1:47" s="2" customFormat="1" ht="10">
      <c r="A166" s="36"/>
      <c r="B166" s="37"/>
      <c r="C166" s="38"/>
      <c r="D166" s="193" t="s">
        <v>159</v>
      </c>
      <c r="E166" s="38"/>
      <c r="F166" s="194" t="s">
        <v>1564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159</v>
      </c>
      <c r="AU166" s="19" t="s">
        <v>86</v>
      </c>
    </row>
    <row r="167" spans="1:65" s="2" customFormat="1" ht="16.5" customHeight="1">
      <c r="A167" s="36"/>
      <c r="B167" s="37"/>
      <c r="C167" s="175" t="s">
        <v>363</v>
      </c>
      <c r="D167" s="175" t="s">
        <v>150</v>
      </c>
      <c r="E167" s="176" t="s">
        <v>1565</v>
      </c>
      <c r="F167" s="177" t="s">
        <v>1566</v>
      </c>
      <c r="G167" s="178" t="s">
        <v>204</v>
      </c>
      <c r="H167" s="179">
        <v>3</v>
      </c>
      <c r="I167" s="180"/>
      <c r="J167" s="181">
        <f>ROUND(I167*H167,2)</f>
        <v>0</v>
      </c>
      <c r="K167" s="177" t="s">
        <v>154</v>
      </c>
      <c r="L167" s="41"/>
      <c r="M167" s="182" t="s">
        <v>19</v>
      </c>
      <c r="N167" s="183" t="s">
        <v>47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224</v>
      </c>
      <c r="AT167" s="186" t="s">
        <v>150</v>
      </c>
      <c r="AU167" s="186" t="s">
        <v>86</v>
      </c>
      <c r="AY167" s="19" t="s">
        <v>147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84</v>
      </c>
      <c r="BK167" s="187">
        <f>ROUND(I167*H167,2)</f>
        <v>0</v>
      </c>
      <c r="BL167" s="19" t="s">
        <v>224</v>
      </c>
      <c r="BM167" s="186" t="s">
        <v>1567</v>
      </c>
    </row>
    <row r="168" spans="1:47" s="2" customFormat="1" ht="10">
      <c r="A168" s="36"/>
      <c r="B168" s="37"/>
      <c r="C168" s="38"/>
      <c r="D168" s="188" t="s">
        <v>157</v>
      </c>
      <c r="E168" s="38"/>
      <c r="F168" s="189" t="s">
        <v>1568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157</v>
      </c>
      <c r="AU168" s="19" t="s">
        <v>86</v>
      </c>
    </row>
    <row r="169" spans="1:47" s="2" customFormat="1" ht="10">
      <c r="A169" s="36"/>
      <c r="B169" s="37"/>
      <c r="C169" s="38"/>
      <c r="D169" s="193" t="s">
        <v>159</v>
      </c>
      <c r="E169" s="38"/>
      <c r="F169" s="194" t="s">
        <v>1569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159</v>
      </c>
      <c r="AU169" s="19" t="s">
        <v>86</v>
      </c>
    </row>
    <row r="170" spans="1:65" s="2" customFormat="1" ht="16.5" customHeight="1">
      <c r="A170" s="36"/>
      <c r="B170" s="37"/>
      <c r="C170" s="227" t="s">
        <v>370</v>
      </c>
      <c r="D170" s="227" t="s">
        <v>209</v>
      </c>
      <c r="E170" s="228" t="s">
        <v>1570</v>
      </c>
      <c r="F170" s="229" t="s">
        <v>1571</v>
      </c>
      <c r="G170" s="230" t="s">
        <v>204</v>
      </c>
      <c r="H170" s="231">
        <v>3</v>
      </c>
      <c r="I170" s="232"/>
      <c r="J170" s="233">
        <f>ROUND(I170*H170,2)</f>
        <v>0</v>
      </c>
      <c r="K170" s="229" t="s">
        <v>154</v>
      </c>
      <c r="L170" s="234"/>
      <c r="M170" s="235" t="s">
        <v>19</v>
      </c>
      <c r="N170" s="236" t="s">
        <v>47</v>
      </c>
      <c r="O170" s="66"/>
      <c r="P170" s="184">
        <f>O170*H170</f>
        <v>0</v>
      </c>
      <c r="Q170" s="184">
        <v>0.0003</v>
      </c>
      <c r="R170" s="184">
        <f>Q170*H170</f>
        <v>0.0009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304</v>
      </c>
      <c r="AT170" s="186" t="s">
        <v>209</v>
      </c>
      <c r="AU170" s="186" t="s">
        <v>86</v>
      </c>
      <c r="AY170" s="19" t="s">
        <v>147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84</v>
      </c>
      <c r="BK170" s="187">
        <f>ROUND(I170*H170,2)</f>
        <v>0</v>
      </c>
      <c r="BL170" s="19" t="s">
        <v>224</v>
      </c>
      <c r="BM170" s="186" t="s">
        <v>1572</v>
      </c>
    </row>
    <row r="171" spans="1:47" s="2" customFormat="1" ht="10">
      <c r="A171" s="36"/>
      <c r="B171" s="37"/>
      <c r="C171" s="38"/>
      <c r="D171" s="188" t="s">
        <v>157</v>
      </c>
      <c r="E171" s="38"/>
      <c r="F171" s="189" t="s">
        <v>1571</v>
      </c>
      <c r="G171" s="38"/>
      <c r="H171" s="38"/>
      <c r="I171" s="190"/>
      <c r="J171" s="38"/>
      <c r="K171" s="38"/>
      <c r="L171" s="41"/>
      <c r="M171" s="191"/>
      <c r="N171" s="19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157</v>
      </c>
      <c r="AU171" s="19" t="s">
        <v>86</v>
      </c>
    </row>
    <row r="172" spans="1:65" s="2" customFormat="1" ht="16.5" customHeight="1">
      <c r="A172" s="36"/>
      <c r="B172" s="37"/>
      <c r="C172" s="175" t="s">
        <v>304</v>
      </c>
      <c r="D172" s="175" t="s">
        <v>150</v>
      </c>
      <c r="E172" s="176" t="s">
        <v>1573</v>
      </c>
      <c r="F172" s="177" t="s">
        <v>1574</v>
      </c>
      <c r="G172" s="178" t="s">
        <v>204</v>
      </c>
      <c r="H172" s="179">
        <v>1</v>
      </c>
      <c r="I172" s="180"/>
      <c r="J172" s="181">
        <f>ROUND(I172*H172,2)</f>
        <v>0</v>
      </c>
      <c r="K172" s="177" t="s">
        <v>154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224</v>
      </c>
      <c r="AT172" s="186" t="s">
        <v>150</v>
      </c>
      <c r="AU172" s="186" t="s">
        <v>86</v>
      </c>
      <c r="AY172" s="19" t="s">
        <v>147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84</v>
      </c>
      <c r="BK172" s="187">
        <f>ROUND(I172*H172,2)</f>
        <v>0</v>
      </c>
      <c r="BL172" s="19" t="s">
        <v>224</v>
      </c>
      <c r="BM172" s="186" t="s">
        <v>1575</v>
      </c>
    </row>
    <row r="173" spans="1:47" s="2" customFormat="1" ht="10">
      <c r="A173" s="36"/>
      <c r="B173" s="37"/>
      <c r="C173" s="38"/>
      <c r="D173" s="188" t="s">
        <v>157</v>
      </c>
      <c r="E173" s="38"/>
      <c r="F173" s="189" t="s">
        <v>1576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157</v>
      </c>
      <c r="AU173" s="19" t="s">
        <v>86</v>
      </c>
    </row>
    <row r="174" spans="1:47" s="2" customFormat="1" ht="10">
      <c r="A174" s="36"/>
      <c r="B174" s="37"/>
      <c r="C174" s="38"/>
      <c r="D174" s="193" t="s">
        <v>159</v>
      </c>
      <c r="E174" s="38"/>
      <c r="F174" s="194" t="s">
        <v>1577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159</v>
      </c>
      <c r="AU174" s="19" t="s">
        <v>86</v>
      </c>
    </row>
    <row r="175" spans="1:65" s="2" customFormat="1" ht="16.5" customHeight="1">
      <c r="A175" s="36"/>
      <c r="B175" s="37"/>
      <c r="C175" s="227" t="s">
        <v>381</v>
      </c>
      <c r="D175" s="227" t="s">
        <v>209</v>
      </c>
      <c r="E175" s="228" t="s">
        <v>1578</v>
      </c>
      <c r="F175" s="229" t="s">
        <v>1579</v>
      </c>
      <c r="G175" s="230" t="s">
        <v>204</v>
      </c>
      <c r="H175" s="231">
        <v>1</v>
      </c>
      <c r="I175" s="232"/>
      <c r="J175" s="233">
        <f>ROUND(I175*H175,2)</f>
        <v>0</v>
      </c>
      <c r="K175" s="229" t="s">
        <v>212</v>
      </c>
      <c r="L175" s="234"/>
      <c r="M175" s="235" t="s">
        <v>19</v>
      </c>
      <c r="N175" s="236" t="s">
        <v>47</v>
      </c>
      <c r="O175" s="66"/>
      <c r="P175" s="184">
        <f>O175*H175</f>
        <v>0</v>
      </c>
      <c r="Q175" s="184">
        <v>0.00025</v>
      </c>
      <c r="R175" s="184">
        <f>Q175*H175</f>
        <v>0.00025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304</v>
      </c>
      <c r="AT175" s="186" t="s">
        <v>209</v>
      </c>
      <c r="AU175" s="186" t="s">
        <v>86</v>
      </c>
      <c r="AY175" s="19" t="s">
        <v>147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84</v>
      </c>
      <c r="BK175" s="187">
        <f>ROUND(I175*H175,2)</f>
        <v>0</v>
      </c>
      <c r="BL175" s="19" t="s">
        <v>224</v>
      </c>
      <c r="BM175" s="186" t="s">
        <v>1580</v>
      </c>
    </row>
    <row r="176" spans="1:47" s="2" customFormat="1" ht="10">
      <c r="A176" s="36"/>
      <c r="B176" s="37"/>
      <c r="C176" s="38"/>
      <c r="D176" s="188" t="s">
        <v>157</v>
      </c>
      <c r="E176" s="38"/>
      <c r="F176" s="189" t="s">
        <v>1579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157</v>
      </c>
      <c r="AU176" s="19" t="s">
        <v>86</v>
      </c>
    </row>
    <row r="177" spans="1:65" s="2" customFormat="1" ht="21.75" customHeight="1">
      <c r="A177" s="36"/>
      <c r="B177" s="37"/>
      <c r="C177" s="175" t="s">
        <v>386</v>
      </c>
      <c r="D177" s="175" t="s">
        <v>150</v>
      </c>
      <c r="E177" s="176" t="s">
        <v>1581</v>
      </c>
      <c r="F177" s="177" t="s">
        <v>1582</v>
      </c>
      <c r="G177" s="178" t="s">
        <v>204</v>
      </c>
      <c r="H177" s="179">
        <v>21</v>
      </c>
      <c r="I177" s="180"/>
      <c r="J177" s="181">
        <f>ROUND(I177*H177,2)</f>
        <v>0</v>
      </c>
      <c r="K177" s="177" t="s">
        <v>154</v>
      </c>
      <c r="L177" s="41"/>
      <c r="M177" s="182" t="s">
        <v>19</v>
      </c>
      <c r="N177" s="183" t="s">
        <v>47</v>
      </c>
      <c r="O177" s="66"/>
      <c r="P177" s="184">
        <f>O177*H177</f>
        <v>0</v>
      </c>
      <c r="Q177" s="184">
        <v>0</v>
      </c>
      <c r="R177" s="184">
        <f>Q177*H177</f>
        <v>0</v>
      </c>
      <c r="S177" s="184">
        <v>0.0013</v>
      </c>
      <c r="T177" s="185">
        <f>S177*H177</f>
        <v>0.027299999999999998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224</v>
      </c>
      <c r="AT177" s="186" t="s">
        <v>150</v>
      </c>
      <c r="AU177" s="186" t="s">
        <v>86</v>
      </c>
      <c r="AY177" s="19" t="s">
        <v>147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84</v>
      </c>
      <c r="BK177" s="187">
        <f>ROUND(I177*H177,2)</f>
        <v>0</v>
      </c>
      <c r="BL177" s="19" t="s">
        <v>224</v>
      </c>
      <c r="BM177" s="186" t="s">
        <v>1583</v>
      </c>
    </row>
    <row r="178" spans="1:47" s="2" customFormat="1" ht="10">
      <c r="A178" s="36"/>
      <c r="B178" s="37"/>
      <c r="C178" s="38"/>
      <c r="D178" s="188" t="s">
        <v>157</v>
      </c>
      <c r="E178" s="38"/>
      <c r="F178" s="189" t="s">
        <v>1584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157</v>
      </c>
      <c r="AU178" s="19" t="s">
        <v>86</v>
      </c>
    </row>
    <row r="179" spans="1:47" s="2" customFormat="1" ht="10">
      <c r="A179" s="36"/>
      <c r="B179" s="37"/>
      <c r="C179" s="38"/>
      <c r="D179" s="193" t="s">
        <v>159</v>
      </c>
      <c r="E179" s="38"/>
      <c r="F179" s="194" t="s">
        <v>1585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159</v>
      </c>
      <c r="AU179" s="19" t="s">
        <v>86</v>
      </c>
    </row>
    <row r="180" spans="1:65" s="2" customFormat="1" ht="21.75" customHeight="1">
      <c r="A180" s="36"/>
      <c r="B180" s="37"/>
      <c r="C180" s="175" t="s">
        <v>391</v>
      </c>
      <c r="D180" s="175" t="s">
        <v>150</v>
      </c>
      <c r="E180" s="176" t="s">
        <v>1586</v>
      </c>
      <c r="F180" s="177" t="s">
        <v>1587</v>
      </c>
      <c r="G180" s="178" t="s">
        <v>204</v>
      </c>
      <c r="H180" s="179">
        <v>2</v>
      </c>
      <c r="I180" s="180"/>
      <c r="J180" s="181">
        <f>ROUND(I180*H180,2)</f>
        <v>0</v>
      </c>
      <c r="K180" s="177" t="s">
        <v>154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224</v>
      </c>
      <c r="AT180" s="186" t="s">
        <v>150</v>
      </c>
      <c r="AU180" s="186" t="s">
        <v>86</v>
      </c>
      <c r="AY180" s="19" t="s">
        <v>147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84</v>
      </c>
      <c r="BK180" s="187">
        <f>ROUND(I180*H180,2)</f>
        <v>0</v>
      </c>
      <c r="BL180" s="19" t="s">
        <v>224</v>
      </c>
      <c r="BM180" s="186" t="s">
        <v>1588</v>
      </c>
    </row>
    <row r="181" spans="1:47" s="2" customFormat="1" ht="18">
      <c r="A181" s="36"/>
      <c r="B181" s="37"/>
      <c r="C181" s="38"/>
      <c r="D181" s="188" t="s">
        <v>157</v>
      </c>
      <c r="E181" s="38"/>
      <c r="F181" s="189" t="s">
        <v>1589</v>
      </c>
      <c r="G181" s="38"/>
      <c r="H181" s="38"/>
      <c r="I181" s="190"/>
      <c r="J181" s="38"/>
      <c r="K181" s="38"/>
      <c r="L181" s="41"/>
      <c r="M181" s="191"/>
      <c r="N181" s="19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157</v>
      </c>
      <c r="AU181" s="19" t="s">
        <v>86</v>
      </c>
    </row>
    <row r="182" spans="1:47" s="2" customFormat="1" ht="10">
      <c r="A182" s="36"/>
      <c r="B182" s="37"/>
      <c r="C182" s="38"/>
      <c r="D182" s="193" t="s">
        <v>159</v>
      </c>
      <c r="E182" s="38"/>
      <c r="F182" s="194" t="s">
        <v>1590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159</v>
      </c>
      <c r="AU182" s="19" t="s">
        <v>86</v>
      </c>
    </row>
    <row r="183" spans="1:65" s="2" customFormat="1" ht="16.5" customHeight="1">
      <c r="A183" s="36"/>
      <c r="B183" s="37"/>
      <c r="C183" s="175" t="s">
        <v>397</v>
      </c>
      <c r="D183" s="175" t="s">
        <v>150</v>
      </c>
      <c r="E183" s="176" t="s">
        <v>1591</v>
      </c>
      <c r="F183" s="177" t="s">
        <v>1592</v>
      </c>
      <c r="G183" s="178" t="s">
        <v>204</v>
      </c>
      <c r="H183" s="179">
        <v>22</v>
      </c>
      <c r="I183" s="180"/>
      <c r="J183" s="181">
        <f>ROUND(I183*H183,2)</f>
        <v>0</v>
      </c>
      <c r="K183" s="177" t="s">
        <v>154</v>
      </c>
      <c r="L183" s="41"/>
      <c r="M183" s="182" t="s">
        <v>19</v>
      </c>
      <c r="N183" s="183" t="s">
        <v>47</v>
      </c>
      <c r="O183" s="66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224</v>
      </c>
      <c r="AT183" s="186" t="s">
        <v>150</v>
      </c>
      <c r="AU183" s="186" t="s">
        <v>86</v>
      </c>
      <c r="AY183" s="19" t="s">
        <v>147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84</v>
      </c>
      <c r="BK183" s="187">
        <f>ROUND(I183*H183,2)</f>
        <v>0</v>
      </c>
      <c r="BL183" s="19" t="s">
        <v>224</v>
      </c>
      <c r="BM183" s="186" t="s">
        <v>1593</v>
      </c>
    </row>
    <row r="184" spans="1:47" s="2" customFormat="1" ht="10">
      <c r="A184" s="36"/>
      <c r="B184" s="37"/>
      <c r="C184" s="38"/>
      <c r="D184" s="188" t="s">
        <v>157</v>
      </c>
      <c r="E184" s="38"/>
      <c r="F184" s="189" t="s">
        <v>1594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157</v>
      </c>
      <c r="AU184" s="19" t="s">
        <v>86</v>
      </c>
    </row>
    <row r="185" spans="1:47" s="2" customFormat="1" ht="10">
      <c r="A185" s="36"/>
      <c r="B185" s="37"/>
      <c r="C185" s="38"/>
      <c r="D185" s="193" t="s">
        <v>159</v>
      </c>
      <c r="E185" s="38"/>
      <c r="F185" s="194" t="s">
        <v>1595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159</v>
      </c>
      <c r="AU185" s="19" t="s">
        <v>86</v>
      </c>
    </row>
    <row r="186" spans="1:65" s="2" customFormat="1" ht="24.15" customHeight="1">
      <c r="A186" s="36"/>
      <c r="B186" s="37"/>
      <c r="C186" s="227" t="s">
        <v>401</v>
      </c>
      <c r="D186" s="227" t="s">
        <v>209</v>
      </c>
      <c r="E186" s="228" t="s">
        <v>1596</v>
      </c>
      <c r="F186" s="229" t="s">
        <v>1597</v>
      </c>
      <c r="G186" s="230" t="s">
        <v>204</v>
      </c>
      <c r="H186" s="231">
        <v>17</v>
      </c>
      <c r="I186" s="232"/>
      <c r="J186" s="233">
        <f>ROUND(I186*H186,2)</f>
        <v>0</v>
      </c>
      <c r="K186" s="229" t="s">
        <v>212</v>
      </c>
      <c r="L186" s="234"/>
      <c r="M186" s="235" t="s">
        <v>19</v>
      </c>
      <c r="N186" s="236" t="s">
        <v>47</v>
      </c>
      <c r="O186" s="66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304</v>
      </c>
      <c r="AT186" s="186" t="s">
        <v>209</v>
      </c>
      <c r="AU186" s="186" t="s">
        <v>86</v>
      </c>
      <c r="AY186" s="19" t="s">
        <v>147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84</v>
      </c>
      <c r="BK186" s="187">
        <f>ROUND(I186*H186,2)</f>
        <v>0</v>
      </c>
      <c r="BL186" s="19" t="s">
        <v>224</v>
      </c>
      <c r="BM186" s="186" t="s">
        <v>1598</v>
      </c>
    </row>
    <row r="187" spans="1:47" s="2" customFormat="1" ht="10">
      <c r="A187" s="36"/>
      <c r="B187" s="37"/>
      <c r="C187" s="38"/>
      <c r="D187" s="188" t="s">
        <v>157</v>
      </c>
      <c r="E187" s="38"/>
      <c r="F187" s="189" t="s">
        <v>1597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157</v>
      </c>
      <c r="AU187" s="19" t="s">
        <v>86</v>
      </c>
    </row>
    <row r="188" spans="1:65" s="2" customFormat="1" ht="24.15" customHeight="1">
      <c r="A188" s="36"/>
      <c r="B188" s="37"/>
      <c r="C188" s="227" t="s">
        <v>408</v>
      </c>
      <c r="D188" s="227" t="s">
        <v>209</v>
      </c>
      <c r="E188" s="228" t="s">
        <v>1599</v>
      </c>
      <c r="F188" s="229" t="s">
        <v>1600</v>
      </c>
      <c r="G188" s="230" t="s">
        <v>204</v>
      </c>
      <c r="H188" s="231">
        <v>3</v>
      </c>
      <c r="I188" s="232"/>
      <c r="J188" s="233">
        <f>ROUND(I188*H188,2)</f>
        <v>0</v>
      </c>
      <c r="K188" s="229" t="s">
        <v>212</v>
      </c>
      <c r="L188" s="234"/>
      <c r="M188" s="235" t="s">
        <v>19</v>
      </c>
      <c r="N188" s="236" t="s">
        <v>47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304</v>
      </c>
      <c r="AT188" s="186" t="s">
        <v>209</v>
      </c>
      <c r="AU188" s="186" t="s">
        <v>86</v>
      </c>
      <c r="AY188" s="19" t="s">
        <v>147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84</v>
      </c>
      <c r="BK188" s="187">
        <f>ROUND(I188*H188,2)</f>
        <v>0</v>
      </c>
      <c r="BL188" s="19" t="s">
        <v>224</v>
      </c>
      <c r="BM188" s="186" t="s">
        <v>1601</v>
      </c>
    </row>
    <row r="189" spans="1:47" s="2" customFormat="1" ht="10">
      <c r="A189" s="36"/>
      <c r="B189" s="37"/>
      <c r="C189" s="38"/>
      <c r="D189" s="188" t="s">
        <v>157</v>
      </c>
      <c r="E189" s="38"/>
      <c r="F189" s="189" t="s">
        <v>1600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157</v>
      </c>
      <c r="AU189" s="19" t="s">
        <v>86</v>
      </c>
    </row>
    <row r="190" spans="1:65" s="2" customFormat="1" ht="24.15" customHeight="1">
      <c r="A190" s="36"/>
      <c r="B190" s="37"/>
      <c r="C190" s="227" t="s">
        <v>415</v>
      </c>
      <c r="D190" s="227" t="s">
        <v>209</v>
      </c>
      <c r="E190" s="228" t="s">
        <v>1602</v>
      </c>
      <c r="F190" s="229" t="s">
        <v>1603</v>
      </c>
      <c r="G190" s="230" t="s">
        <v>204</v>
      </c>
      <c r="H190" s="231">
        <v>2</v>
      </c>
      <c r="I190" s="232"/>
      <c r="J190" s="233">
        <f>ROUND(I190*H190,2)</f>
        <v>0</v>
      </c>
      <c r="K190" s="229" t="s">
        <v>212</v>
      </c>
      <c r="L190" s="234"/>
      <c r="M190" s="235" t="s">
        <v>19</v>
      </c>
      <c r="N190" s="236" t="s">
        <v>47</v>
      </c>
      <c r="O190" s="66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304</v>
      </c>
      <c r="AT190" s="186" t="s">
        <v>209</v>
      </c>
      <c r="AU190" s="186" t="s">
        <v>86</v>
      </c>
      <c r="AY190" s="19" t="s">
        <v>147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84</v>
      </c>
      <c r="BK190" s="187">
        <f>ROUND(I190*H190,2)</f>
        <v>0</v>
      </c>
      <c r="BL190" s="19" t="s">
        <v>224</v>
      </c>
      <c r="BM190" s="186" t="s">
        <v>1604</v>
      </c>
    </row>
    <row r="191" spans="1:47" s="2" customFormat="1" ht="10">
      <c r="A191" s="36"/>
      <c r="B191" s="37"/>
      <c r="C191" s="38"/>
      <c r="D191" s="188" t="s">
        <v>157</v>
      </c>
      <c r="E191" s="38"/>
      <c r="F191" s="189" t="s">
        <v>1603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157</v>
      </c>
      <c r="AU191" s="19" t="s">
        <v>86</v>
      </c>
    </row>
    <row r="192" spans="1:65" s="2" customFormat="1" ht="24.15" customHeight="1">
      <c r="A192" s="36"/>
      <c r="B192" s="37"/>
      <c r="C192" s="175" t="s">
        <v>423</v>
      </c>
      <c r="D192" s="175" t="s">
        <v>150</v>
      </c>
      <c r="E192" s="176" t="s">
        <v>1605</v>
      </c>
      <c r="F192" s="177" t="s">
        <v>1606</v>
      </c>
      <c r="G192" s="178" t="s">
        <v>204</v>
      </c>
      <c r="H192" s="179">
        <v>2</v>
      </c>
      <c r="I192" s="180"/>
      <c r="J192" s="181">
        <f>ROUND(I192*H192,2)</f>
        <v>0</v>
      </c>
      <c r="K192" s="177" t="s">
        <v>154</v>
      </c>
      <c r="L192" s="41"/>
      <c r="M192" s="182" t="s">
        <v>19</v>
      </c>
      <c r="N192" s="183" t="s">
        <v>47</v>
      </c>
      <c r="O192" s="66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224</v>
      </c>
      <c r="AT192" s="186" t="s">
        <v>150</v>
      </c>
      <c r="AU192" s="186" t="s">
        <v>86</v>
      </c>
      <c r="AY192" s="19" t="s">
        <v>147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84</v>
      </c>
      <c r="BK192" s="187">
        <f>ROUND(I192*H192,2)</f>
        <v>0</v>
      </c>
      <c r="BL192" s="19" t="s">
        <v>224</v>
      </c>
      <c r="BM192" s="186" t="s">
        <v>1607</v>
      </c>
    </row>
    <row r="193" spans="1:47" s="2" customFormat="1" ht="18">
      <c r="A193" s="36"/>
      <c r="B193" s="37"/>
      <c r="C193" s="38"/>
      <c r="D193" s="188" t="s">
        <v>157</v>
      </c>
      <c r="E193" s="38"/>
      <c r="F193" s="189" t="s">
        <v>1608</v>
      </c>
      <c r="G193" s="38"/>
      <c r="H193" s="38"/>
      <c r="I193" s="190"/>
      <c r="J193" s="38"/>
      <c r="K193" s="38"/>
      <c r="L193" s="41"/>
      <c r="M193" s="191"/>
      <c r="N193" s="19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157</v>
      </c>
      <c r="AU193" s="19" t="s">
        <v>86</v>
      </c>
    </row>
    <row r="194" spans="1:47" s="2" customFormat="1" ht="10">
      <c r="A194" s="36"/>
      <c r="B194" s="37"/>
      <c r="C194" s="38"/>
      <c r="D194" s="193" t="s">
        <v>159</v>
      </c>
      <c r="E194" s="38"/>
      <c r="F194" s="194" t="s">
        <v>1609</v>
      </c>
      <c r="G194" s="38"/>
      <c r="H194" s="38"/>
      <c r="I194" s="190"/>
      <c r="J194" s="38"/>
      <c r="K194" s="38"/>
      <c r="L194" s="41"/>
      <c r="M194" s="191"/>
      <c r="N194" s="19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159</v>
      </c>
      <c r="AU194" s="19" t="s">
        <v>86</v>
      </c>
    </row>
    <row r="195" spans="1:65" s="2" customFormat="1" ht="16.5" customHeight="1">
      <c r="A195" s="36"/>
      <c r="B195" s="37"/>
      <c r="C195" s="175" t="s">
        <v>428</v>
      </c>
      <c r="D195" s="175" t="s">
        <v>150</v>
      </c>
      <c r="E195" s="176" t="s">
        <v>1610</v>
      </c>
      <c r="F195" s="177" t="s">
        <v>1611</v>
      </c>
      <c r="G195" s="178" t="s">
        <v>204</v>
      </c>
      <c r="H195" s="179">
        <v>1</v>
      </c>
      <c r="I195" s="180"/>
      <c r="J195" s="181">
        <f>ROUND(I195*H195,2)</f>
        <v>0</v>
      </c>
      <c r="K195" s="177" t="s">
        <v>154</v>
      </c>
      <c r="L195" s="41"/>
      <c r="M195" s="182" t="s">
        <v>19</v>
      </c>
      <c r="N195" s="183" t="s">
        <v>47</v>
      </c>
      <c r="O195" s="66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224</v>
      </c>
      <c r="AT195" s="186" t="s">
        <v>150</v>
      </c>
      <c r="AU195" s="186" t="s">
        <v>86</v>
      </c>
      <c r="AY195" s="19" t="s">
        <v>147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84</v>
      </c>
      <c r="BK195" s="187">
        <f>ROUND(I195*H195,2)</f>
        <v>0</v>
      </c>
      <c r="BL195" s="19" t="s">
        <v>224</v>
      </c>
      <c r="BM195" s="186" t="s">
        <v>1612</v>
      </c>
    </row>
    <row r="196" spans="1:47" s="2" customFormat="1" ht="18">
      <c r="A196" s="36"/>
      <c r="B196" s="37"/>
      <c r="C196" s="38"/>
      <c r="D196" s="188" t="s">
        <v>157</v>
      </c>
      <c r="E196" s="38"/>
      <c r="F196" s="189" t="s">
        <v>1613</v>
      </c>
      <c r="G196" s="38"/>
      <c r="H196" s="38"/>
      <c r="I196" s="190"/>
      <c r="J196" s="38"/>
      <c r="K196" s="38"/>
      <c r="L196" s="41"/>
      <c r="M196" s="191"/>
      <c r="N196" s="19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157</v>
      </c>
      <c r="AU196" s="19" t="s">
        <v>86</v>
      </c>
    </row>
    <row r="197" spans="1:47" s="2" customFormat="1" ht="10">
      <c r="A197" s="36"/>
      <c r="B197" s="37"/>
      <c r="C197" s="38"/>
      <c r="D197" s="193" t="s">
        <v>159</v>
      </c>
      <c r="E197" s="38"/>
      <c r="F197" s="194" t="s">
        <v>1614</v>
      </c>
      <c r="G197" s="38"/>
      <c r="H197" s="38"/>
      <c r="I197" s="190"/>
      <c r="J197" s="38"/>
      <c r="K197" s="38"/>
      <c r="L197" s="41"/>
      <c r="M197" s="191"/>
      <c r="N197" s="19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159</v>
      </c>
      <c r="AU197" s="19" t="s">
        <v>86</v>
      </c>
    </row>
    <row r="198" spans="1:65" s="2" customFormat="1" ht="16.5" customHeight="1">
      <c r="A198" s="36"/>
      <c r="B198" s="37"/>
      <c r="C198" s="175" t="s">
        <v>432</v>
      </c>
      <c r="D198" s="175" t="s">
        <v>150</v>
      </c>
      <c r="E198" s="176" t="s">
        <v>1615</v>
      </c>
      <c r="F198" s="177" t="s">
        <v>1616</v>
      </c>
      <c r="G198" s="178" t="s">
        <v>153</v>
      </c>
      <c r="H198" s="179">
        <v>0.104</v>
      </c>
      <c r="I198" s="180"/>
      <c r="J198" s="181">
        <f>ROUND(I198*H198,2)</f>
        <v>0</v>
      </c>
      <c r="K198" s="177" t="s">
        <v>154</v>
      </c>
      <c r="L198" s="41"/>
      <c r="M198" s="182" t="s">
        <v>19</v>
      </c>
      <c r="N198" s="183" t="s">
        <v>47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224</v>
      </c>
      <c r="AT198" s="186" t="s">
        <v>150</v>
      </c>
      <c r="AU198" s="186" t="s">
        <v>86</v>
      </c>
      <c r="AY198" s="19" t="s">
        <v>147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84</v>
      </c>
      <c r="BK198" s="187">
        <f>ROUND(I198*H198,2)</f>
        <v>0</v>
      </c>
      <c r="BL198" s="19" t="s">
        <v>224</v>
      </c>
      <c r="BM198" s="186" t="s">
        <v>1617</v>
      </c>
    </row>
    <row r="199" spans="1:47" s="2" customFormat="1" ht="18">
      <c r="A199" s="36"/>
      <c r="B199" s="37"/>
      <c r="C199" s="38"/>
      <c r="D199" s="188" t="s">
        <v>157</v>
      </c>
      <c r="E199" s="38"/>
      <c r="F199" s="189" t="s">
        <v>1618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157</v>
      </c>
      <c r="AU199" s="19" t="s">
        <v>86</v>
      </c>
    </row>
    <row r="200" spans="1:47" s="2" customFormat="1" ht="10">
      <c r="A200" s="36"/>
      <c r="B200" s="37"/>
      <c r="C200" s="38"/>
      <c r="D200" s="193" t="s">
        <v>159</v>
      </c>
      <c r="E200" s="38"/>
      <c r="F200" s="194" t="s">
        <v>1619</v>
      </c>
      <c r="G200" s="38"/>
      <c r="H200" s="38"/>
      <c r="I200" s="190"/>
      <c r="J200" s="38"/>
      <c r="K200" s="38"/>
      <c r="L200" s="41"/>
      <c r="M200" s="191"/>
      <c r="N200" s="192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159</v>
      </c>
      <c r="AU200" s="19" t="s">
        <v>86</v>
      </c>
    </row>
    <row r="201" spans="2:63" s="12" customFormat="1" ht="25.9" customHeight="1">
      <c r="B201" s="159"/>
      <c r="C201" s="160"/>
      <c r="D201" s="161" t="s">
        <v>75</v>
      </c>
      <c r="E201" s="162" t="s">
        <v>1409</v>
      </c>
      <c r="F201" s="162" t="s">
        <v>1410</v>
      </c>
      <c r="G201" s="160"/>
      <c r="H201" s="160"/>
      <c r="I201" s="163"/>
      <c r="J201" s="164">
        <f>BK201</f>
        <v>0</v>
      </c>
      <c r="K201" s="160"/>
      <c r="L201" s="165"/>
      <c r="M201" s="166"/>
      <c r="N201" s="167"/>
      <c r="O201" s="167"/>
      <c r="P201" s="168">
        <f>SUM(P202:P207)</f>
        <v>0</v>
      </c>
      <c r="Q201" s="167"/>
      <c r="R201" s="168">
        <f>SUM(R202:R207)</f>
        <v>0</v>
      </c>
      <c r="S201" s="167"/>
      <c r="T201" s="169">
        <f>SUM(T202:T207)</f>
        <v>0</v>
      </c>
      <c r="AR201" s="170" t="s">
        <v>155</v>
      </c>
      <c r="AT201" s="171" t="s">
        <v>75</v>
      </c>
      <c r="AU201" s="171" t="s">
        <v>76</v>
      </c>
      <c r="AY201" s="170" t="s">
        <v>147</v>
      </c>
      <c r="BK201" s="172">
        <f>SUM(BK202:BK207)</f>
        <v>0</v>
      </c>
    </row>
    <row r="202" spans="1:65" s="2" customFormat="1" ht="16.5" customHeight="1">
      <c r="A202" s="36"/>
      <c r="B202" s="37"/>
      <c r="C202" s="175" t="s">
        <v>438</v>
      </c>
      <c r="D202" s="175" t="s">
        <v>150</v>
      </c>
      <c r="E202" s="176" t="s">
        <v>1620</v>
      </c>
      <c r="F202" s="177" t="s">
        <v>1621</v>
      </c>
      <c r="G202" s="178" t="s">
        <v>1414</v>
      </c>
      <c r="H202" s="179">
        <v>8</v>
      </c>
      <c r="I202" s="180"/>
      <c r="J202" s="181">
        <f>ROUND(I202*H202,2)</f>
        <v>0</v>
      </c>
      <c r="K202" s="177" t="s">
        <v>154</v>
      </c>
      <c r="L202" s="41"/>
      <c r="M202" s="182" t="s">
        <v>19</v>
      </c>
      <c r="N202" s="183" t="s">
        <v>47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1415</v>
      </c>
      <c r="AT202" s="186" t="s">
        <v>150</v>
      </c>
      <c r="AU202" s="186" t="s">
        <v>84</v>
      </c>
      <c r="AY202" s="19" t="s">
        <v>147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84</v>
      </c>
      <c r="BK202" s="187">
        <f>ROUND(I202*H202,2)</f>
        <v>0</v>
      </c>
      <c r="BL202" s="19" t="s">
        <v>1415</v>
      </c>
      <c r="BM202" s="186" t="s">
        <v>1622</v>
      </c>
    </row>
    <row r="203" spans="1:47" s="2" customFormat="1" ht="10">
      <c r="A203" s="36"/>
      <c r="B203" s="37"/>
      <c r="C203" s="38"/>
      <c r="D203" s="188" t="s">
        <v>157</v>
      </c>
      <c r="E203" s="38"/>
      <c r="F203" s="189" t="s">
        <v>1623</v>
      </c>
      <c r="G203" s="38"/>
      <c r="H203" s="38"/>
      <c r="I203" s="190"/>
      <c r="J203" s="38"/>
      <c r="K203" s="38"/>
      <c r="L203" s="41"/>
      <c r="M203" s="191"/>
      <c r="N203" s="19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157</v>
      </c>
      <c r="AU203" s="19" t="s">
        <v>84</v>
      </c>
    </row>
    <row r="204" spans="1:47" s="2" customFormat="1" ht="10">
      <c r="A204" s="36"/>
      <c r="B204" s="37"/>
      <c r="C204" s="38"/>
      <c r="D204" s="193" t="s">
        <v>159</v>
      </c>
      <c r="E204" s="38"/>
      <c r="F204" s="194" t="s">
        <v>1624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159</v>
      </c>
      <c r="AU204" s="19" t="s">
        <v>84</v>
      </c>
    </row>
    <row r="205" spans="1:65" s="2" customFormat="1" ht="16.5" customHeight="1">
      <c r="A205" s="36"/>
      <c r="B205" s="37"/>
      <c r="C205" s="175" t="s">
        <v>442</v>
      </c>
      <c r="D205" s="175" t="s">
        <v>150</v>
      </c>
      <c r="E205" s="176" t="s">
        <v>1625</v>
      </c>
      <c r="F205" s="177" t="s">
        <v>1626</v>
      </c>
      <c r="G205" s="178" t="s">
        <v>1414</v>
      </c>
      <c r="H205" s="179">
        <v>25</v>
      </c>
      <c r="I205" s="180"/>
      <c r="J205" s="181">
        <f>ROUND(I205*H205,2)</f>
        <v>0</v>
      </c>
      <c r="K205" s="177" t="s">
        <v>154</v>
      </c>
      <c r="L205" s="41"/>
      <c r="M205" s="182" t="s">
        <v>19</v>
      </c>
      <c r="N205" s="183" t="s">
        <v>47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1415</v>
      </c>
      <c r="AT205" s="186" t="s">
        <v>150</v>
      </c>
      <c r="AU205" s="186" t="s">
        <v>84</v>
      </c>
      <c r="AY205" s="19" t="s">
        <v>147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84</v>
      </c>
      <c r="BK205" s="187">
        <f>ROUND(I205*H205,2)</f>
        <v>0</v>
      </c>
      <c r="BL205" s="19" t="s">
        <v>1415</v>
      </c>
      <c r="BM205" s="186" t="s">
        <v>1627</v>
      </c>
    </row>
    <row r="206" spans="1:47" s="2" customFormat="1" ht="10">
      <c r="A206" s="36"/>
      <c r="B206" s="37"/>
      <c r="C206" s="38"/>
      <c r="D206" s="188" t="s">
        <v>157</v>
      </c>
      <c r="E206" s="38"/>
      <c r="F206" s="189" t="s">
        <v>1628</v>
      </c>
      <c r="G206" s="38"/>
      <c r="H206" s="38"/>
      <c r="I206" s="190"/>
      <c r="J206" s="38"/>
      <c r="K206" s="38"/>
      <c r="L206" s="41"/>
      <c r="M206" s="191"/>
      <c r="N206" s="19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157</v>
      </c>
      <c r="AU206" s="19" t="s">
        <v>84</v>
      </c>
    </row>
    <row r="207" spans="1:47" s="2" customFormat="1" ht="10">
      <c r="A207" s="36"/>
      <c r="B207" s="37"/>
      <c r="C207" s="38"/>
      <c r="D207" s="193" t="s">
        <v>159</v>
      </c>
      <c r="E207" s="38"/>
      <c r="F207" s="194" t="s">
        <v>1629</v>
      </c>
      <c r="G207" s="38"/>
      <c r="H207" s="38"/>
      <c r="I207" s="190"/>
      <c r="J207" s="38"/>
      <c r="K207" s="38"/>
      <c r="L207" s="41"/>
      <c r="M207" s="238"/>
      <c r="N207" s="239"/>
      <c r="O207" s="240"/>
      <c r="P207" s="240"/>
      <c r="Q207" s="240"/>
      <c r="R207" s="240"/>
      <c r="S207" s="240"/>
      <c r="T207" s="241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159</v>
      </c>
      <c r="AU207" s="19" t="s">
        <v>84</v>
      </c>
    </row>
    <row r="208" spans="1:31" s="2" customFormat="1" ht="7" customHeight="1">
      <c r="A208" s="36"/>
      <c r="B208" s="49"/>
      <c r="C208" s="50"/>
      <c r="D208" s="50"/>
      <c r="E208" s="50"/>
      <c r="F208" s="50"/>
      <c r="G208" s="50"/>
      <c r="H208" s="50"/>
      <c r="I208" s="50"/>
      <c r="J208" s="50"/>
      <c r="K208" s="50"/>
      <c r="L208" s="41"/>
      <c r="M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</row>
  </sheetData>
  <sheetProtection algorithmName="SHA-512" hashValue="CSXY1CcSI2faeRQ9o/5ByJlONty5KDm7e5LnHyLrqcaefQDkVIg9fnkrjP0oBEB2HptIj1cGriysf1IwAmAGsg==" saltValue="4oBvI+LD5+Njw6vPbSUdlVQy8/yrDtTE8zRJMWERDxOw8WxjdY0VNfonPsh2uDnv7I9IT9va7yc1ilEK25jzoQ==" spinCount="100000" sheet="1" objects="1" scenarios="1" formatColumns="0" formatRows="0" autoFilter="0"/>
  <autoFilter ref="C81:K20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4_01/741110053"/>
    <hyperlink ref="F93" r:id="rId2" display="https://podminky.urs.cz/item/CS_URS_2024_01/741110511"/>
    <hyperlink ref="F102" r:id="rId3" display="https://podminky.urs.cz/item/CS_URS_2024_01/741112021"/>
    <hyperlink ref="F109" r:id="rId4" display="https://podminky.urs.cz/item/CS_URS_2024_01/741112801"/>
    <hyperlink ref="F112" r:id="rId5" display="https://podminky.urs.cz/item/CS_URS_2024_01/741121851"/>
    <hyperlink ref="F115" r:id="rId6" display="https://podminky.urs.cz/item/CS_URS_2024_01/741122015"/>
    <hyperlink ref="F124" r:id="rId7" display="https://podminky.urs.cz/item/CS_URS_2024_01/741122016"/>
    <hyperlink ref="F130" r:id="rId8" display="https://podminky.urs.cz/item/CS_URS_2024_01/741122159"/>
    <hyperlink ref="F136" r:id="rId9" display="https://podminky.urs.cz/item/CS_URS_2024_01/741122859"/>
    <hyperlink ref="F139" r:id="rId10" display="https://podminky.urs.cz/item/CS_URS_2024_01/741130001"/>
    <hyperlink ref="F142" r:id="rId11" display="https://podminky.urs.cz/item/CS_URS_2024_01/741130004"/>
    <hyperlink ref="F145" r:id="rId12" display="https://podminky.urs.cz/item/CS_URS_2024_01/741130008"/>
    <hyperlink ref="F148" r:id="rId13" display="https://podminky.urs.cz/item/CS_URS_2024_01/741310031"/>
    <hyperlink ref="F153" r:id="rId14" display="https://podminky.urs.cz/item/CS_URS_2024_01/741310042"/>
    <hyperlink ref="F158" r:id="rId15" display="https://podminky.urs.cz/item/CS_URS_2024_01/741311833"/>
    <hyperlink ref="F161" r:id="rId16" display="https://podminky.urs.cz/item/CS_URS_2024_01/741313072"/>
    <hyperlink ref="F166" r:id="rId17" display="https://podminky.urs.cz/item/CS_URS_2024_01/741315843"/>
    <hyperlink ref="F169" r:id="rId18" display="https://podminky.urs.cz/item/CS_URS_2024_01/741320042"/>
    <hyperlink ref="F174" r:id="rId19" display="https://podminky.urs.cz/item/CS_URS_2024_01/741321003"/>
    <hyperlink ref="F179" r:id="rId20" display="https://podminky.urs.cz/item/CS_URS_2024_01/741371823"/>
    <hyperlink ref="F182" r:id="rId21" display="https://podminky.urs.cz/item/CS_URS_2024_01/741372021"/>
    <hyperlink ref="F185" r:id="rId22" display="https://podminky.urs.cz/item/CS_URS_2024_01/741372154"/>
    <hyperlink ref="F194" r:id="rId23" display="https://podminky.urs.cz/item/CS_URS_2024_01/741374844"/>
    <hyperlink ref="F197" r:id="rId24" display="https://podminky.urs.cz/item/CS_URS_2024_01/741810002"/>
    <hyperlink ref="F200" r:id="rId25" display="https://podminky.urs.cz/item/CS_URS_2024_01/998741101"/>
    <hyperlink ref="F204" r:id="rId26" display="https://podminky.urs.cz/item/CS_URS_2024_01/HZS2232"/>
    <hyperlink ref="F207" r:id="rId27" display="https://podminky.urs.cz/item/CS_URS_2024_01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9" t="s">
        <v>95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106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2" t="str">
        <f>'Rekapitulace stavby'!K6</f>
        <v>KKN a.s.-Objekt D,stavební úpravy pro instalaci nové myčky nádobí</v>
      </c>
      <c r="F7" s="373"/>
      <c r="G7" s="373"/>
      <c r="H7" s="373"/>
      <c r="L7" s="22"/>
    </row>
    <row r="8" spans="1:31" s="2" customFormat="1" ht="12" customHeight="1">
      <c r="A8" s="36"/>
      <c r="B8" s="41"/>
      <c r="C8" s="36"/>
      <c r="D8" s="107" t="s">
        <v>107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4" t="s">
        <v>1630</v>
      </c>
      <c r="F9" s="375"/>
      <c r="G9" s="375"/>
      <c r="H9" s="375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4. 4. 2024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6" t="str">
        <f>'Rekapitulace stavby'!E14</f>
        <v>Vyplň údaj</v>
      </c>
      <c r="F18" s="377"/>
      <c r="G18" s="377"/>
      <c r="H18" s="377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26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37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38</v>
      </c>
      <c r="F24" s="36"/>
      <c r="G24" s="36"/>
      <c r="H24" s="36"/>
      <c r="I24" s="107" t="s">
        <v>29</v>
      </c>
      <c r="J24" s="109" t="s">
        <v>39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8" t="s">
        <v>19</v>
      </c>
      <c r="F27" s="378"/>
      <c r="G27" s="378"/>
      <c r="H27" s="37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ROUND((SUM(BE81:BE85)),2)</f>
        <v>0</v>
      </c>
      <c r="G33" s="36"/>
      <c r="H33" s="36"/>
      <c r="I33" s="120">
        <v>0.21</v>
      </c>
      <c r="J33" s="119">
        <f>ROUND(((SUM(BE81:BE85))*I33),2)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ROUND((SUM(BF81:BF85)),2)</f>
        <v>0</v>
      </c>
      <c r="G34" s="36"/>
      <c r="H34" s="36"/>
      <c r="I34" s="120">
        <v>0.15</v>
      </c>
      <c r="J34" s="119">
        <f>ROUND(((SUM(BF81:BF85))*I34),2)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ROUND((SUM(BG81:BG85)),2)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ROUND((SUM(BH81:BH85)),2)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ROUND((SUM(BI81:BI85)),2)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KKN a.s.-Objekt D,stavební úpravy pro instalaci nové myčky nádobí</v>
      </c>
      <c r="F48" s="380"/>
      <c r="G48" s="380"/>
      <c r="H48" s="38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2" t="str">
        <f>E9</f>
        <v>04 - Zařízení pro změkčování vody</v>
      </c>
      <c r="F50" s="381"/>
      <c r="G50" s="381"/>
      <c r="H50" s="381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Karlovy Vary</v>
      </c>
      <c r="G52" s="38"/>
      <c r="H52" s="38"/>
      <c r="I52" s="31" t="s">
        <v>23</v>
      </c>
      <c r="J52" s="61" t="str">
        <f>IF(J12="","",J12)</f>
        <v>4. 4. 2024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" customHeight="1">
      <c r="A54" s="36"/>
      <c r="B54" s="37"/>
      <c r="C54" s="31" t="s">
        <v>25</v>
      </c>
      <c r="D54" s="38"/>
      <c r="E54" s="38"/>
      <c r="F54" s="29" t="str">
        <f>E15</f>
        <v>KKN a.s.,nem.K.Vary,Bezručova 19,360 66 Karlovy Va</v>
      </c>
      <c r="G54" s="38"/>
      <c r="H54" s="38"/>
      <c r="I54" s="31" t="s">
        <v>32</v>
      </c>
      <c r="J54" s="34" t="str">
        <f>E21</f>
        <v>Jan Sobotka,Kynšperk,Palackého 108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Ing.Jana Handšuhová Smutná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110</v>
      </c>
      <c r="D57" s="133"/>
      <c r="E57" s="133"/>
      <c r="F57" s="133"/>
      <c r="G57" s="133"/>
      <c r="H57" s="133"/>
      <c r="I57" s="133"/>
      <c r="J57" s="134" t="s">
        <v>111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1631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7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7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5" customHeight="1">
      <c r="A68" s="36"/>
      <c r="B68" s="37"/>
      <c r="C68" s="25" t="s">
        <v>132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7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79" t="str">
        <f>E7</f>
        <v>KKN a.s.-Objekt D,stavební úpravy pro instalaci nové myčky nádobí</v>
      </c>
      <c r="F71" s="380"/>
      <c r="G71" s="380"/>
      <c r="H71" s="380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107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2" t="str">
        <f>E9</f>
        <v>04 - Zařízení pro změkčování vody</v>
      </c>
      <c r="F73" s="381"/>
      <c r="G73" s="381"/>
      <c r="H73" s="381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7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Karlovy Vary</v>
      </c>
      <c r="G75" s="38"/>
      <c r="H75" s="38"/>
      <c r="I75" s="31" t="s">
        <v>23</v>
      </c>
      <c r="J75" s="61" t="str">
        <f>IF(J12="","",J12)</f>
        <v>4. 4. 2024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7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40" customHeight="1">
      <c r="A77" s="36"/>
      <c r="B77" s="37"/>
      <c r="C77" s="31" t="s">
        <v>25</v>
      </c>
      <c r="D77" s="38"/>
      <c r="E77" s="38"/>
      <c r="F77" s="29" t="str">
        <f>E15</f>
        <v>KKN a.s.,nem.K.Vary,Bezručova 19,360 66 Karlovy Va</v>
      </c>
      <c r="G77" s="38"/>
      <c r="H77" s="38"/>
      <c r="I77" s="31" t="s">
        <v>32</v>
      </c>
      <c r="J77" s="34" t="str">
        <f>E21</f>
        <v>Jan Sobotka,Kynšperk,Palackého 108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1" t="s">
        <v>30</v>
      </c>
      <c r="D78" s="38"/>
      <c r="E78" s="38"/>
      <c r="F78" s="29" t="str">
        <f>IF(E18="","",E18)</f>
        <v>Vyplň údaj</v>
      </c>
      <c r="G78" s="38"/>
      <c r="H78" s="38"/>
      <c r="I78" s="31" t="s">
        <v>36</v>
      </c>
      <c r="J78" s="34" t="str">
        <f>E24</f>
        <v>Ing.Jana Handšuhová Smutná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2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133</v>
      </c>
      <c r="D80" s="151" t="s">
        <v>61</v>
      </c>
      <c r="E80" s="151" t="s">
        <v>57</v>
      </c>
      <c r="F80" s="151" t="s">
        <v>58</v>
      </c>
      <c r="G80" s="151" t="s">
        <v>134</v>
      </c>
      <c r="H80" s="151" t="s">
        <v>135</v>
      </c>
      <c r="I80" s="151" t="s">
        <v>136</v>
      </c>
      <c r="J80" s="151" t="s">
        <v>111</v>
      </c>
      <c r="K80" s="152" t="s">
        <v>137</v>
      </c>
      <c r="L80" s="153"/>
      <c r="M80" s="70" t="s">
        <v>19</v>
      </c>
      <c r="N80" s="71" t="s">
        <v>46</v>
      </c>
      <c r="O80" s="71" t="s">
        <v>138</v>
      </c>
      <c r="P80" s="71" t="s">
        <v>139</v>
      </c>
      <c r="Q80" s="71" t="s">
        <v>140</v>
      </c>
      <c r="R80" s="71" t="s">
        <v>141</v>
      </c>
      <c r="S80" s="71" t="s">
        <v>142</v>
      </c>
      <c r="T80" s="72" t="s">
        <v>143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75" customHeight="1">
      <c r="A81" s="36"/>
      <c r="B81" s="37"/>
      <c r="C81" s="77" t="s">
        <v>144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75</v>
      </c>
      <c r="AU81" s="19" t="s">
        <v>112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75</v>
      </c>
      <c r="E82" s="162" t="s">
        <v>291</v>
      </c>
      <c r="F82" s="162" t="s">
        <v>292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</v>
      </c>
      <c r="S82" s="167"/>
      <c r="T82" s="169">
        <f>T83</f>
        <v>0</v>
      </c>
      <c r="AR82" s="170" t="s">
        <v>86</v>
      </c>
      <c r="AT82" s="171" t="s">
        <v>75</v>
      </c>
      <c r="AU82" s="171" t="s">
        <v>76</v>
      </c>
      <c r="AY82" s="170" t="s">
        <v>147</v>
      </c>
      <c r="BK82" s="172">
        <f>BK83</f>
        <v>0</v>
      </c>
    </row>
    <row r="83" spans="2:63" s="12" customFormat="1" ht="22.75" customHeight="1">
      <c r="B83" s="159"/>
      <c r="C83" s="160"/>
      <c r="D83" s="161" t="s">
        <v>75</v>
      </c>
      <c r="E83" s="173" t="s">
        <v>1632</v>
      </c>
      <c r="F83" s="173" t="s">
        <v>88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SUM(P84:P85)</f>
        <v>0</v>
      </c>
      <c r="Q83" s="167"/>
      <c r="R83" s="168">
        <f>SUM(R84:R85)</f>
        <v>0</v>
      </c>
      <c r="S83" s="167"/>
      <c r="T83" s="169">
        <f>SUM(T84:T85)</f>
        <v>0</v>
      </c>
      <c r="AR83" s="170" t="s">
        <v>86</v>
      </c>
      <c r="AT83" s="171" t="s">
        <v>75</v>
      </c>
      <c r="AU83" s="171" t="s">
        <v>84</v>
      </c>
      <c r="AY83" s="170" t="s">
        <v>147</v>
      </c>
      <c r="BK83" s="172">
        <f>SUM(BK84:BK85)</f>
        <v>0</v>
      </c>
    </row>
    <row r="84" spans="1:65" s="2" customFormat="1" ht="16.5" customHeight="1">
      <c r="A84" s="36"/>
      <c r="B84" s="37"/>
      <c r="C84" s="175" t="s">
        <v>84</v>
      </c>
      <c r="D84" s="175" t="s">
        <v>150</v>
      </c>
      <c r="E84" s="176" t="s">
        <v>1633</v>
      </c>
      <c r="F84" s="177" t="s">
        <v>1634</v>
      </c>
      <c r="G84" s="178" t="s">
        <v>1635</v>
      </c>
      <c r="H84" s="179">
        <v>1</v>
      </c>
      <c r="I84" s="180"/>
      <c r="J84" s="181">
        <f>ROUND(I84*H84,2)</f>
        <v>0</v>
      </c>
      <c r="K84" s="177" t="s">
        <v>19</v>
      </c>
      <c r="L84" s="41"/>
      <c r="M84" s="182" t="s">
        <v>19</v>
      </c>
      <c r="N84" s="183" t="s">
        <v>47</v>
      </c>
      <c r="O84" s="66"/>
      <c r="P84" s="184">
        <f>O84*H84</f>
        <v>0</v>
      </c>
      <c r="Q84" s="184">
        <v>0</v>
      </c>
      <c r="R84" s="184">
        <f>Q84*H84</f>
        <v>0</v>
      </c>
      <c r="S84" s="184">
        <v>0</v>
      </c>
      <c r="T84" s="185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224</v>
      </c>
      <c r="AT84" s="186" t="s">
        <v>150</v>
      </c>
      <c r="AU84" s="186" t="s">
        <v>86</v>
      </c>
      <c r="AY84" s="19" t="s">
        <v>147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84</v>
      </c>
      <c r="BK84" s="187">
        <f>ROUND(I84*H84,2)</f>
        <v>0</v>
      </c>
      <c r="BL84" s="19" t="s">
        <v>224</v>
      </c>
      <c r="BM84" s="186" t="s">
        <v>1636</v>
      </c>
    </row>
    <row r="85" spans="1:47" s="2" customFormat="1" ht="81">
      <c r="A85" s="36"/>
      <c r="B85" s="37"/>
      <c r="C85" s="38"/>
      <c r="D85" s="188" t="s">
        <v>157</v>
      </c>
      <c r="E85" s="38"/>
      <c r="F85" s="189" t="s">
        <v>1637</v>
      </c>
      <c r="G85" s="38"/>
      <c r="H85" s="38"/>
      <c r="I85" s="190"/>
      <c r="J85" s="38"/>
      <c r="K85" s="38"/>
      <c r="L85" s="41"/>
      <c r="M85" s="238"/>
      <c r="N85" s="239"/>
      <c r="O85" s="240"/>
      <c r="P85" s="240"/>
      <c r="Q85" s="240"/>
      <c r="R85" s="240"/>
      <c r="S85" s="240"/>
      <c r="T85" s="241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157</v>
      </c>
      <c r="AU85" s="19" t="s">
        <v>86</v>
      </c>
    </row>
    <row r="86" spans="1:31" s="2" customFormat="1" ht="7" customHeight="1">
      <c r="A86" s="36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41"/>
      <c r="M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</sheetData>
  <sheetProtection algorithmName="SHA-512" hashValue="MiWTE6ICTQM0f7uKLLg1snqul2V3LKnoJuNsJ3IbFFGTYaF8FkoFwecAcT5afLD0DXPBhCk91n99L6vXHTgU/g==" saltValue="LWlFC4c8HCxMmhCMcAS4kgLfqCkmeMCFe/bOdDkmVTI6cqvsWt8RyyCpCz9sy2lB0CveBZDEP9267sK2RJOG+A==" spinCount="100000" sheet="1" objects="1" scenarios="1" formatColumns="0" formatRows="0" autoFilter="0"/>
  <autoFilter ref="C80:K8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7"/>
  <sheetViews>
    <sheetView showGridLines="0" workbookViewId="0" topLeftCell="A7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9" t="s">
        <v>98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106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2" t="str">
        <f>'Rekapitulace stavby'!K6</f>
        <v>KKN a.s.-Objekt D,stavební úpravy pro instalaci nové myčky nádobí</v>
      </c>
      <c r="F7" s="373"/>
      <c r="G7" s="373"/>
      <c r="H7" s="373"/>
      <c r="L7" s="22"/>
    </row>
    <row r="8" spans="1:31" s="2" customFormat="1" ht="12" customHeight="1">
      <c r="A8" s="36"/>
      <c r="B8" s="41"/>
      <c r="C8" s="36"/>
      <c r="D8" s="107" t="s">
        <v>107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4" t="s">
        <v>1638</v>
      </c>
      <c r="F9" s="375"/>
      <c r="G9" s="375"/>
      <c r="H9" s="375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4. 4. 2024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6" t="str">
        <f>'Rekapitulace stavby'!E14</f>
        <v>Vyplň údaj</v>
      </c>
      <c r="F18" s="377"/>
      <c r="G18" s="377"/>
      <c r="H18" s="377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26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856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1639</v>
      </c>
      <c r="F24" s="36"/>
      <c r="G24" s="36"/>
      <c r="H24" s="36"/>
      <c r="I24" s="107" t="s">
        <v>29</v>
      </c>
      <c r="J24" s="109" t="s">
        <v>856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8" t="s">
        <v>19</v>
      </c>
      <c r="F27" s="378"/>
      <c r="G27" s="378"/>
      <c r="H27" s="37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ROUND((SUM(BE85:BE146)),2)</f>
        <v>0</v>
      </c>
      <c r="G33" s="36"/>
      <c r="H33" s="36"/>
      <c r="I33" s="120">
        <v>0.21</v>
      </c>
      <c r="J33" s="119">
        <f>ROUND(((SUM(BE85:BE146))*I33),2)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ROUND((SUM(BF85:BF146)),2)</f>
        <v>0</v>
      </c>
      <c r="G34" s="36"/>
      <c r="H34" s="36"/>
      <c r="I34" s="120">
        <v>0.15</v>
      </c>
      <c r="J34" s="119">
        <f>ROUND(((SUM(BF85:BF146))*I34),2)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ROUND((SUM(BG85:BG146)),2)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ROUND((SUM(BH85:BH146)),2)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ROUND((SUM(BI85:BI146)),2)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KKN a.s.-Objekt D,stavební úpravy pro instalaci nové myčky nádobí</v>
      </c>
      <c r="F48" s="380"/>
      <c r="G48" s="380"/>
      <c r="H48" s="38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2" t="str">
        <f>E9</f>
        <v>05 - Vzduchotechnika</v>
      </c>
      <c r="F50" s="381"/>
      <c r="G50" s="381"/>
      <c r="H50" s="381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Karlovy Vary</v>
      </c>
      <c r="G52" s="38"/>
      <c r="H52" s="38"/>
      <c r="I52" s="31" t="s">
        <v>23</v>
      </c>
      <c r="J52" s="61" t="str">
        <f>IF(J12="","",J12)</f>
        <v>4. 4. 2024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" customHeight="1">
      <c r="A54" s="36"/>
      <c r="B54" s="37"/>
      <c r="C54" s="31" t="s">
        <v>25</v>
      </c>
      <c r="D54" s="38"/>
      <c r="E54" s="38"/>
      <c r="F54" s="29" t="str">
        <f>E15</f>
        <v>KKN a.s.,nem.K.Vary,Bezručova 19,360 66 Karlovy Va</v>
      </c>
      <c r="G54" s="38"/>
      <c r="H54" s="38"/>
      <c r="I54" s="31" t="s">
        <v>32</v>
      </c>
      <c r="J54" s="34" t="str">
        <f>E21</f>
        <v>Jan Sobotka,Kynšperk,Palackého 108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Pavel Tezaur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110</v>
      </c>
      <c r="D57" s="133"/>
      <c r="E57" s="133"/>
      <c r="F57" s="133"/>
      <c r="G57" s="133"/>
      <c r="H57" s="133"/>
      <c r="I57" s="133"/>
      <c r="J57" s="134" t="s">
        <v>111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5" customHeight="1">
      <c r="B60" s="136"/>
      <c r="C60" s="137"/>
      <c r="D60" s="138" t="s">
        <v>113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116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9" customFormat="1" ht="25" customHeight="1">
      <c r="B62" s="136"/>
      <c r="C62" s="137"/>
      <c r="D62" s="138" t="s">
        <v>119</v>
      </c>
      <c r="E62" s="139"/>
      <c r="F62" s="139"/>
      <c r="G62" s="139"/>
      <c r="H62" s="139"/>
      <c r="I62" s="139"/>
      <c r="J62" s="140">
        <f>J91</f>
        <v>0</v>
      </c>
      <c r="K62" s="137"/>
      <c r="L62" s="141"/>
    </row>
    <row r="63" spans="2:12" s="10" customFormat="1" ht="19.9" customHeight="1">
      <c r="B63" s="142"/>
      <c r="C63" s="143"/>
      <c r="D63" s="144" t="s">
        <v>1640</v>
      </c>
      <c r="E63" s="145"/>
      <c r="F63" s="145"/>
      <c r="G63" s="145"/>
      <c r="H63" s="145"/>
      <c r="I63" s="145"/>
      <c r="J63" s="146">
        <f>J92</f>
        <v>0</v>
      </c>
      <c r="K63" s="143"/>
      <c r="L63" s="147"/>
    </row>
    <row r="64" spans="2:12" s="10" customFormat="1" ht="19.9" customHeight="1">
      <c r="B64" s="142"/>
      <c r="C64" s="143"/>
      <c r="D64" s="144" t="s">
        <v>130</v>
      </c>
      <c r="E64" s="145"/>
      <c r="F64" s="145"/>
      <c r="G64" s="145"/>
      <c r="H64" s="145"/>
      <c r="I64" s="145"/>
      <c r="J64" s="146">
        <f>J129</f>
        <v>0</v>
      </c>
      <c r="K64" s="143"/>
      <c r="L64" s="147"/>
    </row>
    <row r="65" spans="2:12" s="9" customFormat="1" ht="25" customHeight="1">
      <c r="B65" s="136"/>
      <c r="C65" s="137"/>
      <c r="D65" s="138" t="s">
        <v>861</v>
      </c>
      <c r="E65" s="139"/>
      <c r="F65" s="139"/>
      <c r="G65" s="139"/>
      <c r="H65" s="139"/>
      <c r="I65" s="139"/>
      <c r="J65" s="140">
        <f>J142</f>
        <v>0</v>
      </c>
      <c r="K65" s="137"/>
      <c r="L65" s="141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7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7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5" customHeight="1">
      <c r="A72" s="36"/>
      <c r="B72" s="37"/>
      <c r="C72" s="25" t="s">
        <v>132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7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79" t="str">
        <f>E7</f>
        <v>KKN a.s.-Objekt D,stavební úpravy pro instalaci nové myčky nádobí</v>
      </c>
      <c r="F75" s="380"/>
      <c r="G75" s="380"/>
      <c r="H75" s="380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107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2" t="str">
        <f>E9</f>
        <v>05 - Vzduchotechnika</v>
      </c>
      <c r="F77" s="381"/>
      <c r="G77" s="381"/>
      <c r="H77" s="381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Karlovy Vary</v>
      </c>
      <c r="G79" s="38"/>
      <c r="H79" s="38"/>
      <c r="I79" s="31" t="s">
        <v>23</v>
      </c>
      <c r="J79" s="61" t="str">
        <f>IF(J12="","",J12)</f>
        <v>4. 4. 2024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" customHeight="1">
      <c r="A81" s="36"/>
      <c r="B81" s="37"/>
      <c r="C81" s="31" t="s">
        <v>25</v>
      </c>
      <c r="D81" s="38"/>
      <c r="E81" s="38"/>
      <c r="F81" s="29" t="str">
        <f>E15</f>
        <v>KKN a.s.,nem.K.Vary,Bezručova 19,360 66 Karlovy Va</v>
      </c>
      <c r="G81" s="38"/>
      <c r="H81" s="38"/>
      <c r="I81" s="31" t="s">
        <v>32</v>
      </c>
      <c r="J81" s="34" t="str">
        <f>E21</f>
        <v>Jan Sobotka,Kynšperk,Palackého 108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15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>Pavel Tezaur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2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133</v>
      </c>
      <c r="D84" s="151" t="s">
        <v>61</v>
      </c>
      <c r="E84" s="151" t="s">
        <v>57</v>
      </c>
      <c r="F84" s="151" t="s">
        <v>58</v>
      </c>
      <c r="G84" s="151" t="s">
        <v>134</v>
      </c>
      <c r="H84" s="151" t="s">
        <v>135</v>
      </c>
      <c r="I84" s="151" t="s">
        <v>136</v>
      </c>
      <c r="J84" s="151" t="s">
        <v>111</v>
      </c>
      <c r="K84" s="152" t="s">
        <v>137</v>
      </c>
      <c r="L84" s="153"/>
      <c r="M84" s="70" t="s">
        <v>19</v>
      </c>
      <c r="N84" s="71" t="s">
        <v>46</v>
      </c>
      <c r="O84" s="71" t="s">
        <v>138</v>
      </c>
      <c r="P84" s="71" t="s">
        <v>139</v>
      </c>
      <c r="Q84" s="71" t="s">
        <v>140</v>
      </c>
      <c r="R84" s="71" t="s">
        <v>141</v>
      </c>
      <c r="S84" s="71" t="s">
        <v>142</v>
      </c>
      <c r="T84" s="72" t="s">
        <v>143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75" customHeight="1">
      <c r="A85" s="36"/>
      <c r="B85" s="37"/>
      <c r="C85" s="77" t="s">
        <v>144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P86+P91+P142</f>
        <v>0</v>
      </c>
      <c r="Q85" s="74"/>
      <c r="R85" s="156">
        <f>R86+R91+R142</f>
        <v>0.110148</v>
      </c>
      <c r="S85" s="74"/>
      <c r="T85" s="157">
        <f>T86+T91+T142</f>
        <v>0.061242000000000005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75</v>
      </c>
      <c r="AU85" s="19" t="s">
        <v>112</v>
      </c>
      <c r="BK85" s="158">
        <f>BK86+BK91+BK142</f>
        <v>0</v>
      </c>
    </row>
    <row r="86" spans="2:63" s="12" customFormat="1" ht="25.9" customHeight="1">
      <c r="B86" s="159"/>
      <c r="C86" s="160"/>
      <c r="D86" s="161" t="s">
        <v>75</v>
      </c>
      <c r="E86" s="162" t="s">
        <v>145</v>
      </c>
      <c r="F86" s="162" t="s">
        <v>146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</f>
        <v>0</v>
      </c>
      <c r="Q86" s="167"/>
      <c r="R86" s="168">
        <f>R87</f>
        <v>0.0007799999999999999</v>
      </c>
      <c r="S86" s="167"/>
      <c r="T86" s="169">
        <f>T87</f>
        <v>0</v>
      </c>
      <c r="AR86" s="170" t="s">
        <v>84</v>
      </c>
      <c r="AT86" s="171" t="s">
        <v>75</v>
      </c>
      <c r="AU86" s="171" t="s">
        <v>76</v>
      </c>
      <c r="AY86" s="170" t="s">
        <v>147</v>
      </c>
      <c r="BK86" s="172">
        <f>BK87</f>
        <v>0</v>
      </c>
    </row>
    <row r="87" spans="2:63" s="12" customFormat="1" ht="22.75" customHeight="1">
      <c r="B87" s="159"/>
      <c r="C87" s="160"/>
      <c r="D87" s="161" t="s">
        <v>75</v>
      </c>
      <c r="E87" s="173" t="s">
        <v>214</v>
      </c>
      <c r="F87" s="173" t="s">
        <v>215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SUM(P88:P90)</f>
        <v>0</v>
      </c>
      <c r="Q87" s="167"/>
      <c r="R87" s="168">
        <f>SUM(R88:R90)</f>
        <v>0.0007799999999999999</v>
      </c>
      <c r="S87" s="167"/>
      <c r="T87" s="169">
        <f>SUM(T88:T90)</f>
        <v>0</v>
      </c>
      <c r="AR87" s="170" t="s">
        <v>84</v>
      </c>
      <c r="AT87" s="171" t="s">
        <v>75</v>
      </c>
      <c r="AU87" s="171" t="s">
        <v>84</v>
      </c>
      <c r="AY87" s="170" t="s">
        <v>147</v>
      </c>
      <c r="BK87" s="172">
        <f>SUM(BK88:BK90)</f>
        <v>0</v>
      </c>
    </row>
    <row r="88" spans="1:65" s="2" customFormat="1" ht="21.75" customHeight="1">
      <c r="A88" s="36"/>
      <c r="B88" s="37"/>
      <c r="C88" s="175" t="s">
        <v>84</v>
      </c>
      <c r="D88" s="175" t="s">
        <v>150</v>
      </c>
      <c r="E88" s="176" t="s">
        <v>1641</v>
      </c>
      <c r="F88" s="177" t="s">
        <v>1642</v>
      </c>
      <c r="G88" s="178" t="s">
        <v>167</v>
      </c>
      <c r="H88" s="179">
        <v>6</v>
      </c>
      <c r="I88" s="180"/>
      <c r="J88" s="181">
        <f>ROUND(I88*H88,2)</f>
        <v>0</v>
      </c>
      <c r="K88" s="177" t="s">
        <v>154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0.00013</v>
      </c>
      <c r="R88" s="184">
        <f>Q88*H88</f>
        <v>0.0007799999999999999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155</v>
      </c>
      <c r="AT88" s="186" t="s">
        <v>150</v>
      </c>
      <c r="AU88" s="186" t="s">
        <v>86</v>
      </c>
      <c r="AY88" s="19" t="s">
        <v>147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84</v>
      </c>
      <c r="BK88" s="187">
        <f>ROUND(I88*H88,2)</f>
        <v>0</v>
      </c>
      <c r="BL88" s="19" t="s">
        <v>155</v>
      </c>
      <c r="BM88" s="186" t="s">
        <v>1643</v>
      </c>
    </row>
    <row r="89" spans="1:47" s="2" customFormat="1" ht="10">
      <c r="A89" s="36"/>
      <c r="B89" s="37"/>
      <c r="C89" s="38"/>
      <c r="D89" s="188" t="s">
        <v>157</v>
      </c>
      <c r="E89" s="38"/>
      <c r="F89" s="189" t="s">
        <v>1644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157</v>
      </c>
      <c r="AU89" s="19" t="s">
        <v>86</v>
      </c>
    </row>
    <row r="90" spans="1:47" s="2" customFormat="1" ht="10">
      <c r="A90" s="36"/>
      <c r="B90" s="37"/>
      <c r="C90" s="38"/>
      <c r="D90" s="193" t="s">
        <v>159</v>
      </c>
      <c r="E90" s="38"/>
      <c r="F90" s="194" t="s">
        <v>1645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159</v>
      </c>
      <c r="AU90" s="19" t="s">
        <v>86</v>
      </c>
    </row>
    <row r="91" spans="2:63" s="12" customFormat="1" ht="25.9" customHeight="1">
      <c r="B91" s="159"/>
      <c r="C91" s="160"/>
      <c r="D91" s="161" t="s">
        <v>75</v>
      </c>
      <c r="E91" s="162" t="s">
        <v>291</v>
      </c>
      <c r="F91" s="162" t="s">
        <v>292</v>
      </c>
      <c r="G91" s="160"/>
      <c r="H91" s="160"/>
      <c r="I91" s="163"/>
      <c r="J91" s="164">
        <f>BK91</f>
        <v>0</v>
      </c>
      <c r="K91" s="160"/>
      <c r="L91" s="165"/>
      <c r="M91" s="166"/>
      <c r="N91" s="167"/>
      <c r="O91" s="167"/>
      <c r="P91" s="168">
        <f>P92+P129</f>
        <v>0</v>
      </c>
      <c r="Q91" s="167"/>
      <c r="R91" s="168">
        <f>R92+R129</f>
        <v>0.10936799999999999</v>
      </c>
      <c r="S91" s="167"/>
      <c r="T91" s="169">
        <f>T92+T129</f>
        <v>0.061242000000000005</v>
      </c>
      <c r="AR91" s="170" t="s">
        <v>86</v>
      </c>
      <c r="AT91" s="171" t="s">
        <v>75</v>
      </c>
      <c r="AU91" s="171" t="s">
        <v>76</v>
      </c>
      <c r="AY91" s="170" t="s">
        <v>147</v>
      </c>
      <c r="BK91" s="172">
        <f>BK92+BK129</f>
        <v>0</v>
      </c>
    </row>
    <row r="92" spans="2:63" s="12" customFormat="1" ht="22.75" customHeight="1">
      <c r="B92" s="159"/>
      <c r="C92" s="160"/>
      <c r="D92" s="161" t="s">
        <v>75</v>
      </c>
      <c r="E92" s="173" t="s">
        <v>1646</v>
      </c>
      <c r="F92" s="173" t="s">
        <v>97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SUM(P93:P128)</f>
        <v>0</v>
      </c>
      <c r="Q92" s="167"/>
      <c r="R92" s="168">
        <f>SUM(R93:R128)</f>
        <v>0.102668</v>
      </c>
      <c r="S92" s="167"/>
      <c r="T92" s="169">
        <f>SUM(T93:T128)</f>
        <v>0.061242000000000005</v>
      </c>
      <c r="AR92" s="170" t="s">
        <v>86</v>
      </c>
      <c r="AT92" s="171" t="s">
        <v>75</v>
      </c>
      <c r="AU92" s="171" t="s">
        <v>84</v>
      </c>
      <c r="AY92" s="170" t="s">
        <v>147</v>
      </c>
      <c r="BK92" s="172">
        <f>SUM(BK93:BK128)</f>
        <v>0</v>
      </c>
    </row>
    <row r="93" spans="1:65" s="2" customFormat="1" ht="16.5" customHeight="1">
      <c r="A93" s="36"/>
      <c r="B93" s="37"/>
      <c r="C93" s="175" t="s">
        <v>86</v>
      </c>
      <c r="D93" s="175" t="s">
        <v>150</v>
      </c>
      <c r="E93" s="176" t="s">
        <v>1647</v>
      </c>
      <c r="F93" s="177" t="s">
        <v>1648</v>
      </c>
      <c r="G93" s="178" t="s">
        <v>204</v>
      </c>
      <c r="H93" s="179">
        <v>1</v>
      </c>
      <c r="I93" s="180"/>
      <c r="J93" s="181">
        <f>ROUND(I93*H93,2)</f>
        <v>0</v>
      </c>
      <c r="K93" s="177" t="s">
        <v>154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224</v>
      </c>
      <c r="AT93" s="186" t="s">
        <v>150</v>
      </c>
      <c r="AU93" s="186" t="s">
        <v>86</v>
      </c>
      <c r="AY93" s="19" t="s">
        <v>147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84</v>
      </c>
      <c r="BK93" s="187">
        <f>ROUND(I93*H93,2)</f>
        <v>0</v>
      </c>
      <c r="BL93" s="19" t="s">
        <v>224</v>
      </c>
      <c r="BM93" s="186" t="s">
        <v>1649</v>
      </c>
    </row>
    <row r="94" spans="1:47" s="2" customFormat="1" ht="10">
      <c r="A94" s="36"/>
      <c r="B94" s="37"/>
      <c r="C94" s="38"/>
      <c r="D94" s="188" t="s">
        <v>157</v>
      </c>
      <c r="E94" s="38"/>
      <c r="F94" s="189" t="s">
        <v>1650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157</v>
      </c>
      <c r="AU94" s="19" t="s">
        <v>86</v>
      </c>
    </row>
    <row r="95" spans="1:47" s="2" customFormat="1" ht="10">
      <c r="A95" s="36"/>
      <c r="B95" s="37"/>
      <c r="C95" s="38"/>
      <c r="D95" s="193" t="s">
        <v>159</v>
      </c>
      <c r="E95" s="38"/>
      <c r="F95" s="194" t="s">
        <v>1651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159</v>
      </c>
      <c r="AU95" s="19" t="s">
        <v>86</v>
      </c>
    </row>
    <row r="96" spans="1:65" s="2" customFormat="1" ht="24.15" customHeight="1">
      <c r="A96" s="36"/>
      <c r="B96" s="37"/>
      <c r="C96" s="227" t="s">
        <v>148</v>
      </c>
      <c r="D96" s="227" t="s">
        <v>209</v>
      </c>
      <c r="E96" s="228" t="s">
        <v>1652</v>
      </c>
      <c r="F96" s="229" t="s">
        <v>1653</v>
      </c>
      <c r="G96" s="230" t="s">
        <v>204</v>
      </c>
      <c r="H96" s="231">
        <v>1</v>
      </c>
      <c r="I96" s="232"/>
      <c r="J96" s="233">
        <f>ROUND(I96*H96,2)</f>
        <v>0</v>
      </c>
      <c r="K96" s="229" t="s">
        <v>19</v>
      </c>
      <c r="L96" s="234"/>
      <c r="M96" s="235" t="s">
        <v>19</v>
      </c>
      <c r="N96" s="236" t="s">
        <v>47</v>
      </c>
      <c r="O96" s="66"/>
      <c r="P96" s="184">
        <f>O96*H96</f>
        <v>0</v>
      </c>
      <c r="Q96" s="184">
        <v>0.0004</v>
      </c>
      <c r="R96" s="184">
        <f>Q96*H96</f>
        <v>0.0004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304</v>
      </c>
      <c r="AT96" s="186" t="s">
        <v>209</v>
      </c>
      <c r="AU96" s="186" t="s">
        <v>86</v>
      </c>
      <c r="AY96" s="19" t="s">
        <v>147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84</v>
      </c>
      <c r="BK96" s="187">
        <f>ROUND(I96*H96,2)</f>
        <v>0</v>
      </c>
      <c r="BL96" s="19" t="s">
        <v>224</v>
      </c>
      <c r="BM96" s="186" t="s">
        <v>1654</v>
      </c>
    </row>
    <row r="97" spans="1:47" s="2" customFormat="1" ht="10">
      <c r="A97" s="36"/>
      <c r="B97" s="37"/>
      <c r="C97" s="38"/>
      <c r="D97" s="188" t="s">
        <v>157</v>
      </c>
      <c r="E97" s="38"/>
      <c r="F97" s="189" t="s">
        <v>1653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157</v>
      </c>
      <c r="AU97" s="19" t="s">
        <v>86</v>
      </c>
    </row>
    <row r="98" spans="1:65" s="2" customFormat="1" ht="16.5" customHeight="1">
      <c r="A98" s="36"/>
      <c r="B98" s="37"/>
      <c r="C98" s="175" t="s">
        <v>155</v>
      </c>
      <c r="D98" s="175" t="s">
        <v>150</v>
      </c>
      <c r="E98" s="176" t="s">
        <v>1655</v>
      </c>
      <c r="F98" s="177" t="s">
        <v>1656</v>
      </c>
      <c r="G98" s="178" t="s">
        <v>204</v>
      </c>
      <c r="H98" s="179">
        <v>2</v>
      </c>
      <c r="I98" s="180"/>
      <c r="J98" s="181">
        <f>ROUND(I98*H98,2)</f>
        <v>0</v>
      </c>
      <c r="K98" s="177" t="s">
        <v>154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224</v>
      </c>
      <c r="AT98" s="186" t="s">
        <v>150</v>
      </c>
      <c r="AU98" s="186" t="s">
        <v>86</v>
      </c>
      <c r="AY98" s="19" t="s">
        <v>147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84</v>
      </c>
      <c r="BK98" s="187">
        <f>ROUND(I98*H98,2)</f>
        <v>0</v>
      </c>
      <c r="BL98" s="19" t="s">
        <v>224</v>
      </c>
      <c r="BM98" s="186" t="s">
        <v>1657</v>
      </c>
    </row>
    <row r="99" spans="1:47" s="2" customFormat="1" ht="10">
      <c r="A99" s="36"/>
      <c r="B99" s="37"/>
      <c r="C99" s="38"/>
      <c r="D99" s="188" t="s">
        <v>157</v>
      </c>
      <c r="E99" s="38"/>
      <c r="F99" s="189" t="s">
        <v>1658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157</v>
      </c>
      <c r="AU99" s="19" t="s">
        <v>86</v>
      </c>
    </row>
    <row r="100" spans="1:47" s="2" customFormat="1" ht="10">
      <c r="A100" s="36"/>
      <c r="B100" s="37"/>
      <c r="C100" s="38"/>
      <c r="D100" s="193" t="s">
        <v>159</v>
      </c>
      <c r="E100" s="38"/>
      <c r="F100" s="194" t="s">
        <v>1659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159</v>
      </c>
      <c r="AU100" s="19" t="s">
        <v>86</v>
      </c>
    </row>
    <row r="101" spans="1:65" s="2" customFormat="1" ht="16.5" customHeight="1">
      <c r="A101" s="36"/>
      <c r="B101" s="37"/>
      <c r="C101" s="227" t="s">
        <v>183</v>
      </c>
      <c r="D101" s="227" t="s">
        <v>209</v>
      </c>
      <c r="E101" s="228" t="s">
        <v>1660</v>
      </c>
      <c r="F101" s="229" t="s">
        <v>1661</v>
      </c>
      <c r="G101" s="230" t="s">
        <v>204</v>
      </c>
      <c r="H101" s="231">
        <v>1</v>
      </c>
      <c r="I101" s="232"/>
      <c r="J101" s="233">
        <f>ROUND(I101*H101,2)</f>
        <v>0</v>
      </c>
      <c r="K101" s="229" t="s">
        <v>212</v>
      </c>
      <c r="L101" s="234"/>
      <c r="M101" s="235" t="s">
        <v>19</v>
      </c>
      <c r="N101" s="236" t="s">
        <v>47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304</v>
      </c>
      <c r="AT101" s="186" t="s">
        <v>209</v>
      </c>
      <c r="AU101" s="186" t="s">
        <v>86</v>
      </c>
      <c r="AY101" s="19" t="s">
        <v>147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84</v>
      </c>
      <c r="BK101" s="187">
        <f>ROUND(I101*H101,2)</f>
        <v>0</v>
      </c>
      <c r="BL101" s="19" t="s">
        <v>224</v>
      </c>
      <c r="BM101" s="186" t="s">
        <v>1662</v>
      </c>
    </row>
    <row r="102" spans="1:47" s="2" customFormat="1" ht="10">
      <c r="A102" s="36"/>
      <c r="B102" s="37"/>
      <c r="C102" s="38"/>
      <c r="D102" s="188" t="s">
        <v>157</v>
      </c>
      <c r="E102" s="38"/>
      <c r="F102" s="189" t="s">
        <v>1661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157</v>
      </c>
      <c r="AU102" s="19" t="s">
        <v>86</v>
      </c>
    </row>
    <row r="103" spans="1:65" s="2" customFormat="1" ht="16.5" customHeight="1">
      <c r="A103" s="36"/>
      <c r="B103" s="37"/>
      <c r="C103" s="227" t="s">
        <v>163</v>
      </c>
      <c r="D103" s="227" t="s">
        <v>209</v>
      </c>
      <c r="E103" s="228" t="s">
        <v>1663</v>
      </c>
      <c r="F103" s="229" t="s">
        <v>1664</v>
      </c>
      <c r="G103" s="230" t="s">
        <v>204</v>
      </c>
      <c r="H103" s="231">
        <v>1</v>
      </c>
      <c r="I103" s="232"/>
      <c r="J103" s="233">
        <f>ROUND(I103*H103,2)</f>
        <v>0</v>
      </c>
      <c r="K103" s="229" t="s">
        <v>212</v>
      </c>
      <c r="L103" s="234"/>
      <c r="M103" s="235" t="s">
        <v>19</v>
      </c>
      <c r="N103" s="236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304</v>
      </c>
      <c r="AT103" s="186" t="s">
        <v>209</v>
      </c>
      <c r="AU103" s="186" t="s">
        <v>86</v>
      </c>
      <c r="AY103" s="19" t="s">
        <v>147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84</v>
      </c>
      <c r="BK103" s="187">
        <f>ROUND(I103*H103,2)</f>
        <v>0</v>
      </c>
      <c r="BL103" s="19" t="s">
        <v>224</v>
      </c>
      <c r="BM103" s="186" t="s">
        <v>1665</v>
      </c>
    </row>
    <row r="104" spans="1:47" s="2" customFormat="1" ht="10">
      <c r="A104" s="36"/>
      <c r="B104" s="37"/>
      <c r="C104" s="38"/>
      <c r="D104" s="188" t="s">
        <v>157</v>
      </c>
      <c r="E104" s="38"/>
      <c r="F104" s="189" t="s">
        <v>1664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157</v>
      </c>
      <c r="AU104" s="19" t="s">
        <v>86</v>
      </c>
    </row>
    <row r="105" spans="1:65" s="2" customFormat="1" ht="24.15" customHeight="1">
      <c r="A105" s="36"/>
      <c r="B105" s="37"/>
      <c r="C105" s="175" t="s">
        <v>201</v>
      </c>
      <c r="D105" s="175" t="s">
        <v>150</v>
      </c>
      <c r="E105" s="176" t="s">
        <v>1666</v>
      </c>
      <c r="F105" s="177" t="s">
        <v>1667</v>
      </c>
      <c r="G105" s="178" t="s">
        <v>241</v>
      </c>
      <c r="H105" s="179">
        <v>16</v>
      </c>
      <c r="I105" s="180"/>
      <c r="J105" s="181">
        <f>ROUND(I105*H105,2)</f>
        <v>0</v>
      </c>
      <c r="K105" s="177" t="s">
        <v>154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0.00344</v>
      </c>
      <c r="R105" s="184">
        <f>Q105*H105</f>
        <v>0.05504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224</v>
      </c>
      <c r="AT105" s="186" t="s">
        <v>150</v>
      </c>
      <c r="AU105" s="186" t="s">
        <v>86</v>
      </c>
      <c r="AY105" s="19" t="s">
        <v>147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84</v>
      </c>
      <c r="BK105" s="187">
        <f>ROUND(I105*H105,2)</f>
        <v>0</v>
      </c>
      <c r="BL105" s="19" t="s">
        <v>224</v>
      </c>
      <c r="BM105" s="186" t="s">
        <v>1668</v>
      </c>
    </row>
    <row r="106" spans="1:47" s="2" customFormat="1" ht="10">
      <c r="A106" s="36"/>
      <c r="B106" s="37"/>
      <c r="C106" s="38"/>
      <c r="D106" s="188" t="s">
        <v>157</v>
      </c>
      <c r="E106" s="38"/>
      <c r="F106" s="189" t="s">
        <v>1669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157</v>
      </c>
      <c r="AU106" s="19" t="s">
        <v>86</v>
      </c>
    </row>
    <row r="107" spans="1:47" s="2" customFormat="1" ht="10">
      <c r="A107" s="36"/>
      <c r="B107" s="37"/>
      <c r="C107" s="38"/>
      <c r="D107" s="193" t="s">
        <v>159</v>
      </c>
      <c r="E107" s="38"/>
      <c r="F107" s="194" t="s">
        <v>1670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159</v>
      </c>
      <c r="AU107" s="19" t="s">
        <v>86</v>
      </c>
    </row>
    <row r="108" spans="2:51" s="13" customFormat="1" ht="10">
      <c r="B108" s="195"/>
      <c r="C108" s="196"/>
      <c r="D108" s="188" t="s">
        <v>161</v>
      </c>
      <c r="E108" s="205" t="s">
        <v>19</v>
      </c>
      <c r="F108" s="197" t="s">
        <v>1671</v>
      </c>
      <c r="G108" s="196"/>
      <c r="H108" s="198">
        <v>14</v>
      </c>
      <c r="I108" s="199"/>
      <c r="J108" s="196"/>
      <c r="K108" s="196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161</v>
      </c>
      <c r="AU108" s="204" t="s">
        <v>86</v>
      </c>
      <c r="AV108" s="13" t="s">
        <v>86</v>
      </c>
      <c r="AW108" s="13" t="s">
        <v>35</v>
      </c>
      <c r="AX108" s="13" t="s">
        <v>76</v>
      </c>
      <c r="AY108" s="204" t="s">
        <v>147</v>
      </c>
    </row>
    <row r="109" spans="2:51" s="13" customFormat="1" ht="10">
      <c r="B109" s="195"/>
      <c r="C109" s="196"/>
      <c r="D109" s="188" t="s">
        <v>161</v>
      </c>
      <c r="E109" s="205" t="s">
        <v>19</v>
      </c>
      <c r="F109" s="197" t="s">
        <v>1672</v>
      </c>
      <c r="G109" s="196"/>
      <c r="H109" s="198">
        <v>2</v>
      </c>
      <c r="I109" s="199"/>
      <c r="J109" s="196"/>
      <c r="K109" s="196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161</v>
      </c>
      <c r="AU109" s="204" t="s">
        <v>86</v>
      </c>
      <c r="AV109" s="13" t="s">
        <v>86</v>
      </c>
      <c r="AW109" s="13" t="s">
        <v>35</v>
      </c>
      <c r="AX109" s="13" t="s">
        <v>76</v>
      </c>
      <c r="AY109" s="204" t="s">
        <v>147</v>
      </c>
    </row>
    <row r="110" spans="2:51" s="15" customFormat="1" ht="10">
      <c r="B110" s="216"/>
      <c r="C110" s="217"/>
      <c r="D110" s="188" t="s">
        <v>161</v>
      </c>
      <c r="E110" s="218" t="s">
        <v>19</v>
      </c>
      <c r="F110" s="219" t="s">
        <v>200</v>
      </c>
      <c r="G110" s="217"/>
      <c r="H110" s="220">
        <v>16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161</v>
      </c>
      <c r="AU110" s="226" t="s">
        <v>86</v>
      </c>
      <c r="AV110" s="15" t="s">
        <v>155</v>
      </c>
      <c r="AW110" s="15" t="s">
        <v>35</v>
      </c>
      <c r="AX110" s="15" t="s">
        <v>84</v>
      </c>
      <c r="AY110" s="226" t="s">
        <v>147</v>
      </c>
    </row>
    <row r="111" spans="1:65" s="2" customFormat="1" ht="21.75" customHeight="1">
      <c r="A111" s="36"/>
      <c r="B111" s="37"/>
      <c r="C111" s="175" t="s">
        <v>208</v>
      </c>
      <c r="D111" s="175" t="s">
        <v>150</v>
      </c>
      <c r="E111" s="176" t="s">
        <v>1673</v>
      </c>
      <c r="F111" s="177" t="s">
        <v>1674</v>
      </c>
      <c r="G111" s="178" t="s">
        <v>241</v>
      </c>
      <c r="H111" s="179">
        <v>2</v>
      </c>
      <c r="I111" s="180"/>
      <c r="J111" s="181">
        <f>ROUND(I111*H111,2)</f>
        <v>0</v>
      </c>
      <c r="K111" s="177" t="s">
        <v>154</v>
      </c>
      <c r="L111" s="41"/>
      <c r="M111" s="182" t="s">
        <v>19</v>
      </c>
      <c r="N111" s="183" t="s">
        <v>47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224</v>
      </c>
      <c r="AT111" s="186" t="s">
        <v>150</v>
      </c>
      <c r="AU111" s="186" t="s">
        <v>86</v>
      </c>
      <c r="AY111" s="19" t="s">
        <v>147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84</v>
      </c>
      <c r="BK111" s="187">
        <f>ROUND(I111*H111,2)</f>
        <v>0</v>
      </c>
      <c r="BL111" s="19" t="s">
        <v>224</v>
      </c>
      <c r="BM111" s="186" t="s">
        <v>1675</v>
      </c>
    </row>
    <row r="112" spans="1:47" s="2" customFormat="1" ht="10">
      <c r="A112" s="36"/>
      <c r="B112" s="37"/>
      <c r="C112" s="38"/>
      <c r="D112" s="188" t="s">
        <v>157</v>
      </c>
      <c r="E112" s="38"/>
      <c r="F112" s="189" t="s">
        <v>1676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157</v>
      </c>
      <c r="AU112" s="19" t="s">
        <v>86</v>
      </c>
    </row>
    <row r="113" spans="1:47" s="2" customFormat="1" ht="10">
      <c r="A113" s="36"/>
      <c r="B113" s="37"/>
      <c r="C113" s="38"/>
      <c r="D113" s="193" t="s">
        <v>159</v>
      </c>
      <c r="E113" s="38"/>
      <c r="F113" s="194" t="s">
        <v>1677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159</v>
      </c>
      <c r="AU113" s="19" t="s">
        <v>86</v>
      </c>
    </row>
    <row r="114" spans="1:65" s="2" customFormat="1" ht="16.5" customHeight="1">
      <c r="A114" s="36"/>
      <c r="B114" s="37"/>
      <c r="C114" s="227" t="s">
        <v>214</v>
      </c>
      <c r="D114" s="227" t="s">
        <v>209</v>
      </c>
      <c r="E114" s="228" t="s">
        <v>1678</v>
      </c>
      <c r="F114" s="229" t="s">
        <v>1679</v>
      </c>
      <c r="G114" s="230" t="s">
        <v>241</v>
      </c>
      <c r="H114" s="231">
        <v>2.4</v>
      </c>
      <c r="I114" s="232"/>
      <c r="J114" s="233">
        <f>ROUND(I114*H114,2)</f>
        <v>0</v>
      </c>
      <c r="K114" s="229" t="s">
        <v>154</v>
      </c>
      <c r="L114" s="234"/>
      <c r="M114" s="235" t="s">
        <v>19</v>
      </c>
      <c r="N114" s="236" t="s">
        <v>47</v>
      </c>
      <c r="O114" s="66"/>
      <c r="P114" s="184">
        <f>O114*H114</f>
        <v>0</v>
      </c>
      <c r="Q114" s="184">
        <v>0.01367</v>
      </c>
      <c r="R114" s="184">
        <f>Q114*H114</f>
        <v>0.032808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304</v>
      </c>
      <c r="AT114" s="186" t="s">
        <v>209</v>
      </c>
      <c r="AU114" s="186" t="s">
        <v>86</v>
      </c>
      <c r="AY114" s="19" t="s">
        <v>147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84</v>
      </c>
      <c r="BK114" s="187">
        <f>ROUND(I114*H114,2)</f>
        <v>0</v>
      </c>
      <c r="BL114" s="19" t="s">
        <v>224</v>
      </c>
      <c r="BM114" s="186" t="s">
        <v>1680</v>
      </c>
    </row>
    <row r="115" spans="1:47" s="2" customFormat="1" ht="10">
      <c r="A115" s="36"/>
      <c r="B115" s="37"/>
      <c r="C115" s="38"/>
      <c r="D115" s="188" t="s">
        <v>157</v>
      </c>
      <c r="E115" s="38"/>
      <c r="F115" s="189" t="s">
        <v>1679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157</v>
      </c>
      <c r="AU115" s="19" t="s">
        <v>86</v>
      </c>
    </row>
    <row r="116" spans="2:51" s="13" customFormat="1" ht="10">
      <c r="B116" s="195"/>
      <c r="C116" s="196"/>
      <c r="D116" s="188" t="s">
        <v>161</v>
      </c>
      <c r="E116" s="196"/>
      <c r="F116" s="197" t="s">
        <v>1681</v>
      </c>
      <c r="G116" s="196"/>
      <c r="H116" s="198">
        <v>2.4</v>
      </c>
      <c r="I116" s="199"/>
      <c r="J116" s="196"/>
      <c r="K116" s="196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161</v>
      </c>
      <c r="AU116" s="204" t="s">
        <v>86</v>
      </c>
      <c r="AV116" s="13" t="s">
        <v>86</v>
      </c>
      <c r="AW116" s="13" t="s">
        <v>4</v>
      </c>
      <c r="AX116" s="13" t="s">
        <v>84</v>
      </c>
      <c r="AY116" s="204" t="s">
        <v>147</v>
      </c>
    </row>
    <row r="117" spans="1:65" s="2" customFormat="1" ht="24.15" customHeight="1">
      <c r="A117" s="36"/>
      <c r="B117" s="37"/>
      <c r="C117" s="175" t="s">
        <v>221</v>
      </c>
      <c r="D117" s="175" t="s">
        <v>150</v>
      </c>
      <c r="E117" s="176" t="s">
        <v>1682</v>
      </c>
      <c r="F117" s="177" t="s">
        <v>1683</v>
      </c>
      <c r="G117" s="178" t="s">
        <v>241</v>
      </c>
      <c r="H117" s="179">
        <v>3</v>
      </c>
      <c r="I117" s="180"/>
      <c r="J117" s="181">
        <f>ROUND(I117*H117,2)</f>
        <v>0</v>
      </c>
      <c r="K117" s="177" t="s">
        <v>154</v>
      </c>
      <c r="L117" s="41"/>
      <c r="M117" s="182" t="s">
        <v>19</v>
      </c>
      <c r="N117" s="183" t="s">
        <v>47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0.0131</v>
      </c>
      <c r="T117" s="185">
        <f>S117*H117</f>
        <v>0.0393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224</v>
      </c>
      <c r="AT117" s="186" t="s">
        <v>150</v>
      </c>
      <c r="AU117" s="186" t="s">
        <v>86</v>
      </c>
      <c r="AY117" s="19" t="s">
        <v>147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84</v>
      </c>
      <c r="BK117" s="187">
        <f>ROUND(I117*H117,2)</f>
        <v>0</v>
      </c>
      <c r="BL117" s="19" t="s">
        <v>224</v>
      </c>
      <c r="BM117" s="186" t="s">
        <v>1684</v>
      </c>
    </row>
    <row r="118" spans="1:47" s="2" customFormat="1" ht="10">
      <c r="A118" s="36"/>
      <c r="B118" s="37"/>
      <c r="C118" s="38"/>
      <c r="D118" s="188" t="s">
        <v>157</v>
      </c>
      <c r="E118" s="38"/>
      <c r="F118" s="189" t="s">
        <v>1685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157</v>
      </c>
      <c r="AU118" s="19" t="s">
        <v>86</v>
      </c>
    </row>
    <row r="119" spans="1:47" s="2" customFormat="1" ht="10">
      <c r="A119" s="36"/>
      <c r="B119" s="37"/>
      <c r="C119" s="38"/>
      <c r="D119" s="193" t="s">
        <v>159</v>
      </c>
      <c r="E119" s="38"/>
      <c r="F119" s="194" t="s">
        <v>1686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159</v>
      </c>
      <c r="AU119" s="19" t="s">
        <v>86</v>
      </c>
    </row>
    <row r="120" spans="1:65" s="2" customFormat="1" ht="24.15" customHeight="1">
      <c r="A120" s="36"/>
      <c r="B120" s="37"/>
      <c r="C120" s="175" t="s">
        <v>231</v>
      </c>
      <c r="D120" s="175" t="s">
        <v>150</v>
      </c>
      <c r="E120" s="176" t="s">
        <v>1687</v>
      </c>
      <c r="F120" s="177" t="s">
        <v>1688</v>
      </c>
      <c r="G120" s="178" t="s">
        <v>241</v>
      </c>
      <c r="H120" s="179">
        <v>2.3</v>
      </c>
      <c r="I120" s="180"/>
      <c r="J120" s="181">
        <f>ROUND(I120*H120,2)</f>
        <v>0</v>
      </c>
      <c r="K120" s="177" t="s">
        <v>154</v>
      </c>
      <c r="L120" s="41"/>
      <c r="M120" s="182" t="s">
        <v>19</v>
      </c>
      <c r="N120" s="183" t="s">
        <v>47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0.00954</v>
      </c>
      <c r="T120" s="185">
        <f>S120*H120</f>
        <v>0.021942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224</v>
      </c>
      <c r="AT120" s="186" t="s">
        <v>150</v>
      </c>
      <c r="AU120" s="186" t="s">
        <v>86</v>
      </c>
      <c r="AY120" s="19" t="s">
        <v>147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84</v>
      </c>
      <c r="BK120" s="187">
        <f>ROUND(I120*H120,2)</f>
        <v>0</v>
      </c>
      <c r="BL120" s="19" t="s">
        <v>224</v>
      </c>
      <c r="BM120" s="186" t="s">
        <v>1689</v>
      </c>
    </row>
    <row r="121" spans="1:47" s="2" customFormat="1" ht="10">
      <c r="A121" s="36"/>
      <c r="B121" s="37"/>
      <c r="C121" s="38"/>
      <c r="D121" s="188" t="s">
        <v>157</v>
      </c>
      <c r="E121" s="38"/>
      <c r="F121" s="189" t="s">
        <v>1690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157</v>
      </c>
      <c r="AU121" s="19" t="s">
        <v>86</v>
      </c>
    </row>
    <row r="122" spans="1:47" s="2" customFormat="1" ht="10">
      <c r="A122" s="36"/>
      <c r="B122" s="37"/>
      <c r="C122" s="38"/>
      <c r="D122" s="193" t="s">
        <v>159</v>
      </c>
      <c r="E122" s="38"/>
      <c r="F122" s="194" t="s">
        <v>1691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159</v>
      </c>
      <c r="AU122" s="19" t="s">
        <v>86</v>
      </c>
    </row>
    <row r="123" spans="1:65" s="2" customFormat="1" ht="24.15" customHeight="1">
      <c r="A123" s="36"/>
      <c r="B123" s="37"/>
      <c r="C123" s="175" t="s">
        <v>238</v>
      </c>
      <c r="D123" s="175" t="s">
        <v>150</v>
      </c>
      <c r="E123" s="176" t="s">
        <v>1692</v>
      </c>
      <c r="F123" s="177" t="s">
        <v>1693</v>
      </c>
      <c r="G123" s="178" t="s">
        <v>241</v>
      </c>
      <c r="H123" s="179">
        <v>2</v>
      </c>
      <c r="I123" s="180"/>
      <c r="J123" s="181">
        <f>ROUND(I123*H123,2)</f>
        <v>0</v>
      </c>
      <c r="K123" s="177" t="s">
        <v>154</v>
      </c>
      <c r="L123" s="41"/>
      <c r="M123" s="182" t="s">
        <v>19</v>
      </c>
      <c r="N123" s="183" t="s">
        <v>47</v>
      </c>
      <c r="O123" s="66"/>
      <c r="P123" s="184">
        <f>O123*H123</f>
        <v>0</v>
      </c>
      <c r="Q123" s="184">
        <v>0.00161</v>
      </c>
      <c r="R123" s="184">
        <f>Q123*H123</f>
        <v>0.00322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224</v>
      </c>
      <c r="AT123" s="186" t="s">
        <v>150</v>
      </c>
      <c r="AU123" s="186" t="s">
        <v>86</v>
      </c>
      <c r="AY123" s="19" t="s">
        <v>147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84</v>
      </c>
      <c r="BK123" s="187">
        <f>ROUND(I123*H123,2)</f>
        <v>0</v>
      </c>
      <c r="BL123" s="19" t="s">
        <v>224</v>
      </c>
      <c r="BM123" s="186" t="s">
        <v>1694</v>
      </c>
    </row>
    <row r="124" spans="1:47" s="2" customFormat="1" ht="10">
      <c r="A124" s="36"/>
      <c r="B124" s="37"/>
      <c r="C124" s="38"/>
      <c r="D124" s="188" t="s">
        <v>157</v>
      </c>
      <c r="E124" s="38"/>
      <c r="F124" s="189" t="s">
        <v>1695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157</v>
      </c>
      <c r="AU124" s="19" t="s">
        <v>86</v>
      </c>
    </row>
    <row r="125" spans="1:47" s="2" customFormat="1" ht="10">
      <c r="A125" s="36"/>
      <c r="B125" s="37"/>
      <c r="C125" s="38"/>
      <c r="D125" s="193" t="s">
        <v>159</v>
      </c>
      <c r="E125" s="38"/>
      <c r="F125" s="194" t="s">
        <v>1696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159</v>
      </c>
      <c r="AU125" s="19" t="s">
        <v>86</v>
      </c>
    </row>
    <row r="126" spans="1:65" s="2" customFormat="1" ht="21.75" customHeight="1">
      <c r="A126" s="36"/>
      <c r="B126" s="37"/>
      <c r="C126" s="175" t="s">
        <v>246</v>
      </c>
      <c r="D126" s="175" t="s">
        <v>150</v>
      </c>
      <c r="E126" s="176" t="s">
        <v>1697</v>
      </c>
      <c r="F126" s="177" t="s">
        <v>1698</v>
      </c>
      <c r="G126" s="178" t="s">
        <v>241</v>
      </c>
      <c r="H126" s="179">
        <v>16</v>
      </c>
      <c r="I126" s="180"/>
      <c r="J126" s="181">
        <f>ROUND(I126*H126,2)</f>
        <v>0</v>
      </c>
      <c r="K126" s="177" t="s">
        <v>154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0.0007</v>
      </c>
      <c r="R126" s="184">
        <f>Q126*H126</f>
        <v>0.0112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224</v>
      </c>
      <c r="AT126" s="186" t="s">
        <v>150</v>
      </c>
      <c r="AU126" s="186" t="s">
        <v>86</v>
      </c>
      <c r="AY126" s="19" t="s">
        <v>147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84</v>
      </c>
      <c r="BK126" s="187">
        <f>ROUND(I126*H126,2)</f>
        <v>0</v>
      </c>
      <c r="BL126" s="19" t="s">
        <v>224</v>
      </c>
      <c r="BM126" s="186" t="s">
        <v>1699</v>
      </c>
    </row>
    <row r="127" spans="1:47" s="2" customFormat="1" ht="10">
      <c r="A127" s="36"/>
      <c r="B127" s="37"/>
      <c r="C127" s="38"/>
      <c r="D127" s="188" t="s">
        <v>157</v>
      </c>
      <c r="E127" s="38"/>
      <c r="F127" s="189" t="s">
        <v>1700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157</v>
      </c>
      <c r="AU127" s="19" t="s">
        <v>86</v>
      </c>
    </row>
    <row r="128" spans="1:47" s="2" customFormat="1" ht="10">
      <c r="A128" s="36"/>
      <c r="B128" s="37"/>
      <c r="C128" s="38"/>
      <c r="D128" s="193" t="s">
        <v>159</v>
      </c>
      <c r="E128" s="38"/>
      <c r="F128" s="194" t="s">
        <v>1701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159</v>
      </c>
      <c r="AU128" s="19" t="s">
        <v>86</v>
      </c>
    </row>
    <row r="129" spans="2:63" s="12" customFormat="1" ht="22.75" customHeight="1">
      <c r="B129" s="159"/>
      <c r="C129" s="160"/>
      <c r="D129" s="161" t="s">
        <v>75</v>
      </c>
      <c r="E129" s="173" t="s">
        <v>757</v>
      </c>
      <c r="F129" s="173" t="s">
        <v>758</v>
      </c>
      <c r="G129" s="160"/>
      <c r="H129" s="160"/>
      <c r="I129" s="163"/>
      <c r="J129" s="174">
        <f>BK129</f>
        <v>0</v>
      </c>
      <c r="K129" s="160"/>
      <c r="L129" s="165"/>
      <c r="M129" s="166"/>
      <c r="N129" s="167"/>
      <c r="O129" s="167"/>
      <c r="P129" s="168">
        <f>SUM(P130:P141)</f>
        <v>0</v>
      </c>
      <c r="Q129" s="167"/>
      <c r="R129" s="168">
        <f>SUM(R130:R141)</f>
        <v>0.006700000000000001</v>
      </c>
      <c r="S129" s="167"/>
      <c r="T129" s="169">
        <f>SUM(T130:T141)</f>
        <v>0</v>
      </c>
      <c r="AR129" s="170" t="s">
        <v>86</v>
      </c>
      <c r="AT129" s="171" t="s">
        <v>75</v>
      </c>
      <c r="AU129" s="171" t="s">
        <v>84</v>
      </c>
      <c r="AY129" s="170" t="s">
        <v>147</v>
      </c>
      <c r="BK129" s="172">
        <f>SUM(BK130:BK141)</f>
        <v>0</v>
      </c>
    </row>
    <row r="130" spans="1:65" s="2" customFormat="1" ht="16.5" customHeight="1">
      <c r="A130" s="36"/>
      <c r="B130" s="37"/>
      <c r="C130" s="175" t="s">
        <v>254</v>
      </c>
      <c r="D130" s="175" t="s">
        <v>150</v>
      </c>
      <c r="E130" s="176" t="s">
        <v>1702</v>
      </c>
      <c r="F130" s="177" t="s">
        <v>1703</v>
      </c>
      <c r="G130" s="178" t="s">
        <v>167</v>
      </c>
      <c r="H130" s="179">
        <v>10</v>
      </c>
      <c r="I130" s="180"/>
      <c r="J130" s="181">
        <f>ROUND(I130*H130,2)</f>
        <v>0</v>
      </c>
      <c r="K130" s="177" t="s">
        <v>154</v>
      </c>
      <c r="L130" s="41"/>
      <c r="M130" s="182" t="s">
        <v>19</v>
      </c>
      <c r="N130" s="183" t="s">
        <v>47</v>
      </c>
      <c r="O130" s="66"/>
      <c r="P130" s="184">
        <f>O130*H130</f>
        <v>0</v>
      </c>
      <c r="Q130" s="184">
        <v>0.00016</v>
      </c>
      <c r="R130" s="184">
        <f>Q130*H130</f>
        <v>0.0016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224</v>
      </c>
      <c r="AT130" s="186" t="s">
        <v>150</v>
      </c>
      <c r="AU130" s="186" t="s">
        <v>86</v>
      </c>
      <c r="AY130" s="19" t="s">
        <v>147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84</v>
      </c>
      <c r="BK130" s="187">
        <f>ROUND(I130*H130,2)</f>
        <v>0</v>
      </c>
      <c r="BL130" s="19" t="s">
        <v>224</v>
      </c>
      <c r="BM130" s="186" t="s">
        <v>1704</v>
      </c>
    </row>
    <row r="131" spans="1:47" s="2" customFormat="1" ht="18">
      <c r="A131" s="36"/>
      <c r="B131" s="37"/>
      <c r="C131" s="38"/>
      <c r="D131" s="188" t="s">
        <v>157</v>
      </c>
      <c r="E131" s="38"/>
      <c r="F131" s="189" t="s">
        <v>1705</v>
      </c>
      <c r="G131" s="38"/>
      <c r="H131" s="38"/>
      <c r="I131" s="190"/>
      <c r="J131" s="38"/>
      <c r="K131" s="38"/>
      <c r="L131" s="41"/>
      <c r="M131" s="191"/>
      <c r="N131" s="19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157</v>
      </c>
      <c r="AU131" s="19" t="s">
        <v>86</v>
      </c>
    </row>
    <row r="132" spans="1:47" s="2" customFormat="1" ht="10">
      <c r="A132" s="36"/>
      <c r="B132" s="37"/>
      <c r="C132" s="38"/>
      <c r="D132" s="193" t="s">
        <v>159</v>
      </c>
      <c r="E132" s="38"/>
      <c r="F132" s="194" t="s">
        <v>1706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159</v>
      </c>
      <c r="AU132" s="19" t="s">
        <v>86</v>
      </c>
    </row>
    <row r="133" spans="1:65" s="2" customFormat="1" ht="16.5" customHeight="1">
      <c r="A133" s="36"/>
      <c r="B133" s="37"/>
      <c r="C133" s="175" t="s">
        <v>8</v>
      </c>
      <c r="D133" s="175" t="s">
        <v>150</v>
      </c>
      <c r="E133" s="176" t="s">
        <v>1707</v>
      </c>
      <c r="F133" s="177" t="s">
        <v>1708</v>
      </c>
      <c r="G133" s="178" t="s">
        <v>167</v>
      </c>
      <c r="H133" s="179">
        <v>10</v>
      </c>
      <c r="I133" s="180"/>
      <c r="J133" s="181">
        <f>ROUND(I133*H133,2)</f>
        <v>0</v>
      </c>
      <c r="K133" s="177" t="s">
        <v>154</v>
      </c>
      <c r="L133" s="41"/>
      <c r="M133" s="182" t="s">
        <v>19</v>
      </c>
      <c r="N133" s="183" t="s">
        <v>47</v>
      </c>
      <c r="O133" s="66"/>
      <c r="P133" s="184">
        <f>O133*H133</f>
        <v>0</v>
      </c>
      <c r="Q133" s="184">
        <v>0.00014</v>
      </c>
      <c r="R133" s="184">
        <f>Q133*H133</f>
        <v>0.0013999999999999998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224</v>
      </c>
      <c r="AT133" s="186" t="s">
        <v>150</v>
      </c>
      <c r="AU133" s="186" t="s">
        <v>86</v>
      </c>
      <c r="AY133" s="19" t="s">
        <v>147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84</v>
      </c>
      <c r="BK133" s="187">
        <f>ROUND(I133*H133,2)</f>
        <v>0</v>
      </c>
      <c r="BL133" s="19" t="s">
        <v>224</v>
      </c>
      <c r="BM133" s="186" t="s">
        <v>1709</v>
      </c>
    </row>
    <row r="134" spans="1:47" s="2" customFormat="1" ht="10">
      <c r="A134" s="36"/>
      <c r="B134" s="37"/>
      <c r="C134" s="38"/>
      <c r="D134" s="188" t="s">
        <v>157</v>
      </c>
      <c r="E134" s="38"/>
      <c r="F134" s="189" t="s">
        <v>1710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157</v>
      </c>
      <c r="AU134" s="19" t="s">
        <v>86</v>
      </c>
    </row>
    <row r="135" spans="1:47" s="2" customFormat="1" ht="10">
      <c r="A135" s="36"/>
      <c r="B135" s="37"/>
      <c r="C135" s="38"/>
      <c r="D135" s="193" t="s">
        <v>159</v>
      </c>
      <c r="E135" s="38"/>
      <c r="F135" s="194" t="s">
        <v>1711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159</v>
      </c>
      <c r="AU135" s="19" t="s">
        <v>86</v>
      </c>
    </row>
    <row r="136" spans="1:65" s="2" customFormat="1" ht="16.5" customHeight="1">
      <c r="A136" s="36"/>
      <c r="B136" s="37"/>
      <c r="C136" s="175" t="s">
        <v>224</v>
      </c>
      <c r="D136" s="175" t="s">
        <v>150</v>
      </c>
      <c r="E136" s="176" t="s">
        <v>1712</v>
      </c>
      <c r="F136" s="177" t="s">
        <v>1713</v>
      </c>
      <c r="G136" s="178" t="s">
        <v>167</v>
      </c>
      <c r="H136" s="179">
        <v>10</v>
      </c>
      <c r="I136" s="180"/>
      <c r="J136" s="181">
        <f>ROUND(I136*H136,2)</f>
        <v>0</v>
      </c>
      <c r="K136" s="177" t="s">
        <v>154</v>
      </c>
      <c r="L136" s="41"/>
      <c r="M136" s="182" t="s">
        <v>19</v>
      </c>
      <c r="N136" s="183" t="s">
        <v>47</v>
      </c>
      <c r="O136" s="66"/>
      <c r="P136" s="184">
        <f>O136*H136</f>
        <v>0</v>
      </c>
      <c r="Q136" s="184">
        <v>0.00012</v>
      </c>
      <c r="R136" s="184">
        <f>Q136*H136</f>
        <v>0.0012000000000000001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224</v>
      </c>
      <c r="AT136" s="186" t="s">
        <v>150</v>
      </c>
      <c r="AU136" s="186" t="s">
        <v>86</v>
      </c>
      <c r="AY136" s="19" t="s">
        <v>147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84</v>
      </c>
      <c r="BK136" s="187">
        <f>ROUND(I136*H136,2)</f>
        <v>0</v>
      </c>
      <c r="BL136" s="19" t="s">
        <v>224</v>
      </c>
      <c r="BM136" s="186" t="s">
        <v>1714</v>
      </c>
    </row>
    <row r="137" spans="1:47" s="2" customFormat="1" ht="10">
      <c r="A137" s="36"/>
      <c r="B137" s="37"/>
      <c r="C137" s="38"/>
      <c r="D137" s="188" t="s">
        <v>157</v>
      </c>
      <c r="E137" s="38"/>
      <c r="F137" s="189" t="s">
        <v>1715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157</v>
      </c>
      <c r="AU137" s="19" t="s">
        <v>86</v>
      </c>
    </row>
    <row r="138" spans="1:47" s="2" customFormat="1" ht="10">
      <c r="A138" s="36"/>
      <c r="B138" s="37"/>
      <c r="C138" s="38"/>
      <c r="D138" s="193" t="s">
        <v>159</v>
      </c>
      <c r="E138" s="38"/>
      <c r="F138" s="194" t="s">
        <v>1716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159</v>
      </c>
      <c r="AU138" s="19" t="s">
        <v>86</v>
      </c>
    </row>
    <row r="139" spans="1:65" s="2" customFormat="1" ht="16.5" customHeight="1">
      <c r="A139" s="36"/>
      <c r="B139" s="37"/>
      <c r="C139" s="175" t="s">
        <v>270</v>
      </c>
      <c r="D139" s="175" t="s">
        <v>150</v>
      </c>
      <c r="E139" s="176" t="s">
        <v>1717</v>
      </c>
      <c r="F139" s="177" t="s">
        <v>1718</v>
      </c>
      <c r="G139" s="178" t="s">
        <v>167</v>
      </c>
      <c r="H139" s="179">
        <v>10</v>
      </c>
      <c r="I139" s="180"/>
      <c r="J139" s="181">
        <f>ROUND(I139*H139,2)</f>
        <v>0</v>
      </c>
      <c r="K139" s="177" t="s">
        <v>154</v>
      </c>
      <c r="L139" s="41"/>
      <c r="M139" s="182" t="s">
        <v>19</v>
      </c>
      <c r="N139" s="183" t="s">
        <v>47</v>
      </c>
      <c r="O139" s="66"/>
      <c r="P139" s="184">
        <f>O139*H139</f>
        <v>0</v>
      </c>
      <c r="Q139" s="184">
        <v>0.00025</v>
      </c>
      <c r="R139" s="184">
        <f>Q139*H139</f>
        <v>0.0025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224</v>
      </c>
      <c r="AT139" s="186" t="s">
        <v>150</v>
      </c>
      <c r="AU139" s="186" t="s">
        <v>86</v>
      </c>
      <c r="AY139" s="19" t="s">
        <v>147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84</v>
      </c>
      <c r="BK139" s="187">
        <f>ROUND(I139*H139,2)</f>
        <v>0</v>
      </c>
      <c r="BL139" s="19" t="s">
        <v>224</v>
      </c>
      <c r="BM139" s="186" t="s">
        <v>1719</v>
      </c>
    </row>
    <row r="140" spans="1:47" s="2" customFormat="1" ht="10">
      <c r="A140" s="36"/>
      <c r="B140" s="37"/>
      <c r="C140" s="38"/>
      <c r="D140" s="188" t="s">
        <v>157</v>
      </c>
      <c r="E140" s="38"/>
      <c r="F140" s="189" t="s">
        <v>1720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157</v>
      </c>
      <c r="AU140" s="19" t="s">
        <v>86</v>
      </c>
    </row>
    <row r="141" spans="1:47" s="2" customFormat="1" ht="10">
      <c r="A141" s="36"/>
      <c r="B141" s="37"/>
      <c r="C141" s="38"/>
      <c r="D141" s="193" t="s">
        <v>159</v>
      </c>
      <c r="E141" s="38"/>
      <c r="F141" s="194" t="s">
        <v>1721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159</v>
      </c>
      <c r="AU141" s="19" t="s">
        <v>86</v>
      </c>
    </row>
    <row r="142" spans="2:63" s="12" customFormat="1" ht="25.9" customHeight="1">
      <c r="B142" s="159"/>
      <c r="C142" s="160"/>
      <c r="D142" s="161" t="s">
        <v>75</v>
      </c>
      <c r="E142" s="162" t="s">
        <v>1409</v>
      </c>
      <c r="F142" s="162" t="s">
        <v>1410</v>
      </c>
      <c r="G142" s="160"/>
      <c r="H142" s="160"/>
      <c r="I142" s="163"/>
      <c r="J142" s="164">
        <f>BK142</f>
        <v>0</v>
      </c>
      <c r="K142" s="160"/>
      <c r="L142" s="165"/>
      <c r="M142" s="166"/>
      <c r="N142" s="167"/>
      <c r="O142" s="167"/>
      <c r="P142" s="168">
        <f>SUM(P143:P146)</f>
        <v>0</v>
      </c>
      <c r="Q142" s="167"/>
      <c r="R142" s="168">
        <f>SUM(R143:R146)</f>
        <v>0</v>
      </c>
      <c r="S142" s="167"/>
      <c r="T142" s="169">
        <f>SUM(T143:T146)</f>
        <v>0</v>
      </c>
      <c r="AR142" s="170" t="s">
        <v>155</v>
      </c>
      <c r="AT142" s="171" t="s">
        <v>75</v>
      </c>
      <c r="AU142" s="171" t="s">
        <v>76</v>
      </c>
      <c r="AY142" s="170" t="s">
        <v>147</v>
      </c>
      <c r="BK142" s="172">
        <f>SUM(BK143:BK146)</f>
        <v>0</v>
      </c>
    </row>
    <row r="143" spans="1:65" s="2" customFormat="1" ht="16.5" customHeight="1">
      <c r="A143" s="36"/>
      <c r="B143" s="37"/>
      <c r="C143" s="175" t="s">
        <v>277</v>
      </c>
      <c r="D143" s="175" t="s">
        <v>150</v>
      </c>
      <c r="E143" s="176" t="s">
        <v>1722</v>
      </c>
      <c r="F143" s="177" t="s">
        <v>1723</v>
      </c>
      <c r="G143" s="178" t="s">
        <v>1414</v>
      </c>
      <c r="H143" s="179">
        <v>1</v>
      </c>
      <c r="I143" s="180"/>
      <c r="J143" s="181">
        <f>ROUND(I143*H143,2)</f>
        <v>0</v>
      </c>
      <c r="K143" s="177" t="s">
        <v>154</v>
      </c>
      <c r="L143" s="41"/>
      <c r="M143" s="182" t="s">
        <v>19</v>
      </c>
      <c r="N143" s="183" t="s">
        <v>47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1415</v>
      </c>
      <c r="AT143" s="186" t="s">
        <v>150</v>
      </c>
      <c r="AU143" s="186" t="s">
        <v>84</v>
      </c>
      <c r="AY143" s="19" t="s">
        <v>147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84</v>
      </c>
      <c r="BK143" s="187">
        <f>ROUND(I143*H143,2)</f>
        <v>0</v>
      </c>
      <c r="BL143" s="19" t="s">
        <v>1415</v>
      </c>
      <c r="BM143" s="186" t="s">
        <v>1724</v>
      </c>
    </row>
    <row r="144" spans="1:47" s="2" customFormat="1" ht="10">
      <c r="A144" s="36"/>
      <c r="B144" s="37"/>
      <c r="C144" s="38"/>
      <c r="D144" s="188" t="s">
        <v>157</v>
      </c>
      <c r="E144" s="38"/>
      <c r="F144" s="189" t="s">
        <v>1725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157</v>
      </c>
      <c r="AU144" s="19" t="s">
        <v>84</v>
      </c>
    </row>
    <row r="145" spans="1:47" s="2" customFormat="1" ht="10">
      <c r="A145" s="36"/>
      <c r="B145" s="37"/>
      <c r="C145" s="38"/>
      <c r="D145" s="193" t="s">
        <v>159</v>
      </c>
      <c r="E145" s="38"/>
      <c r="F145" s="194" t="s">
        <v>1726</v>
      </c>
      <c r="G145" s="38"/>
      <c r="H145" s="38"/>
      <c r="I145" s="190"/>
      <c r="J145" s="38"/>
      <c r="K145" s="38"/>
      <c r="L145" s="41"/>
      <c r="M145" s="191"/>
      <c r="N145" s="19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159</v>
      </c>
      <c r="AU145" s="19" t="s">
        <v>84</v>
      </c>
    </row>
    <row r="146" spans="2:51" s="13" customFormat="1" ht="10">
      <c r="B146" s="195"/>
      <c r="C146" s="196"/>
      <c r="D146" s="188" t="s">
        <v>161</v>
      </c>
      <c r="E146" s="205" t="s">
        <v>19</v>
      </c>
      <c r="F146" s="197" t="s">
        <v>1727</v>
      </c>
      <c r="G146" s="196"/>
      <c r="H146" s="198">
        <v>1</v>
      </c>
      <c r="I146" s="199"/>
      <c r="J146" s="196"/>
      <c r="K146" s="196"/>
      <c r="L146" s="200"/>
      <c r="M146" s="242"/>
      <c r="N146" s="243"/>
      <c r="O146" s="243"/>
      <c r="P146" s="243"/>
      <c r="Q146" s="243"/>
      <c r="R146" s="243"/>
      <c r="S146" s="243"/>
      <c r="T146" s="244"/>
      <c r="AT146" s="204" t="s">
        <v>161</v>
      </c>
      <c r="AU146" s="204" t="s">
        <v>84</v>
      </c>
      <c r="AV146" s="13" t="s">
        <v>86</v>
      </c>
      <c r="AW146" s="13" t="s">
        <v>35</v>
      </c>
      <c r="AX146" s="13" t="s">
        <v>84</v>
      </c>
      <c r="AY146" s="204" t="s">
        <v>147</v>
      </c>
    </row>
    <row r="147" spans="1:31" s="2" customFormat="1" ht="7" customHeight="1">
      <c r="A147" s="36"/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41"/>
      <c r="M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</sheetData>
  <sheetProtection algorithmName="SHA-512" hashValue="ju2z7iymwuo3zenVOJlePrKqPk/Ih2su9K6JkI9VC+FN+BdF6dcs+WoP3+owRxE1cdOd8QEGuGqjqiSvS+DCDg==" saltValue="dHPOLA9yKNlEefh+3VK/oh+fHUg5YTMfBgrMru0Dff8bIRWKRNUltpaxAt9f3HkybCYZ3/Z6+w4VnDRrtM3KVg==" spinCount="100000" sheet="1" objects="1" scenarios="1" formatColumns="0" formatRows="0" autoFilter="0"/>
  <autoFilter ref="C84:K146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4_01/949101111"/>
    <hyperlink ref="F95" r:id="rId2" display="https://podminky.urs.cz/item/CS_URS_2024_01/751322012"/>
    <hyperlink ref="F100" r:id="rId3" display="https://podminky.urs.cz/item/CS_URS_2024_01/751377043"/>
    <hyperlink ref="F107" r:id="rId4" display="https://podminky.urs.cz/item/CS_URS_2024_01/751510042"/>
    <hyperlink ref="F113" r:id="rId5" display="https://podminky.urs.cz/item/CS_URS_2024_01/751511022"/>
    <hyperlink ref="F119" r:id="rId6" display="https://podminky.urs.cz/item/CS_URS_2024_01/751511805"/>
    <hyperlink ref="F122" r:id="rId7" display="https://podminky.urs.cz/item/CS_URS_2024_01/751511819"/>
    <hyperlink ref="F125" r:id="rId8" display="https://podminky.urs.cz/item/CS_URS_2024_01/751571035"/>
    <hyperlink ref="F128" r:id="rId9" display="https://podminky.urs.cz/item/CS_URS_2024_01/751572032"/>
    <hyperlink ref="F132" r:id="rId10" display="https://podminky.urs.cz/item/CS_URS_2024_01/783601795"/>
    <hyperlink ref="F135" r:id="rId11" display="https://podminky.urs.cz/item/CS_URS_2024_01/783614691"/>
    <hyperlink ref="F138" r:id="rId12" display="https://podminky.urs.cz/item/CS_URS_2024_01/783615591"/>
    <hyperlink ref="F141" r:id="rId13" display="https://podminky.urs.cz/item/CS_URS_2024_01/783617691"/>
    <hyperlink ref="F145" r:id="rId14" display="https://podminky.urs.cz/item/CS_URS_2024_01/HZS32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94"/>
  <sheetViews>
    <sheetView showGridLines="0" tabSelected="1" workbookViewId="0" topLeftCell="A77">
      <selection activeCell="F89" sqref="F8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9" t="s">
        <v>101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106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2" t="str">
        <f>'Rekapitulace stavby'!K6</f>
        <v>KKN a.s.-Objekt D,stavební úpravy pro instalaci nové myčky nádobí</v>
      </c>
      <c r="F7" s="373"/>
      <c r="G7" s="373"/>
      <c r="H7" s="373"/>
      <c r="L7" s="22"/>
    </row>
    <row r="8" spans="1:31" s="2" customFormat="1" ht="12" customHeight="1">
      <c r="A8" s="36"/>
      <c r="B8" s="41"/>
      <c r="C8" s="36"/>
      <c r="D8" s="107" t="s">
        <v>107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4" t="s">
        <v>1728</v>
      </c>
      <c r="F9" s="375"/>
      <c r="G9" s="375"/>
      <c r="H9" s="375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4. 4. 2024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6" t="str">
        <f>'Rekapitulace stavby'!E14</f>
        <v>Vyplň údaj</v>
      </c>
      <c r="F18" s="377"/>
      <c r="G18" s="377"/>
      <c r="H18" s="377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26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856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1639</v>
      </c>
      <c r="F24" s="36"/>
      <c r="G24" s="36"/>
      <c r="H24" s="36"/>
      <c r="I24" s="107" t="s">
        <v>29</v>
      </c>
      <c r="J24" s="109" t="s">
        <v>856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8" t="s">
        <v>19</v>
      </c>
      <c r="F27" s="378"/>
      <c r="G27" s="378"/>
      <c r="H27" s="37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ROUND((SUM(BE81:BE93)),2)</f>
        <v>0</v>
      </c>
      <c r="G33" s="36"/>
      <c r="H33" s="36"/>
      <c r="I33" s="120">
        <v>0.21</v>
      </c>
      <c r="J33" s="119">
        <f>ROUND(((SUM(BE81:BE93))*I33),2)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ROUND((SUM(BF81:BF93)),2)</f>
        <v>0</v>
      </c>
      <c r="G34" s="36"/>
      <c r="H34" s="36"/>
      <c r="I34" s="120">
        <v>0.15</v>
      </c>
      <c r="J34" s="119">
        <f>ROUND(((SUM(BF81:BF93))*I34),2)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ROUND((SUM(BG81:BG93)),2)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ROUND((SUM(BH81:BH93)),2)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ROUND((SUM(BI81:BI93)),2)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KKN a.s.-Objekt D,stavební úpravy pro instalaci nové myčky nádobí</v>
      </c>
      <c r="F48" s="380"/>
      <c r="G48" s="380"/>
      <c r="H48" s="38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2" t="str">
        <f>E9</f>
        <v>06 - Vybavení mycího centra</v>
      </c>
      <c r="F50" s="381"/>
      <c r="G50" s="381"/>
      <c r="H50" s="381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Karlovy Vary</v>
      </c>
      <c r="G52" s="38"/>
      <c r="H52" s="38"/>
      <c r="I52" s="31" t="s">
        <v>23</v>
      </c>
      <c r="J52" s="61" t="str">
        <f>IF(J12="","",J12)</f>
        <v>4. 4. 2024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" customHeight="1">
      <c r="A54" s="36"/>
      <c r="B54" s="37"/>
      <c r="C54" s="31" t="s">
        <v>25</v>
      </c>
      <c r="D54" s="38"/>
      <c r="E54" s="38"/>
      <c r="F54" s="29" t="str">
        <f>E15</f>
        <v>KKN a.s.,nem.K.Vary,Bezručova 19,360 66 Karlovy Va</v>
      </c>
      <c r="G54" s="38"/>
      <c r="H54" s="38"/>
      <c r="I54" s="31" t="s">
        <v>32</v>
      </c>
      <c r="J54" s="34" t="str">
        <f>E21</f>
        <v>Jan Sobotka,Kynšperk,Palackého 108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Pavel Tezaur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110</v>
      </c>
      <c r="D57" s="133"/>
      <c r="E57" s="133"/>
      <c r="F57" s="133"/>
      <c r="G57" s="133"/>
      <c r="H57" s="133"/>
      <c r="I57" s="133"/>
      <c r="J57" s="134" t="s">
        <v>111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859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7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7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5" customHeight="1">
      <c r="A68" s="36"/>
      <c r="B68" s="37"/>
      <c r="C68" s="25" t="s">
        <v>132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7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79" t="str">
        <f>E7</f>
        <v>KKN a.s.-Objekt D,stavební úpravy pro instalaci nové myčky nádobí</v>
      </c>
      <c r="F71" s="380"/>
      <c r="G71" s="380"/>
      <c r="H71" s="380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107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2" t="str">
        <f>E9</f>
        <v>06 - Vybavení mycího centra</v>
      </c>
      <c r="F73" s="381"/>
      <c r="G73" s="381"/>
      <c r="H73" s="381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7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Karlovy Vary</v>
      </c>
      <c r="G75" s="38"/>
      <c r="H75" s="38"/>
      <c r="I75" s="31" t="s">
        <v>23</v>
      </c>
      <c r="J75" s="61" t="str">
        <f>IF(J12="","",J12)</f>
        <v>4. 4. 2024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7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40" customHeight="1">
      <c r="A77" s="36"/>
      <c r="B77" s="37"/>
      <c r="C77" s="31" t="s">
        <v>25</v>
      </c>
      <c r="D77" s="38"/>
      <c r="E77" s="38"/>
      <c r="F77" s="29" t="str">
        <f>E15</f>
        <v>KKN a.s.,nem.K.Vary,Bezručova 19,360 66 Karlovy Va</v>
      </c>
      <c r="G77" s="38"/>
      <c r="H77" s="38"/>
      <c r="I77" s="31" t="s">
        <v>32</v>
      </c>
      <c r="J77" s="34" t="str">
        <f>E21</f>
        <v>Jan Sobotka,Kynšperk,Palackého 108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31" t="s">
        <v>30</v>
      </c>
      <c r="D78" s="38"/>
      <c r="E78" s="38"/>
      <c r="F78" s="29" t="str">
        <f>IF(E18="","",E18)</f>
        <v>Vyplň údaj</v>
      </c>
      <c r="G78" s="38"/>
      <c r="H78" s="38"/>
      <c r="I78" s="31" t="s">
        <v>36</v>
      </c>
      <c r="J78" s="34" t="str">
        <f>E24</f>
        <v>Pavel Tezaur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2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133</v>
      </c>
      <c r="D80" s="151" t="s">
        <v>61</v>
      </c>
      <c r="E80" s="151" t="s">
        <v>57</v>
      </c>
      <c r="F80" s="151" t="s">
        <v>58</v>
      </c>
      <c r="G80" s="151" t="s">
        <v>134</v>
      </c>
      <c r="H80" s="151" t="s">
        <v>135</v>
      </c>
      <c r="I80" s="151" t="s">
        <v>136</v>
      </c>
      <c r="J80" s="151" t="s">
        <v>111</v>
      </c>
      <c r="K80" s="152" t="s">
        <v>137</v>
      </c>
      <c r="L80" s="153"/>
      <c r="M80" s="70" t="s">
        <v>19</v>
      </c>
      <c r="N80" s="71" t="s">
        <v>46</v>
      </c>
      <c r="O80" s="71" t="s">
        <v>138</v>
      </c>
      <c r="P80" s="71" t="s">
        <v>139</v>
      </c>
      <c r="Q80" s="71" t="s">
        <v>140</v>
      </c>
      <c r="R80" s="71" t="s">
        <v>141</v>
      </c>
      <c r="S80" s="71" t="s">
        <v>142</v>
      </c>
      <c r="T80" s="72" t="s">
        <v>143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75" customHeight="1">
      <c r="A81" s="36"/>
      <c r="B81" s="37"/>
      <c r="C81" s="77" t="s">
        <v>144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0.00545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75</v>
      </c>
      <c r="AU81" s="19" t="s">
        <v>112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75</v>
      </c>
      <c r="E82" s="162" t="s">
        <v>291</v>
      </c>
      <c r="F82" s="162" t="s">
        <v>292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0.00545</v>
      </c>
      <c r="S82" s="167"/>
      <c r="T82" s="169">
        <f>T83</f>
        <v>0</v>
      </c>
      <c r="AR82" s="170" t="s">
        <v>86</v>
      </c>
      <c r="AT82" s="171" t="s">
        <v>75</v>
      </c>
      <c r="AU82" s="171" t="s">
        <v>76</v>
      </c>
      <c r="AY82" s="170" t="s">
        <v>147</v>
      </c>
      <c r="BK82" s="172">
        <f>BK83</f>
        <v>0</v>
      </c>
    </row>
    <row r="83" spans="2:63" s="12" customFormat="1" ht="22.75" customHeight="1">
      <c r="B83" s="159"/>
      <c r="C83" s="160"/>
      <c r="D83" s="161" t="s">
        <v>75</v>
      </c>
      <c r="E83" s="173" t="s">
        <v>1244</v>
      </c>
      <c r="F83" s="173" t="s">
        <v>1245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SUM(P84:P93)</f>
        <v>0</v>
      </c>
      <c r="Q83" s="167"/>
      <c r="R83" s="168">
        <f>SUM(R84:R93)</f>
        <v>0.00545</v>
      </c>
      <c r="S83" s="167"/>
      <c r="T83" s="169">
        <f>SUM(T84:T93)</f>
        <v>0</v>
      </c>
      <c r="AR83" s="170" t="s">
        <v>86</v>
      </c>
      <c r="AT83" s="171" t="s">
        <v>75</v>
      </c>
      <c r="AU83" s="171" t="s">
        <v>84</v>
      </c>
      <c r="AY83" s="170" t="s">
        <v>147</v>
      </c>
      <c r="BK83" s="172">
        <f>SUM(BK84:BK93)</f>
        <v>0</v>
      </c>
    </row>
    <row r="84" spans="1:65" s="2" customFormat="1" ht="16.5" customHeight="1">
      <c r="A84" s="36"/>
      <c r="B84" s="37"/>
      <c r="C84" s="175" t="s">
        <v>84</v>
      </c>
      <c r="D84" s="175" t="s">
        <v>150</v>
      </c>
      <c r="E84" s="176" t="s">
        <v>1729</v>
      </c>
      <c r="F84" s="177" t="s">
        <v>1730</v>
      </c>
      <c r="G84" s="178" t="s">
        <v>204</v>
      </c>
      <c r="H84" s="179">
        <v>1</v>
      </c>
      <c r="I84" s="180"/>
      <c r="J84" s="181">
        <f>ROUND(I84*H84,2)</f>
        <v>0</v>
      </c>
      <c r="K84" s="177" t="s">
        <v>19</v>
      </c>
      <c r="L84" s="41"/>
      <c r="M84" s="182" t="s">
        <v>19</v>
      </c>
      <c r="N84" s="183" t="s">
        <v>47</v>
      </c>
      <c r="O84" s="66"/>
      <c r="P84" s="184">
        <f>O84*H84</f>
        <v>0</v>
      </c>
      <c r="Q84" s="184">
        <v>0.00109</v>
      </c>
      <c r="R84" s="184">
        <f>Q84*H84</f>
        <v>0.00109</v>
      </c>
      <c r="S84" s="184">
        <v>0</v>
      </c>
      <c r="T84" s="185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224</v>
      </c>
      <c r="AT84" s="186" t="s">
        <v>150</v>
      </c>
      <c r="AU84" s="186" t="s">
        <v>86</v>
      </c>
      <c r="AY84" s="19" t="s">
        <v>147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84</v>
      </c>
      <c r="BK84" s="187">
        <f>ROUND(I84*H84,2)</f>
        <v>0</v>
      </c>
      <c r="BL84" s="19" t="s">
        <v>224</v>
      </c>
      <c r="BM84" s="186" t="s">
        <v>1731</v>
      </c>
    </row>
    <row r="85" spans="1:47" s="2" customFormat="1" ht="10">
      <c r="A85" s="36"/>
      <c r="B85" s="37"/>
      <c r="C85" s="38"/>
      <c r="D85" s="188" t="s">
        <v>157</v>
      </c>
      <c r="E85" s="38"/>
      <c r="F85" s="189" t="s">
        <v>1730</v>
      </c>
      <c r="G85" s="38"/>
      <c r="H85" s="38"/>
      <c r="I85" s="190"/>
      <c r="J85" s="38"/>
      <c r="K85" s="38"/>
      <c r="L85" s="41"/>
      <c r="M85" s="191"/>
      <c r="N85" s="192"/>
      <c r="O85" s="66"/>
      <c r="P85" s="66"/>
      <c r="Q85" s="66"/>
      <c r="R85" s="66"/>
      <c r="S85" s="66"/>
      <c r="T85" s="6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157</v>
      </c>
      <c r="AU85" s="19" t="s">
        <v>86</v>
      </c>
    </row>
    <row r="86" spans="1:65" s="2" customFormat="1" ht="16.5" customHeight="1">
      <c r="A86" s="36"/>
      <c r="B86" s="37"/>
      <c r="C86" s="175" t="s">
        <v>86</v>
      </c>
      <c r="D86" s="175" t="s">
        <v>150</v>
      </c>
      <c r="E86" s="176" t="s">
        <v>1732</v>
      </c>
      <c r="F86" s="177" t="s">
        <v>1733</v>
      </c>
      <c r="G86" s="178" t="s">
        <v>204</v>
      </c>
      <c r="H86" s="179">
        <v>1</v>
      </c>
      <c r="I86" s="180"/>
      <c r="J86" s="181">
        <f>ROUND(I86*H86,2)</f>
        <v>0</v>
      </c>
      <c r="K86" s="177" t="s">
        <v>19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0.00109</v>
      </c>
      <c r="R86" s="184">
        <f>Q86*H86</f>
        <v>0.00109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224</v>
      </c>
      <c r="AT86" s="186" t="s">
        <v>150</v>
      </c>
      <c r="AU86" s="186" t="s">
        <v>86</v>
      </c>
      <c r="AY86" s="19" t="s">
        <v>147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84</v>
      </c>
      <c r="BK86" s="187">
        <f>ROUND(I86*H86,2)</f>
        <v>0</v>
      </c>
      <c r="BL86" s="19" t="s">
        <v>224</v>
      </c>
      <c r="BM86" s="186" t="s">
        <v>1734</v>
      </c>
    </row>
    <row r="87" spans="1:47" s="2" customFormat="1" ht="10">
      <c r="A87" s="36"/>
      <c r="B87" s="37"/>
      <c r="C87" s="38"/>
      <c r="D87" s="188" t="s">
        <v>157</v>
      </c>
      <c r="E87" s="38"/>
      <c r="F87" s="189" t="s">
        <v>1733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157</v>
      </c>
      <c r="AU87" s="19" t="s">
        <v>86</v>
      </c>
    </row>
    <row r="88" spans="1:65" s="2" customFormat="1" ht="16.5" customHeight="1">
      <c r="A88" s="36"/>
      <c r="B88" s="37"/>
      <c r="C88" s="175" t="s">
        <v>148</v>
      </c>
      <c r="D88" s="175" t="s">
        <v>150</v>
      </c>
      <c r="E88" s="176" t="s">
        <v>1735</v>
      </c>
      <c r="F88" s="177" t="s">
        <v>1736</v>
      </c>
      <c r="G88" s="178" t="s">
        <v>204</v>
      </c>
      <c r="H88" s="179">
        <v>1</v>
      </c>
      <c r="I88" s="180"/>
      <c r="J88" s="181">
        <f>ROUND(I88*H88,2)</f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0.00109</v>
      </c>
      <c r="R88" s="184">
        <f>Q88*H88</f>
        <v>0.00109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224</v>
      </c>
      <c r="AT88" s="186" t="s">
        <v>150</v>
      </c>
      <c r="AU88" s="186" t="s">
        <v>86</v>
      </c>
      <c r="AY88" s="19" t="s">
        <v>147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84</v>
      </c>
      <c r="BK88" s="187">
        <f>ROUND(I88*H88,2)</f>
        <v>0</v>
      </c>
      <c r="BL88" s="19" t="s">
        <v>224</v>
      </c>
      <c r="BM88" s="186" t="s">
        <v>1737</v>
      </c>
    </row>
    <row r="89" spans="1:47" s="2" customFormat="1" ht="10">
      <c r="A89" s="36"/>
      <c r="B89" s="37"/>
      <c r="C89" s="38"/>
      <c r="D89" s="188" t="s">
        <v>157</v>
      </c>
      <c r="E89" s="38"/>
      <c r="F89" s="189" t="s">
        <v>1736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157</v>
      </c>
      <c r="AU89" s="19" t="s">
        <v>86</v>
      </c>
    </row>
    <row r="90" spans="1:65" s="2" customFormat="1" ht="16.5" customHeight="1">
      <c r="A90" s="36"/>
      <c r="B90" s="37"/>
      <c r="C90" s="175" t="s">
        <v>155</v>
      </c>
      <c r="D90" s="175" t="s">
        <v>150</v>
      </c>
      <c r="E90" s="176" t="s">
        <v>1738</v>
      </c>
      <c r="F90" s="177" t="s">
        <v>1739</v>
      </c>
      <c r="G90" s="178" t="s">
        <v>204</v>
      </c>
      <c r="H90" s="179">
        <v>1</v>
      </c>
      <c r="I90" s="180"/>
      <c r="J90" s="181">
        <f>ROUND(I90*H90,2)</f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0.00109</v>
      </c>
      <c r="R90" s="184">
        <f>Q90*H90</f>
        <v>0.00109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224</v>
      </c>
      <c r="AT90" s="186" t="s">
        <v>150</v>
      </c>
      <c r="AU90" s="186" t="s">
        <v>86</v>
      </c>
      <c r="AY90" s="19" t="s">
        <v>147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84</v>
      </c>
      <c r="BK90" s="187">
        <f>ROUND(I90*H90,2)</f>
        <v>0</v>
      </c>
      <c r="BL90" s="19" t="s">
        <v>224</v>
      </c>
      <c r="BM90" s="186" t="s">
        <v>1740</v>
      </c>
    </row>
    <row r="91" spans="1:47" s="2" customFormat="1" ht="10">
      <c r="A91" s="36"/>
      <c r="B91" s="37"/>
      <c r="C91" s="38"/>
      <c r="D91" s="188" t="s">
        <v>157</v>
      </c>
      <c r="E91" s="38"/>
      <c r="F91" s="189" t="s">
        <v>1739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157</v>
      </c>
      <c r="AU91" s="19" t="s">
        <v>86</v>
      </c>
    </row>
    <row r="92" spans="1:65" s="2" customFormat="1" ht="16.5" customHeight="1">
      <c r="A92" s="36"/>
      <c r="B92" s="37"/>
      <c r="C92" s="175" t="s">
        <v>183</v>
      </c>
      <c r="D92" s="175" t="s">
        <v>150</v>
      </c>
      <c r="E92" s="176" t="s">
        <v>1741</v>
      </c>
      <c r="F92" s="177" t="s">
        <v>1742</v>
      </c>
      <c r="G92" s="178" t="s">
        <v>204</v>
      </c>
      <c r="H92" s="179">
        <v>1</v>
      </c>
      <c r="I92" s="180"/>
      <c r="J92" s="181">
        <f>ROUND(I92*H92,2)</f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0.00109</v>
      </c>
      <c r="R92" s="184">
        <f>Q92*H92</f>
        <v>0.00109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224</v>
      </c>
      <c r="AT92" s="186" t="s">
        <v>150</v>
      </c>
      <c r="AU92" s="186" t="s">
        <v>86</v>
      </c>
      <c r="AY92" s="19" t="s">
        <v>147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84</v>
      </c>
      <c r="BK92" s="187">
        <f>ROUND(I92*H92,2)</f>
        <v>0</v>
      </c>
      <c r="BL92" s="19" t="s">
        <v>224</v>
      </c>
      <c r="BM92" s="186" t="s">
        <v>1743</v>
      </c>
    </row>
    <row r="93" spans="1:47" s="2" customFormat="1" ht="10">
      <c r="A93" s="36"/>
      <c r="B93" s="37"/>
      <c r="C93" s="38"/>
      <c r="D93" s="188" t="s">
        <v>157</v>
      </c>
      <c r="E93" s="38"/>
      <c r="F93" s="189" t="s">
        <v>1742</v>
      </c>
      <c r="G93" s="38"/>
      <c r="H93" s="38"/>
      <c r="I93" s="190"/>
      <c r="J93" s="38"/>
      <c r="K93" s="38"/>
      <c r="L93" s="41"/>
      <c r="M93" s="238"/>
      <c r="N93" s="239"/>
      <c r="O93" s="240"/>
      <c r="P93" s="240"/>
      <c r="Q93" s="240"/>
      <c r="R93" s="240"/>
      <c r="S93" s="240"/>
      <c r="T93" s="241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157</v>
      </c>
      <c r="AU93" s="19" t="s">
        <v>86</v>
      </c>
    </row>
    <row r="94" spans="1:31" s="2" customFormat="1" ht="7" customHeight="1">
      <c r="A94" s="36"/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41"/>
      <c r="M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</sheetData>
  <sheetProtection algorithmName="SHA-512" hashValue="Ua3mWO4SltDcWqwjQ71aMsPky8aHnqq+OO5A7HqHnAhy9OPfGBSfu7srP3mOGplEYUvWBsUbEyl2RR82XpW7Cw==" saltValue="dsLtksZFzCgR9BM7Tau0gB26sYxBtQaY6AHpJz+dXBzFZovsaUM2IQnGfOTxIpXpjncsCy1DVODGXWYXfAlNEA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9" t="s">
        <v>105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5" customHeight="1">
      <c r="B4" s="22"/>
      <c r="D4" s="105" t="s">
        <v>106</v>
      </c>
      <c r="L4" s="22"/>
      <c r="M4" s="106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2" t="str">
        <f>'Rekapitulace stavby'!K6</f>
        <v>KKN a.s.-Objekt D,stavební úpravy pro instalaci nové myčky nádobí</v>
      </c>
      <c r="F7" s="373"/>
      <c r="G7" s="373"/>
      <c r="H7" s="373"/>
      <c r="L7" s="22"/>
    </row>
    <row r="8" spans="1:31" s="2" customFormat="1" ht="12" customHeight="1">
      <c r="A8" s="36"/>
      <c r="B8" s="41"/>
      <c r="C8" s="36"/>
      <c r="D8" s="107" t="s">
        <v>107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4" t="s">
        <v>1744</v>
      </c>
      <c r="F9" s="375"/>
      <c r="G9" s="375"/>
      <c r="H9" s="375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4. 4. 2024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6" t="str">
        <f>'Rekapitulace stavby'!E14</f>
        <v>Vyplň údaj</v>
      </c>
      <c r="F18" s="377"/>
      <c r="G18" s="377"/>
      <c r="H18" s="377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26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">
        <v>37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38</v>
      </c>
      <c r="F24" s="36"/>
      <c r="G24" s="36"/>
      <c r="H24" s="36"/>
      <c r="I24" s="107" t="s">
        <v>29</v>
      </c>
      <c r="J24" s="109" t="s">
        <v>39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8" t="s">
        <v>19</v>
      </c>
      <c r="F27" s="378"/>
      <c r="G27" s="378"/>
      <c r="H27" s="37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46</v>
      </c>
      <c r="E33" s="107" t="s">
        <v>47</v>
      </c>
      <c r="F33" s="119">
        <f>ROUND((SUM(BE80:BE95)),2)</f>
        <v>0</v>
      </c>
      <c r="G33" s="36"/>
      <c r="H33" s="36"/>
      <c r="I33" s="120">
        <v>0.21</v>
      </c>
      <c r="J33" s="119">
        <f>ROUND(((SUM(BE80:BE95))*I33),2)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48</v>
      </c>
      <c r="F34" s="119">
        <f>ROUND((SUM(BF80:BF95)),2)</f>
        <v>0</v>
      </c>
      <c r="G34" s="36"/>
      <c r="H34" s="36"/>
      <c r="I34" s="120">
        <v>0.15</v>
      </c>
      <c r="J34" s="119">
        <f>ROUND(((SUM(BF80:BF95))*I34),2)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49</v>
      </c>
      <c r="F35" s="119">
        <f>ROUND((SUM(BG80:BG95)),2)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50</v>
      </c>
      <c r="F36" s="119">
        <f>ROUND((SUM(BH80:BH95)),2)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51</v>
      </c>
      <c r="F37" s="119">
        <f>ROUND((SUM(BI80:BI95)),2)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9" t="str">
        <f>E7</f>
        <v>KKN a.s.-Objekt D,stavební úpravy pro instalaci nové myčky nádobí</v>
      </c>
      <c r="F48" s="380"/>
      <c r="G48" s="380"/>
      <c r="H48" s="38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2" t="str">
        <f>E9</f>
        <v>VRN - Ostatní a vedlejší náklady</v>
      </c>
      <c r="F50" s="381"/>
      <c r="G50" s="381"/>
      <c r="H50" s="381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Karlovy Vary</v>
      </c>
      <c r="G52" s="38"/>
      <c r="H52" s="38"/>
      <c r="I52" s="31" t="s">
        <v>23</v>
      </c>
      <c r="J52" s="61" t="str">
        <f>IF(J12="","",J12)</f>
        <v>4. 4. 2024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" customHeight="1">
      <c r="A54" s="36"/>
      <c r="B54" s="37"/>
      <c r="C54" s="31" t="s">
        <v>25</v>
      </c>
      <c r="D54" s="38"/>
      <c r="E54" s="38"/>
      <c r="F54" s="29" t="str">
        <f>E15</f>
        <v>KKN a.s.,nem.K.Vary,Bezručova 19,360 66 Karlovy Va</v>
      </c>
      <c r="G54" s="38"/>
      <c r="H54" s="38"/>
      <c r="I54" s="31" t="s">
        <v>32</v>
      </c>
      <c r="J54" s="34" t="str">
        <f>E21</f>
        <v>Jan Sobotka,Kynšperk,Palackého 108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Ing.Jana Handšuhová Smutná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110</v>
      </c>
      <c r="D57" s="133"/>
      <c r="E57" s="133"/>
      <c r="F57" s="133"/>
      <c r="G57" s="133"/>
      <c r="H57" s="133"/>
      <c r="I57" s="133"/>
      <c r="J57" s="134" t="s">
        <v>111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5" customHeight="1">
      <c r="B60" s="136"/>
      <c r="C60" s="137"/>
      <c r="D60" s="138" t="s">
        <v>1745</v>
      </c>
      <c r="E60" s="139"/>
      <c r="F60" s="139"/>
      <c r="G60" s="139"/>
      <c r="H60" s="139"/>
      <c r="I60" s="139"/>
      <c r="J60" s="140">
        <f>J81</f>
        <v>0</v>
      </c>
      <c r="K60" s="137"/>
      <c r="L60" s="141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7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7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5" customHeight="1">
      <c r="A67" s="36"/>
      <c r="B67" s="37"/>
      <c r="C67" s="25" t="s">
        <v>132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7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379" t="str">
        <f>E7</f>
        <v>KKN a.s.-Objekt D,stavební úpravy pro instalaci nové myčky nádobí</v>
      </c>
      <c r="F70" s="380"/>
      <c r="G70" s="380"/>
      <c r="H70" s="380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107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32" t="str">
        <f>E9</f>
        <v>VRN - Ostatní a vedlejší náklady</v>
      </c>
      <c r="F72" s="381"/>
      <c r="G72" s="381"/>
      <c r="H72" s="381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7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Karlovy Vary</v>
      </c>
      <c r="G74" s="38"/>
      <c r="H74" s="38"/>
      <c r="I74" s="31" t="s">
        <v>23</v>
      </c>
      <c r="J74" s="61" t="str">
        <f>IF(J12="","",J12)</f>
        <v>4. 4. 2024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7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40" customHeight="1">
      <c r="A76" s="36"/>
      <c r="B76" s="37"/>
      <c r="C76" s="31" t="s">
        <v>25</v>
      </c>
      <c r="D76" s="38"/>
      <c r="E76" s="38"/>
      <c r="F76" s="29" t="str">
        <f>E15</f>
        <v>KKN a.s.,nem.K.Vary,Bezručova 19,360 66 Karlovy Va</v>
      </c>
      <c r="G76" s="38"/>
      <c r="H76" s="38"/>
      <c r="I76" s="31" t="s">
        <v>32</v>
      </c>
      <c r="J76" s="34" t="str">
        <f>E21</f>
        <v>Jan Sobotka,Kynšperk,Palackého 108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1" t="s">
        <v>30</v>
      </c>
      <c r="D77" s="38"/>
      <c r="E77" s="38"/>
      <c r="F77" s="29" t="str">
        <f>IF(E18="","",E18)</f>
        <v>Vyplň údaj</v>
      </c>
      <c r="G77" s="38"/>
      <c r="H77" s="38"/>
      <c r="I77" s="31" t="s">
        <v>36</v>
      </c>
      <c r="J77" s="34" t="str">
        <f>E24</f>
        <v>Ing.Jana Handšuhová Smutná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2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8"/>
      <c r="B79" s="149"/>
      <c r="C79" s="150" t="s">
        <v>133</v>
      </c>
      <c r="D79" s="151" t="s">
        <v>61</v>
      </c>
      <c r="E79" s="151" t="s">
        <v>57</v>
      </c>
      <c r="F79" s="151" t="s">
        <v>58</v>
      </c>
      <c r="G79" s="151" t="s">
        <v>134</v>
      </c>
      <c r="H79" s="151" t="s">
        <v>135</v>
      </c>
      <c r="I79" s="151" t="s">
        <v>136</v>
      </c>
      <c r="J79" s="151" t="s">
        <v>111</v>
      </c>
      <c r="K79" s="152" t="s">
        <v>137</v>
      </c>
      <c r="L79" s="153"/>
      <c r="M79" s="70" t="s">
        <v>19</v>
      </c>
      <c r="N79" s="71" t="s">
        <v>46</v>
      </c>
      <c r="O79" s="71" t="s">
        <v>138</v>
      </c>
      <c r="P79" s="71" t="s">
        <v>139</v>
      </c>
      <c r="Q79" s="71" t="s">
        <v>140</v>
      </c>
      <c r="R79" s="71" t="s">
        <v>141</v>
      </c>
      <c r="S79" s="71" t="s">
        <v>142</v>
      </c>
      <c r="T79" s="72" t="s">
        <v>143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75" customHeight="1">
      <c r="A80" s="36"/>
      <c r="B80" s="37"/>
      <c r="C80" s="77" t="s">
        <v>144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</f>
        <v>0</v>
      </c>
      <c r="Q80" s="74"/>
      <c r="R80" s="156">
        <f>R81</f>
        <v>0</v>
      </c>
      <c r="S80" s="74"/>
      <c r="T80" s="157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75</v>
      </c>
      <c r="AU80" s="19" t="s">
        <v>112</v>
      </c>
      <c r="BK80" s="158">
        <f>BK81</f>
        <v>0</v>
      </c>
    </row>
    <row r="81" spans="2:63" s="12" customFormat="1" ht="25.9" customHeight="1">
      <c r="B81" s="159"/>
      <c r="C81" s="160"/>
      <c r="D81" s="161" t="s">
        <v>75</v>
      </c>
      <c r="E81" s="162" t="s">
        <v>102</v>
      </c>
      <c r="F81" s="162" t="s">
        <v>1746</v>
      </c>
      <c r="G81" s="160"/>
      <c r="H81" s="160"/>
      <c r="I81" s="163"/>
      <c r="J81" s="164">
        <f>BK81</f>
        <v>0</v>
      </c>
      <c r="K81" s="160"/>
      <c r="L81" s="165"/>
      <c r="M81" s="166"/>
      <c r="N81" s="167"/>
      <c r="O81" s="167"/>
      <c r="P81" s="168">
        <f>SUM(P82:P95)</f>
        <v>0</v>
      </c>
      <c r="Q81" s="167"/>
      <c r="R81" s="168">
        <f>SUM(R82:R95)</f>
        <v>0</v>
      </c>
      <c r="S81" s="167"/>
      <c r="T81" s="169">
        <f>SUM(T82:T95)</f>
        <v>0</v>
      </c>
      <c r="AR81" s="170" t="s">
        <v>183</v>
      </c>
      <c r="AT81" s="171" t="s">
        <v>75</v>
      </c>
      <c r="AU81" s="171" t="s">
        <v>76</v>
      </c>
      <c r="AY81" s="170" t="s">
        <v>147</v>
      </c>
      <c r="BK81" s="172">
        <f>SUM(BK82:BK95)</f>
        <v>0</v>
      </c>
    </row>
    <row r="82" spans="1:65" s="2" customFormat="1" ht="16.5" customHeight="1">
      <c r="A82" s="36"/>
      <c r="B82" s="37"/>
      <c r="C82" s="175" t="s">
        <v>84</v>
      </c>
      <c r="D82" s="175" t="s">
        <v>150</v>
      </c>
      <c r="E82" s="176" t="s">
        <v>1747</v>
      </c>
      <c r="F82" s="177" t="s">
        <v>1748</v>
      </c>
      <c r="G82" s="178" t="s">
        <v>1749</v>
      </c>
      <c r="H82" s="179">
        <v>1</v>
      </c>
      <c r="I82" s="180"/>
      <c r="J82" s="181">
        <f>ROUND(I82*H82,2)</f>
        <v>0</v>
      </c>
      <c r="K82" s="177" t="s">
        <v>154</v>
      </c>
      <c r="L82" s="41"/>
      <c r="M82" s="182" t="s">
        <v>19</v>
      </c>
      <c r="N82" s="183" t="s">
        <v>47</v>
      </c>
      <c r="O82" s="66"/>
      <c r="P82" s="184">
        <f>O82*H82</f>
        <v>0</v>
      </c>
      <c r="Q82" s="184">
        <v>0</v>
      </c>
      <c r="R82" s="184">
        <f>Q82*H82</f>
        <v>0</v>
      </c>
      <c r="S82" s="184">
        <v>0</v>
      </c>
      <c r="T82" s="185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1750</v>
      </c>
      <c r="AT82" s="186" t="s">
        <v>150</v>
      </c>
      <c r="AU82" s="186" t="s">
        <v>84</v>
      </c>
      <c r="AY82" s="19" t="s">
        <v>147</v>
      </c>
      <c r="BE82" s="187">
        <f>IF(N82="základní",J82,0)</f>
        <v>0</v>
      </c>
      <c r="BF82" s="187">
        <f>IF(N82="snížená",J82,0)</f>
        <v>0</v>
      </c>
      <c r="BG82" s="187">
        <f>IF(N82="zákl. přenesená",J82,0)</f>
        <v>0</v>
      </c>
      <c r="BH82" s="187">
        <f>IF(N82="sníž. přenesená",J82,0)</f>
        <v>0</v>
      </c>
      <c r="BI82" s="187">
        <f>IF(N82="nulová",J82,0)</f>
        <v>0</v>
      </c>
      <c r="BJ82" s="19" t="s">
        <v>84</v>
      </c>
      <c r="BK82" s="187">
        <f>ROUND(I82*H82,2)</f>
        <v>0</v>
      </c>
      <c r="BL82" s="19" t="s">
        <v>1750</v>
      </c>
      <c r="BM82" s="186" t="s">
        <v>1751</v>
      </c>
    </row>
    <row r="83" spans="1:47" s="2" customFormat="1" ht="10">
      <c r="A83" s="36"/>
      <c r="B83" s="37"/>
      <c r="C83" s="38"/>
      <c r="D83" s="188" t="s">
        <v>157</v>
      </c>
      <c r="E83" s="38"/>
      <c r="F83" s="189" t="s">
        <v>1748</v>
      </c>
      <c r="G83" s="38"/>
      <c r="H83" s="38"/>
      <c r="I83" s="190"/>
      <c r="J83" s="38"/>
      <c r="K83" s="38"/>
      <c r="L83" s="41"/>
      <c r="M83" s="191"/>
      <c r="N83" s="192"/>
      <c r="O83" s="66"/>
      <c r="P83" s="66"/>
      <c r="Q83" s="66"/>
      <c r="R83" s="66"/>
      <c r="S83" s="66"/>
      <c r="T83" s="67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157</v>
      </c>
      <c r="AU83" s="19" t="s">
        <v>84</v>
      </c>
    </row>
    <row r="84" spans="1:47" s="2" customFormat="1" ht="10">
      <c r="A84" s="36"/>
      <c r="B84" s="37"/>
      <c r="C84" s="38"/>
      <c r="D84" s="193" t="s">
        <v>159</v>
      </c>
      <c r="E84" s="38"/>
      <c r="F84" s="194" t="s">
        <v>1752</v>
      </c>
      <c r="G84" s="38"/>
      <c r="H84" s="38"/>
      <c r="I84" s="190"/>
      <c r="J84" s="38"/>
      <c r="K84" s="38"/>
      <c r="L84" s="41"/>
      <c r="M84" s="191"/>
      <c r="N84" s="192"/>
      <c r="O84" s="66"/>
      <c r="P84" s="66"/>
      <c r="Q84" s="66"/>
      <c r="R84" s="66"/>
      <c r="S84" s="66"/>
      <c r="T84" s="67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159</v>
      </c>
      <c r="AU84" s="19" t="s">
        <v>84</v>
      </c>
    </row>
    <row r="85" spans="1:65" s="2" customFormat="1" ht="16.5" customHeight="1">
      <c r="A85" s="36"/>
      <c r="B85" s="37"/>
      <c r="C85" s="175" t="s">
        <v>86</v>
      </c>
      <c r="D85" s="175" t="s">
        <v>150</v>
      </c>
      <c r="E85" s="176" t="s">
        <v>1753</v>
      </c>
      <c r="F85" s="177" t="s">
        <v>1754</v>
      </c>
      <c r="G85" s="178" t="s">
        <v>1749</v>
      </c>
      <c r="H85" s="179">
        <v>1</v>
      </c>
      <c r="I85" s="180"/>
      <c r="J85" s="181">
        <f>ROUND(I85*H85,2)</f>
        <v>0</v>
      </c>
      <c r="K85" s="177" t="s">
        <v>154</v>
      </c>
      <c r="L85" s="41"/>
      <c r="M85" s="182" t="s">
        <v>19</v>
      </c>
      <c r="N85" s="183" t="s">
        <v>47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1750</v>
      </c>
      <c r="AT85" s="186" t="s">
        <v>150</v>
      </c>
      <c r="AU85" s="186" t="s">
        <v>84</v>
      </c>
      <c r="AY85" s="19" t="s">
        <v>147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84</v>
      </c>
      <c r="BK85" s="187">
        <f>ROUND(I85*H85,2)</f>
        <v>0</v>
      </c>
      <c r="BL85" s="19" t="s">
        <v>1750</v>
      </c>
      <c r="BM85" s="186" t="s">
        <v>1755</v>
      </c>
    </row>
    <row r="86" spans="1:47" s="2" customFormat="1" ht="10">
      <c r="A86" s="36"/>
      <c r="B86" s="37"/>
      <c r="C86" s="38"/>
      <c r="D86" s="188" t="s">
        <v>157</v>
      </c>
      <c r="E86" s="38"/>
      <c r="F86" s="189" t="s">
        <v>1754</v>
      </c>
      <c r="G86" s="38"/>
      <c r="H86" s="38"/>
      <c r="I86" s="190"/>
      <c r="J86" s="38"/>
      <c r="K86" s="38"/>
      <c r="L86" s="41"/>
      <c r="M86" s="191"/>
      <c r="N86" s="192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157</v>
      </c>
      <c r="AU86" s="19" t="s">
        <v>84</v>
      </c>
    </row>
    <row r="87" spans="1:47" s="2" customFormat="1" ht="10">
      <c r="A87" s="36"/>
      <c r="B87" s="37"/>
      <c r="C87" s="38"/>
      <c r="D87" s="193" t="s">
        <v>159</v>
      </c>
      <c r="E87" s="38"/>
      <c r="F87" s="194" t="s">
        <v>1756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159</v>
      </c>
      <c r="AU87" s="19" t="s">
        <v>84</v>
      </c>
    </row>
    <row r="88" spans="1:65" s="2" customFormat="1" ht="16.5" customHeight="1">
      <c r="A88" s="36"/>
      <c r="B88" s="37"/>
      <c r="C88" s="175" t="s">
        <v>148</v>
      </c>
      <c r="D88" s="175" t="s">
        <v>150</v>
      </c>
      <c r="E88" s="176" t="s">
        <v>1757</v>
      </c>
      <c r="F88" s="177" t="s">
        <v>1758</v>
      </c>
      <c r="G88" s="178" t="s">
        <v>1749</v>
      </c>
      <c r="H88" s="179">
        <v>1</v>
      </c>
      <c r="I88" s="180"/>
      <c r="J88" s="181">
        <f>ROUND(I88*H88,2)</f>
        <v>0</v>
      </c>
      <c r="K88" s="177" t="s">
        <v>154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1750</v>
      </c>
      <c r="AT88" s="186" t="s">
        <v>150</v>
      </c>
      <c r="AU88" s="186" t="s">
        <v>84</v>
      </c>
      <c r="AY88" s="19" t="s">
        <v>147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84</v>
      </c>
      <c r="BK88" s="187">
        <f>ROUND(I88*H88,2)</f>
        <v>0</v>
      </c>
      <c r="BL88" s="19" t="s">
        <v>1750</v>
      </c>
      <c r="BM88" s="186" t="s">
        <v>1759</v>
      </c>
    </row>
    <row r="89" spans="1:47" s="2" customFormat="1" ht="10">
      <c r="A89" s="36"/>
      <c r="B89" s="37"/>
      <c r="C89" s="38"/>
      <c r="D89" s="188" t="s">
        <v>157</v>
      </c>
      <c r="E89" s="38"/>
      <c r="F89" s="189" t="s">
        <v>1758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157</v>
      </c>
      <c r="AU89" s="19" t="s">
        <v>84</v>
      </c>
    </row>
    <row r="90" spans="1:47" s="2" customFormat="1" ht="10">
      <c r="A90" s="36"/>
      <c r="B90" s="37"/>
      <c r="C90" s="38"/>
      <c r="D90" s="193" t="s">
        <v>159</v>
      </c>
      <c r="E90" s="38"/>
      <c r="F90" s="194" t="s">
        <v>1760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159</v>
      </c>
      <c r="AU90" s="19" t="s">
        <v>84</v>
      </c>
    </row>
    <row r="91" spans="1:65" s="2" customFormat="1" ht="16.5" customHeight="1">
      <c r="A91" s="36"/>
      <c r="B91" s="37"/>
      <c r="C91" s="175" t="s">
        <v>155</v>
      </c>
      <c r="D91" s="175" t="s">
        <v>150</v>
      </c>
      <c r="E91" s="176" t="s">
        <v>1761</v>
      </c>
      <c r="F91" s="177" t="s">
        <v>1762</v>
      </c>
      <c r="G91" s="178" t="s">
        <v>1749</v>
      </c>
      <c r="H91" s="179">
        <v>1</v>
      </c>
      <c r="I91" s="180"/>
      <c r="J91" s="181">
        <f>ROUND(I91*H91,2)</f>
        <v>0</v>
      </c>
      <c r="K91" s="177" t="s">
        <v>154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1750</v>
      </c>
      <c r="AT91" s="186" t="s">
        <v>150</v>
      </c>
      <c r="AU91" s="186" t="s">
        <v>84</v>
      </c>
      <c r="AY91" s="19" t="s">
        <v>147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84</v>
      </c>
      <c r="BK91" s="187">
        <f>ROUND(I91*H91,2)</f>
        <v>0</v>
      </c>
      <c r="BL91" s="19" t="s">
        <v>1750</v>
      </c>
      <c r="BM91" s="186" t="s">
        <v>1763</v>
      </c>
    </row>
    <row r="92" spans="1:47" s="2" customFormat="1" ht="10">
      <c r="A92" s="36"/>
      <c r="B92" s="37"/>
      <c r="C92" s="38"/>
      <c r="D92" s="188" t="s">
        <v>157</v>
      </c>
      <c r="E92" s="38"/>
      <c r="F92" s="189" t="s">
        <v>1762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157</v>
      </c>
      <c r="AU92" s="19" t="s">
        <v>84</v>
      </c>
    </row>
    <row r="93" spans="1:47" s="2" customFormat="1" ht="10">
      <c r="A93" s="36"/>
      <c r="B93" s="37"/>
      <c r="C93" s="38"/>
      <c r="D93" s="193" t="s">
        <v>159</v>
      </c>
      <c r="E93" s="38"/>
      <c r="F93" s="194" t="s">
        <v>1764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159</v>
      </c>
      <c r="AU93" s="19" t="s">
        <v>84</v>
      </c>
    </row>
    <row r="94" spans="1:65" s="2" customFormat="1" ht="16.5" customHeight="1">
      <c r="A94" s="36"/>
      <c r="B94" s="37"/>
      <c r="C94" s="175" t="s">
        <v>183</v>
      </c>
      <c r="D94" s="175" t="s">
        <v>150</v>
      </c>
      <c r="E94" s="176" t="s">
        <v>1765</v>
      </c>
      <c r="F94" s="177" t="s">
        <v>1766</v>
      </c>
      <c r="G94" s="178" t="s">
        <v>1749</v>
      </c>
      <c r="H94" s="179">
        <v>1</v>
      </c>
      <c r="I94" s="180"/>
      <c r="J94" s="181">
        <f>ROUND(I94*H94,2)</f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1750</v>
      </c>
      <c r="AT94" s="186" t="s">
        <v>150</v>
      </c>
      <c r="AU94" s="186" t="s">
        <v>84</v>
      </c>
      <c r="AY94" s="19" t="s">
        <v>147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84</v>
      </c>
      <c r="BK94" s="187">
        <f>ROUND(I94*H94,2)</f>
        <v>0</v>
      </c>
      <c r="BL94" s="19" t="s">
        <v>1750</v>
      </c>
      <c r="BM94" s="186" t="s">
        <v>1767</v>
      </c>
    </row>
    <row r="95" spans="1:47" s="2" customFormat="1" ht="10">
      <c r="A95" s="36"/>
      <c r="B95" s="37"/>
      <c r="C95" s="38"/>
      <c r="D95" s="188" t="s">
        <v>157</v>
      </c>
      <c r="E95" s="38"/>
      <c r="F95" s="189" t="s">
        <v>1766</v>
      </c>
      <c r="G95" s="38"/>
      <c r="H95" s="38"/>
      <c r="I95" s="190"/>
      <c r="J95" s="38"/>
      <c r="K95" s="38"/>
      <c r="L95" s="41"/>
      <c r="M95" s="238"/>
      <c r="N95" s="239"/>
      <c r="O95" s="240"/>
      <c r="P95" s="240"/>
      <c r="Q95" s="240"/>
      <c r="R95" s="240"/>
      <c r="S95" s="240"/>
      <c r="T95" s="241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157</v>
      </c>
      <c r="AU95" s="19" t="s">
        <v>84</v>
      </c>
    </row>
    <row r="96" spans="1:31" s="2" customFormat="1" ht="7" customHeight="1">
      <c r="A96" s="36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41"/>
      <c r="M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</sheetData>
  <sheetProtection algorithmName="SHA-512" hashValue="1q8pvw50u1jJmSJQy3avgw5+NSZ7MVMWeyeH+38JpDoHtsxgOKmt7jishrViHO4/3axs4S6NOVjpSJYzyybdrg==" saltValue="N4BC8ux4+AXAF/VlEfMf5+//lZMo2IskUzXKkCBIJY66qutTjQPlSO764Cy2nzsukGrApVddy63d5RMYGI/Ncg==" spinCount="100000" sheet="1" objects="1" scenarios="1" formatColumns="0" formatRows="0" autoFilter="0"/>
  <autoFilter ref="C79:K95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hyperlinks>
    <hyperlink ref="F84" r:id="rId1" display="https://podminky.urs.cz/item/CS_URS_2024_01/013254000"/>
    <hyperlink ref="F87" r:id="rId2" display="https://podminky.urs.cz/item/CS_URS_2024_01/033103000"/>
    <hyperlink ref="F90" r:id="rId3" display="https://podminky.urs.cz/item/CS_URS_2024_01/033203000"/>
    <hyperlink ref="F93" r:id="rId4" display="https://podminky.urs.cz/item/CS_URS_2024_01/07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5" customWidth="1"/>
    <col min="2" max="2" width="1.7109375" style="245" customWidth="1"/>
    <col min="3" max="4" width="5.00390625" style="245" customWidth="1"/>
    <col min="5" max="5" width="11.7109375" style="245" customWidth="1"/>
    <col min="6" max="6" width="9.140625" style="245" customWidth="1"/>
    <col min="7" max="7" width="5.00390625" style="245" customWidth="1"/>
    <col min="8" max="8" width="77.7109375" style="245" customWidth="1"/>
    <col min="9" max="10" width="20.00390625" style="245" customWidth="1"/>
    <col min="11" max="11" width="1.7109375" style="245" customWidth="1"/>
  </cols>
  <sheetData>
    <row r="1" s="1" customFormat="1" ht="37.5" customHeight="1"/>
    <row r="2" spans="2:11" s="1" customFormat="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16" customFormat="1" ht="45" customHeight="1">
      <c r="B3" s="249"/>
      <c r="C3" s="384" t="s">
        <v>1768</v>
      </c>
      <c r="D3" s="384"/>
      <c r="E3" s="384"/>
      <c r="F3" s="384"/>
      <c r="G3" s="384"/>
      <c r="H3" s="384"/>
      <c r="I3" s="384"/>
      <c r="J3" s="384"/>
      <c r="K3" s="250"/>
    </row>
    <row r="4" spans="2:11" s="1" customFormat="1" ht="25.5" customHeight="1">
      <c r="B4" s="251"/>
      <c r="C4" s="383" t="s">
        <v>1769</v>
      </c>
      <c r="D4" s="383"/>
      <c r="E4" s="383"/>
      <c r="F4" s="383"/>
      <c r="G4" s="383"/>
      <c r="H4" s="383"/>
      <c r="I4" s="383"/>
      <c r="J4" s="383"/>
      <c r="K4" s="252"/>
    </row>
    <row r="5" spans="2:11" s="1" customFormat="1" ht="5.25" customHeight="1">
      <c r="B5" s="251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1"/>
      <c r="C6" s="382" t="s">
        <v>1770</v>
      </c>
      <c r="D6" s="382"/>
      <c r="E6" s="382"/>
      <c r="F6" s="382"/>
      <c r="G6" s="382"/>
      <c r="H6" s="382"/>
      <c r="I6" s="382"/>
      <c r="J6" s="382"/>
      <c r="K6" s="252"/>
    </row>
    <row r="7" spans="2:11" s="1" customFormat="1" ht="15" customHeight="1">
      <c r="B7" s="255"/>
      <c r="C7" s="382" t="s">
        <v>1771</v>
      </c>
      <c r="D7" s="382"/>
      <c r="E7" s="382"/>
      <c r="F7" s="382"/>
      <c r="G7" s="382"/>
      <c r="H7" s="382"/>
      <c r="I7" s="382"/>
      <c r="J7" s="382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382" t="s">
        <v>1772</v>
      </c>
      <c r="D9" s="382"/>
      <c r="E9" s="382"/>
      <c r="F9" s="382"/>
      <c r="G9" s="382"/>
      <c r="H9" s="382"/>
      <c r="I9" s="382"/>
      <c r="J9" s="382"/>
      <c r="K9" s="252"/>
    </row>
    <row r="10" spans="2:11" s="1" customFormat="1" ht="15" customHeight="1">
      <c r="B10" s="255"/>
      <c r="C10" s="254"/>
      <c r="D10" s="382" t="s">
        <v>1773</v>
      </c>
      <c r="E10" s="382"/>
      <c r="F10" s="382"/>
      <c r="G10" s="382"/>
      <c r="H10" s="382"/>
      <c r="I10" s="382"/>
      <c r="J10" s="382"/>
      <c r="K10" s="252"/>
    </row>
    <row r="11" spans="2:11" s="1" customFormat="1" ht="15" customHeight="1">
      <c r="B11" s="255"/>
      <c r="C11" s="256"/>
      <c r="D11" s="382" t="s">
        <v>1774</v>
      </c>
      <c r="E11" s="382"/>
      <c r="F11" s="382"/>
      <c r="G11" s="382"/>
      <c r="H11" s="382"/>
      <c r="I11" s="382"/>
      <c r="J11" s="382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1775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382" t="s">
        <v>1776</v>
      </c>
      <c r="E15" s="382"/>
      <c r="F15" s="382"/>
      <c r="G15" s="382"/>
      <c r="H15" s="382"/>
      <c r="I15" s="382"/>
      <c r="J15" s="382"/>
      <c r="K15" s="252"/>
    </row>
    <row r="16" spans="2:11" s="1" customFormat="1" ht="15" customHeight="1">
      <c r="B16" s="255"/>
      <c r="C16" s="256"/>
      <c r="D16" s="382" t="s">
        <v>1777</v>
      </c>
      <c r="E16" s="382"/>
      <c r="F16" s="382"/>
      <c r="G16" s="382"/>
      <c r="H16" s="382"/>
      <c r="I16" s="382"/>
      <c r="J16" s="382"/>
      <c r="K16" s="252"/>
    </row>
    <row r="17" spans="2:11" s="1" customFormat="1" ht="15" customHeight="1">
      <c r="B17" s="255"/>
      <c r="C17" s="256"/>
      <c r="D17" s="382" t="s">
        <v>1778</v>
      </c>
      <c r="E17" s="382"/>
      <c r="F17" s="382"/>
      <c r="G17" s="382"/>
      <c r="H17" s="382"/>
      <c r="I17" s="382"/>
      <c r="J17" s="382"/>
      <c r="K17" s="252"/>
    </row>
    <row r="18" spans="2:11" s="1" customFormat="1" ht="15" customHeight="1">
      <c r="B18" s="255"/>
      <c r="C18" s="256"/>
      <c r="D18" s="256"/>
      <c r="E18" s="258" t="s">
        <v>83</v>
      </c>
      <c r="F18" s="382" t="s">
        <v>1779</v>
      </c>
      <c r="G18" s="382"/>
      <c r="H18" s="382"/>
      <c r="I18" s="382"/>
      <c r="J18" s="382"/>
      <c r="K18" s="252"/>
    </row>
    <row r="19" spans="2:11" s="1" customFormat="1" ht="15" customHeight="1">
      <c r="B19" s="255"/>
      <c r="C19" s="256"/>
      <c r="D19" s="256"/>
      <c r="E19" s="258" t="s">
        <v>1780</v>
      </c>
      <c r="F19" s="382" t="s">
        <v>1781</v>
      </c>
      <c r="G19" s="382"/>
      <c r="H19" s="382"/>
      <c r="I19" s="382"/>
      <c r="J19" s="382"/>
      <c r="K19" s="252"/>
    </row>
    <row r="20" spans="2:11" s="1" customFormat="1" ht="15" customHeight="1">
      <c r="B20" s="255"/>
      <c r="C20" s="256"/>
      <c r="D20" s="256"/>
      <c r="E20" s="258" t="s">
        <v>1782</v>
      </c>
      <c r="F20" s="382" t="s">
        <v>1783</v>
      </c>
      <c r="G20" s="382"/>
      <c r="H20" s="382"/>
      <c r="I20" s="382"/>
      <c r="J20" s="382"/>
      <c r="K20" s="252"/>
    </row>
    <row r="21" spans="2:11" s="1" customFormat="1" ht="15" customHeight="1">
      <c r="B21" s="255"/>
      <c r="C21" s="256"/>
      <c r="D21" s="256"/>
      <c r="E21" s="258" t="s">
        <v>104</v>
      </c>
      <c r="F21" s="382" t="s">
        <v>1784</v>
      </c>
      <c r="G21" s="382"/>
      <c r="H21" s="382"/>
      <c r="I21" s="382"/>
      <c r="J21" s="382"/>
      <c r="K21" s="252"/>
    </row>
    <row r="22" spans="2:11" s="1" customFormat="1" ht="15" customHeight="1">
      <c r="B22" s="255"/>
      <c r="C22" s="256"/>
      <c r="D22" s="256"/>
      <c r="E22" s="258" t="s">
        <v>1785</v>
      </c>
      <c r="F22" s="382" t="s">
        <v>1786</v>
      </c>
      <c r="G22" s="382"/>
      <c r="H22" s="382"/>
      <c r="I22" s="382"/>
      <c r="J22" s="382"/>
      <c r="K22" s="252"/>
    </row>
    <row r="23" spans="2:11" s="1" customFormat="1" ht="15" customHeight="1">
      <c r="B23" s="255"/>
      <c r="C23" s="256"/>
      <c r="D23" s="256"/>
      <c r="E23" s="258" t="s">
        <v>1787</v>
      </c>
      <c r="F23" s="382" t="s">
        <v>1788</v>
      </c>
      <c r="G23" s="382"/>
      <c r="H23" s="382"/>
      <c r="I23" s="382"/>
      <c r="J23" s="382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382" t="s">
        <v>1789</v>
      </c>
      <c r="D25" s="382"/>
      <c r="E25" s="382"/>
      <c r="F25" s="382"/>
      <c r="G25" s="382"/>
      <c r="H25" s="382"/>
      <c r="I25" s="382"/>
      <c r="J25" s="382"/>
      <c r="K25" s="252"/>
    </row>
    <row r="26" spans="2:11" s="1" customFormat="1" ht="15" customHeight="1">
      <c r="B26" s="255"/>
      <c r="C26" s="382" t="s">
        <v>1790</v>
      </c>
      <c r="D26" s="382"/>
      <c r="E26" s="382"/>
      <c r="F26" s="382"/>
      <c r="G26" s="382"/>
      <c r="H26" s="382"/>
      <c r="I26" s="382"/>
      <c r="J26" s="382"/>
      <c r="K26" s="252"/>
    </row>
    <row r="27" spans="2:11" s="1" customFormat="1" ht="15" customHeight="1">
      <c r="B27" s="255"/>
      <c r="C27" s="254"/>
      <c r="D27" s="382" t="s">
        <v>1791</v>
      </c>
      <c r="E27" s="382"/>
      <c r="F27" s="382"/>
      <c r="G27" s="382"/>
      <c r="H27" s="382"/>
      <c r="I27" s="382"/>
      <c r="J27" s="382"/>
      <c r="K27" s="252"/>
    </row>
    <row r="28" spans="2:11" s="1" customFormat="1" ht="15" customHeight="1">
      <c r="B28" s="255"/>
      <c r="C28" s="256"/>
      <c r="D28" s="382" t="s">
        <v>1792</v>
      </c>
      <c r="E28" s="382"/>
      <c r="F28" s="382"/>
      <c r="G28" s="382"/>
      <c r="H28" s="382"/>
      <c r="I28" s="382"/>
      <c r="J28" s="382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382" t="s">
        <v>1793</v>
      </c>
      <c r="E30" s="382"/>
      <c r="F30" s="382"/>
      <c r="G30" s="382"/>
      <c r="H30" s="382"/>
      <c r="I30" s="382"/>
      <c r="J30" s="382"/>
      <c r="K30" s="252"/>
    </row>
    <row r="31" spans="2:11" s="1" customFormat="1" ht="15" customHeight="1">
      <c r="B31" s="255"/>
      <c r="C31" s="256"/>
      <c r="D31" s="382" t="s">
        <v>1794</v>
      </c>
      <c r="E31" s="382"/>
      <c r="F31" s="382"/>
      <c r="G31" s="382"/>
      <c r="H31" s="382"/>
      <c r="I31" s="382"/>
      <c r="J31" s="382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382" t="s">
        <v>1795</v>
      </c>
      <c r="E33" s="382"/>
      <c r="F33" s="382"/>
      <c r="G33" s="382"/>
      <c r="H33" s="382"/>
      <c r="I33" s="382"/>
      <c r="J33" s="382"/>
      <c r="K33" s="252"/>
    </row>
    <row r="34" spans="2:11" s="1" customFormat="1" ht="15" customHeight="1">
      <c r="B34" s="255"/>
      <c r="C34" s="256"/>
      <c r="D34" s="382" t="s">
        <v>1796</v>
      </c>
      <c r="E34" s="382"/>
      <c r="F34" s="382"/>
      <c r="G34" s="382"/>
      <c r="H34" s="382"/>
      <c r="I34" s="382"/>
      <c r="J34" s="382"/>
      <c r="K34" s="252"/>
    </row>
    <row r="35" spans="2:11" s="1" customFormat="1" ht="15" customHeight="1">
      <c r="B35" s="255"/>
      <c r="C35" s="256"/>
      <c r="D35" s="382" t="s">
        <v>1797</v>
      </c>
      <c r="E35" s="382"/>
      <c r="F35" s="382"/>
      <c r="G35" s="382"/>
      <c r="H35" s="382"/>
      <c r="I35" s="382"/>
      <c r="J35" s="382"/>
      <c r="K35" s="252"/>
    </row>
    <row r="36" spans="2:11" s="1" customFormat="1" ht="15" customHeight="1">
      <c r="B36" s="255"/>
      <c r="C36" s="256"/>
      <c r="D36" s="254"/>
      <c r="E36" s="257" t="s">
        <v>133</v>
      </c>
      <c r="F36" s="254"/>
      <c r="G36" s="382" t="s">
        <v>1798</v>
      </c>
      <c r="H36" s="382"/>
      <c r="I36" s="382"/>
      <c r="J36" s="382"/>
      <c r="K36" s="252"/>
    </row>
    <row r="37" spans="2:11" s="1" customFormat="1" ht="30.75" customHeight="1">
      <c r="B37" s="255"/>
      <c r="C37" s="256"/>
      <c r="D37" s="254"/>
      <c r="E37" s="257" t="s">
        <v>1799</v>
      </c>
      <c r="F37" s="254"/>
      <c r="G37" s="382" t="s">
        <v>1800</v>
      </c>
      <c r="H37" s="382"/>
      <c r="I37" s="382"/>
      <c r="J37" s="382"/>
      <c r="K37" s="252"/>
    </row>
    <row r="38" spans="2:11" s="1" customFormat="1" ht="15" customHeight="1">
      <c r="B38" s="255"/>
      <c r="C38" s="256"/>
      <c r="D38" s="254"/>
      <c r="E38" s="257" t="s">
        <v>57</v>
      </c>
      <c r="F38" s="254"/>
      <c r="G38" s="382" t="s">
        <v>1801</v>
      </c>
      <c r="H38" s="382"/>
      <c r="I38" s="382"/>
      <c r="J38" s="382"/>
      <c r="K38" s="252"/>
    </row>
    <row r="39" spans="2:11" s="1" customFormat="1" ht="15" customHeight="1">
      <c r="B39" s="255"/>
      <c r="C39" s="256"/>
      <c r="D39" s="254"/>
      <c r="E39" s="257" t="s">
        <v>58</v>
      </c>
      <c r="F39" s="254"/>
      <c r="G39" s="382" t="s">
        <v>1802</v>
      </c>
      <c r="H39" s="382"/>
      <c r="I39" s="382"/>
      <c r="J39" s="382"/>
      <c r="K39" s="252"/>
    </row>
    <row r="40" spans="2:11" s="1" customFormat="1" ht="15" customHeight="1">
      <c r="B40" s="255"/>
      <c r="C40" s="256"/>
      <c r="D40" s="254"/>
      <c r="E40" s="257" t="s">
        <v>134</v>
      </c>
      <c r="F40" s="254"/>
      <c r="G40" s="382" t="s">
        <v>1803</v>
      </c>
      <c r="H40" s="382"/>
      <c r="I40" s="382"/>
      <c r="J40" s="382"/>
      <c r="K40" s="252"/>
    </row>
    <row r="41" spans="2:11" s="1" customFormat="1" ht="15" customHeight="1">
      <c r="B41" s="255"/>
      <c r="C41" s="256"/>
      <c r="D41" s="254"/>
      <c r="E41" s="257" t="s">
        <v>135</v>
      </c>
      <c r="F41" s="254"/>
      <c r="G41" s="382" t="s">
        <v>1804</v>
      </c>
      <c r="H41" s="382"/>
      <c r="I41" s="382"/>
      <c r="J41" s="382"/>
      <c r="K41" s="252"/>
    </row>
    <row r="42" spans="2:11" s="1" customFormat="1" ht="15" customHeight="1">
      <c r="B42" s="255"/>
      <c r="C42" s="256"/>
      <c r="D42" s="254"/>
      <c r="E42" s="257" t="s">
        <v>1805</v>
      </c>
      <c r="F42" s="254"/>
      <c r="G42" s="382" t="s">
        <v>1806</v>
      </c>
      <c r="H42" s="382"/>
      <c r="I42" s="382"/>
      <c r="J42" s="382"/>
      <c r="K42" s="252"/>
    </row>
    <row r="43" spans="2:11" s="1" customFormat="1" ht="15" customHeight="1">
      <c r="B43" s="255"/>
      <c r="C43" s="256"/>
      <c r="D43" s="254"/>
      <c r="E43" s="257"/>
      <c r="F43" s="254"/>
      <c r="G43" s="382" t="s">
        <v>1807</v>
      </c>
      <c r="H43" s="382"/>
      <c r="I43" s="382"/>
      <c r="J43" s="382"/>
      <c r="K43" s="252"/>
    </row>
    <row r="44" spans="2:11" s="1" customFormat="1" ht="15" customHeight="1">
      <c r="B44" s="255"/>
      <c r="C44" s="256"/>
      <c r="D44" s="254"/>
      <c r="E44" s="257" t="s">
        <v>1808</v>
      </c>
      <c r="F44" s="254"/>
      <c r="G44" s="382" t="s">
        <v>1809</v>
      </c>
      <c r="H44" s="382"/>
      <c r="I44" s="382"/>
      <c r="J44" s="382"/>
      <c r="K44" s="252"/>
    </row>
    <row r="45" spans="2:11" s="1" customFormat="1" ht="15" customHeight="1">
      <c r="B45" s="255"/>
      <c r="C45" s="256"/>
      <c r="D45" s="254"/>
      <c r="E45" s="257" t="s">
        <v>137</v>
      </c>
      <c r="F45" s="254"/>
      <c r="G45" s="382" t="s">
        <v>1810</v>
      </c>
      <c r="H45" s="382"/>
      <c r="I45" s="382"/>
      <c r="J45" s="382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382" t="s">
        <v>1811</v>
      </c>
      <c r="E47" s="382"/>
      <c r="F47" s="382"/>
      <c r="G47" s="382"/>
      <c r="H47" s="382"/>
      <c r="I47" s="382"/>
      <c r="J47" s="382"/>
      <c r="K47" s="252"/>
    </row>
    <row r="48" spans="2:11" s="1" customFormat="1" ht="15" customHeight="1">
      <c r="B48" s="255"/>
      <c r="C48" s="256"/>
      <c r="D48" s="256"/>
      <c r="E48" s="382" t="s">
        <v>1812</v>
      </c>
      <c r="F48" s="382"/>
      <c r="G48" s="382"/>
      <c r="H48" s="382"/>
      <c r="I48" s="382"/>
      <c r="J48" s="382"/>
      <c r="K48" s="252"/>
    </row>
    <row r="49" spans="2:11" s="1" customFormat="1" ht="15" customHeight="1">
      <c r="B49" s="255"/>
      <c r="C49" s="256"/>
      <c r="D49" s="256"/>
      <c r="E49" s="382" t="s">
        <v>1813</v>
      </c>
      <c r="F49" s="382"/>
      <c r="G49" s="382"/>
      <c r="H49" s="382"/>
      <c r="I49" s="382"/>
      <c r="J49" s="382"/>
      <c r="K49" s="252"/>
    </row>
    <row r="50" spans="2:11" s="1" customFormat="1" ht="15" customHeight="1">
      <c r="B50" s="255"/>
      <c r="C50" s="256"/>
      <c r="D50" s="256"/>
      <c r="E50" s="382" t="s">
        <v>1814</v>
      </c>
      <c r="F50" s="382"/>
      <c r="G50" s="382"/>
      <c r="H50" s="382"/>
      <c r="I50" s="382"/>
      <c r="J50" s="382"/>
      <c r="K50" s="252"/>
    </row>
    <row r="51" spans="2:11" s="1" customFormat="1" ht="15" customHeight="1">
      <c r="B51" s="255"/>
      <c r="C51" s="256"/>
      <c r="D51" s="382" t="s">
        <v>1815</v>
      </c>
      <c r="E51" s="382"/>
      <c r="F51" s="382"/>
      <c r="G51" s="382"/>
      <c r="H51" s="382"/>
      <c r="I51" s="382"/>
      <c r="J51" s="382"/>
      <c r="K51" s="252"/>
    </row>
    <row r="52" spans="2:11" s="1" customFormat="1" ht="25.5" customHeight="1">
      <c r="B52" s="251"/>
      <c r="C52" s="383" t="s">
        <v>1816</v>
      </c>
      <c r="D52" s="383"/>
      <c r="E52" s="383"/>
      <c r="F52" s="383"/>
      <c r="G52" s="383"/>
      <c r="H52" s="383"/>
      <c r="I52" s="383"/>
      <c r="J52" s="383"/>
      <c r="K52" s="252"/>
    </row>
    <row r="53" spans="2:11" s="1" customFormat="1" ht="5.25" customHeight="1">
      <c r="B53" s="251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1"/>
      <c r="C54" s="382" t="s">
        <v>1817</v>
      </c>
      <c r="D54" s="382"/>
      <c r="E54" s="382"/>
      <c r="F54" s="382"/>
      <c r="G54" s="382"/>
      <c r="H54" s="382"/>
      <c r="I54" s="382"/>
      <c r="J54" s="382"/>
      <c r="K54" s="252"/>
    </row>
    <row r="55" spans="2:11" s="1" customFormat="1" ht="15" customHeight="1">
      <c r="B55" s="251"/>
      <c r="C55" s="382" t="s">
        <v>1818</v>
      </c>
      <c r="D55" s="382"/>
      <c r="E55" s="382"/>
      <c r="F55" s="382"/>
      <c r="G55" s="382"/>
      <c r="H55" s="382"/>
      <c r="I55" s="382"/>
      <c r="J55" s="382"/>
      <c r="K55" s="252"/>
    </row>
    <row r="56" spans="2:11" s="1" customFormat="1" ht="12.75" customHeight="1">
      <c r="B56" s="251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1"/>
      <c r="C57" s="382" t="s">
        <v>1819</v>
      </c>
      <c r="D57" s="382"/>
      <c r="E57" s="382"/>
      <c r="F57" s="382"/>
      <c r="G57" s="382"/>
      <c r="H57" s="382"/>
      <c r="I57" s="382"/>
      <c r="J57" s="382"/>
      <c r="K57" s="252"/>
    </row>
    <row r="58" spans="2:11" s="1" customFormat="1" ht="15" customHeight="1">
      <c r="B58" s="251"/>
      <c r="C58" s="256"/>
      <c r="D58" s="382" t="s">
        <v>1820</v>
      </c>
      <c r="E58" s="382"/>
      <c r="F58" s="382"/>
      <c r="G58" s="382"/>
      <c r="H58" s="382"/>
      <c r="I58" s="382"/>
      <c r="J58" s="382"/>
      <c r="K58" s="252"/>
    </row>
    <row r="59" spans="2:11" s="1" customFormat="1" ht="15" customHeight="1">
      <c r="B59" s="251"/>
      <c r="C59" s="256"/>
      <c r="D59" s="382" t="s">
        <v>1821</v>
      </c>
      <c r="E59" s="382"/>
      <c r="F59" s="382"/>
      <c r="G59" s="382"/>
      <c r="H59" s="382"/>
      <c r="I59" s="382"/>
      <c r="J59" s="382"/>
      <c r="K59" s="252"/>
    </row>
    <row r="60" spans="2:11" s="1" customFormat="1" ht="15" customHeight="1">
      <c r="B60" s="251"/>
      <c r="C60" s="256"/>
      <c r="D60" s="382" t="s">
        <v>1822</v>
      </c>
      <c r="E60" s="382"/>
      <c r="F60" s="382"/>
      <c r="G60" s="382"/>
      <c r="H60" s="382"/>
      <c r="I60" s="382"/>
      <c r="J60" s="382"/>
      <c r="K60" s="252"/>
    </row>
    <row r="61" spans="2:11" s="1" customFormat="1" ht="15" customHeight="1">
      <c r="B61" s="251"/>
      <c r="C61" s="256"/>
      <c r="D61" s="382" t="s">
        <v>1823</v>
      </c>
      <c r="E61" s="382"/>
      <c r="F61" s="382"/>
      <c r="G61" s="382"/>
      <c r="H61" s="382"/>
      <c r="I61" s="382"/>
      <c r="J61" s="382"/>
      <c r="K61" s="252"/>
    </row>
    <row r="62" spans="2:11" s="1" customFormat="1" ht="15" customHeight="1">
      <c r="B62" s="251"/>
      <c r="C62" s="256"/>
      <c r="D62" s="385" t="s">
        <v>1824</v>
      </c>
      <c r="E62" s="385"/>
      <c r="F62" s="385"/>
      <c r="G62" s="385"/>
      <c r="H62" s="385"/>
      <c r="I62" s="385"/>
      <c r="J62" s="385"/>
      <c r="K62" s="252"/>
    </row>
    <row r="63" spans="2:11" s="1" customFormat="1" ht="15" customHeight="1">
      <c r="B63" s="251"/>
      <c r="C63" s="256"/>
      <c r="D63" s="382" t="s">
        <v>1825</v>
      </c>
      <c r="E63" s="382"/>
      <c r="F63" s="382"/>
      <c r="G63" s="382"/>
      <c r="H63" s="382"/>
      <c r="I63" s="382"/>
      <c r="J63" s="382"/>
      <c r="K63" s="252"/>
    </row>
    <row r="64" spans="2:11" s="1" customFormat="1" ht="12.75" customHeight="1">
      <c r="B64" s="251"/>
      <c r="C64" s="256"/>
      <c r="D64" s="256"/>
      <c r="E64" s="259"/>
      <c r="F64" s="256"/>
      <c r="G64" s="256"/>
      <c r="H64" s="256"/>
      <c r="I64" s="256"/>
      <c r="J64" s="256"/>
      <c r="K64" s="252"/>
    </row>
    <row r="65" spans="2:11" s="1" customFormat="1" ht="15" customHeight="1">
      <c r="B65" s="251"/>
      <c r="C65" s="256"/>
      <c r="D65" s="382" t="s">
        <v>1826</v>
      </c>
      <c r="E65" s="382"/>
      <c r="F65" s="382"/>
      <c r="G65" s="382"/>
      <c r="H65" s="382"/>
      <c r="I65" s="382"/>
      <c r="J65" s="382"/>
      <c r="K65" s="252"/>
    </row>
    <row r="66" spans="2:11" s="1" customFormat="1" ht="15" customHeight="1">
      <c r="B66" s="251"/>
      <c r="C66" s="256"/>
      <c r="D66" s="385" t="s">
        <v>1827</v>
      </c>
      <c r="E66" s="385"/>
      <c r="F66" s="385"/>
      <c r="G66" s="385"/>
      <c r="H66" s="385"/>
      <c r="I66" s="385"/>
      <c r="J66" s="385"/>
      <c r="K66" s="252"/>
    </row>
    <row r="67" spans="2:11" s="1" customFormat="1" ht="15" customHeight="1">
      <c r="B67" s="251"/>
      <c r="C67" s="256"/>
      <c r="D67" s="382" t="s">
        <v>1828</v>
      </c>
      <c r="E67" s="382"/>
      <c r="F67" s="382"/>
      <c r="G67" s="382"/>
      <c r="H67" s="382"/>
      <c r="I67" s="382"/>
      <c r="J67" s="382"/>
      <c r="K67" s="252"/>
    </row>
    <row r="68" spans="2:11" s="1" customFormat="1" ht="15" customHeight="1">
      <c r="B68" s="251"/>
      <c r="C68" s="256"/>
      <c r="D68" s="382" t="s">
        <v>1829</v>
      </c>
      <c r="E68" s="382"/>
      <c r="F68" s="382"/>
      <c r="G68" s="382"/>
      <c r="H68" s="382"/>
      <c r="I68" s="382"/>
      <c r="J68" s="382"/>
      <c r="K68" s="252"/>
    </row>
    <row r="69" spans="2:11" s="1" customFormat="1" ht="15" customHeight="1">
      <c r="B69" s="251"/>
      <c r="C69" s="256"/>
      <c r="D69" s="382" t="s">
        <v>1830</v>
      </c>
      <c r="E69" s="382"/>
      <c r="F69" s="382"/>
      <c r="G69" s="382"/>
      <c r="H69" s="382"/>
      <c r="I69" s="382"/>
      <c r="J69" s="382"/>
      <c r="K69" s="252"/>
    </row>
    <row r="70" spans="2:11" s="1" customFormat="1" ht="15" customHeight="1">
      <c r="B70" s="251"/>
      <c r="C70" s="256"/>
      <c r="D70" s="382" t="s">
        <v>1831</v>
      </c>
      <c r="E70" s="382"/>
      <c r="F70" s="382"/>
      <c r="G70" s="382"/>
      <c r="H70" s="382"/>
      <c r="I70" s="382"/>
      <c r="J70" s="382"/>
      <c r="K70" s="252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386" t="s">
        <v>1832</v>
      </c>
      <c r="D75" s="386"/>
      <c r="E75" s="386"/>
      <c r="F75" s="386"/>
      <c r="G75" s="386"/>
      <c r="H75" s="386"/>
      <c r="I75" s="386"/>
      <c r="J75" s="386"/>
      <c r="K75" s="269"/>
    </row>
    <row r="76" spans="2:11" s="1" customFormat="1" ht="17.25" customHeight="1">
      <c r="B76" s="268"/>
      <c r="C76" s="270" t="s">
        <v>1833</v>
      </c>
      <c r="D76" s="270"/>
      <c r="E76" s="270"/>
      <c r="F76" s="270" t="s">
        <v>1834</v>
      </c>
      <c r="G76" s="271"/>
      <c r="H76" s="270" t="s">
        <v>58</v>
      </c>
      <c r="I76" s="270" t="s">
        <v>61</v>
      </c>
      <c r="J76" s="270" t="s">
        <v>1835</v>
      </c>
      <c r="K76" s="269"/>
    </row>
    <row r="77" spans="2:11" s="1" customFormat="1" ht="17.25" customHeight="1">
      <c r="B77" s="268"/>
      <c r="C77" s="272" t="s">
        <v>1836</v>
      </c>
      <c r="D77" s="272"/>
      <c r="E77" s="272"/>
      <c r="F77" s="273" t="s">
        <v>1837</v>
      </c>
      <c r="G77" s="274"/>
      <c r="H77" s="272"/>
      <c r="I77" s="272"/>
      <c r="J77" s="272" t="s">
        <v>1838</v>
      </c>
      <c r="K77" s="269"/>
    </row>
    <row r="78" spans="2:11" s="1" customFormat="1" ht="5.25" customHeight="1">
      <c r="B78" s="268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8"/>
      <c r="C79" s="257" t="s">
        <v>57</v>
      </c>
      <c r="D79" s="277"/>
      <c r="E79" s="277"/>
      <c r="F79" s="278" t="s">
        <v>1839</v>
      </c>
      <c r="G79" s="279"/>
      <c r="H79" s="257" t="s">
        <v>1840</v>
      </c>
      <c r="I79" s="257" t="s">
        <v>1841</v>
      </c>
      <c r="J79" s="257">
        <v>20</v>
      </c>
      <c r="K79" s="269"/>
    </row>
    <row r="80" spans="2:11" s="1" customFormat="1" ht="15" customHeight="1">
      <c r="B80" s="268"/>
      <c r="C80" s="257" t="s">
        <v>1842</v>
      </c>
      <c r="D80" s="257"/>
      <c r="E80" s="257"/>
      <c r="F80" s="278" t="s">
        <v>1839</v>
      </c>
      <c r="G80" s="279"/>
      <c r="H80" s="257" t="s">
        <v>1843</v>
      </c>
      <c r="I80" s="257" t="s">
        <v>1841</v>
      </c>
      <c r="J80" s="257">
        <v>120</v>
      </c>
      <c r="K80" s="269"/>
    </row>
    <row r="81" spans="2:11" s="1" customFormat="1" ht="15" customHeight="1">
      <c r="B81" s="280"/>
      <c r="C81" s="257" t="s">
        <v>1844</v>
      </c>
      <c r="D81" s="257"/>
      <c r="E81" s="257"/>
      <c r="F81" s="278" t="s">
        <v>1845</v>
      </c>
      <c r="G81" s="279"/>
      <c r="H81" s="257" t="s">
        <v>1846</v>
      </c>
      <c r="I81" s="257" t="s">
        <v>1841</v>
      </c>
      <c r="J81" s="257">
        <v>50</v>
      </c>
      <c r="K81" s="269"/>
    </row>
    <row r="82" spans="2:11" s="1" customFormat="1" ht="15" customHeight="1">
      <c r="B82" s="280"/>
      <c r="C82" s="257" t="s">
        <v>1847</v>
      </c>
      <c r="D82" s="257"/>
      <c r="E82" s="257"/>
      <c r="F82" s="278" t="s">
        <v>1839</v>
      </c>
      <c r="G82" s="279"/>
      <c r="H82" s="257" t="s">
        <v>1848</v>
      </c>
      <c r="I82" s="257" t="s">
        <v>1849</v>
      </c>
      <c r="J82" s="257"/>
      <c r="K82" s="269"/>
    </row>
    <row r="83" spans="2:11" s="1" customFormat="1" ht="15" customHeight="1">
      <c r="B83" s="280"/>
      <c r="C83" s="281" t="s">
        <v>1850</v>
      </c>
      <c r="D83" s="281"/>
      <c r="E83" s="281"/>
      <c r="F83" s="282" t="s">
        <v>1845</v>
      </c>
      <c r="G83" s="281"/>
      <c r="H83" s="281" t="s">
        <v>1851</v>
      </c>
      <c r="I83" s="281" t="s">
        <v>1841</v>
      </c>
      <c r="J83" s="281">
        <v>15</v>
      </c>
      <c r="K83" s="269"/>
    </row>
    <row r="84" spans="2:11" s="1" customFormat="1" ht="15" customHeight="1">
      <c r="B84" s="280"/>
      <c r="C84" s="281" t="s">
        <v>1852</v>
      </c>
      <c r="D84" s="281"/>
      <c r="E84" s="281"/>
      <c r="F84" s="282" t="s">
        <v>1845</v>
      </c>
      <c r="G84" s="281"/>
      <c r="H84" s="281" t="s">
        <v>1853</v>
      </c>
      <c r="I84" s="281" t="s">
        <v>1841</v>
      </c>
      <c r="J84" s="281">
        <v>15</v>
      </c>
      <c r="K84" s="269"/>
    </row>
    <row r="85" spans="2:11" s="1" customFormat="1" ht="15" customHeight="1">
      <c r="B85" s="280"/>
      <c r="C85" s="281" t="s">
        <v>1854</v>
      </c>
      <c r="D85" s="281"/>
      <c r="E85" s="281"/>
      <c r="F85" s="282" t="s">
        <v>1845</v>
      </c>
      <c r="G85" s="281"/>
      <c r="H85" s="281" t="s">
        <v>1855</v>
      </c>
      <c r="I85" s="281" t="s">
        <v>1841</v>
      </c>
      <c r="J85" s="281">
        <v>20</v>
      </c>
      <c r="K85" s="269"/>
    </row>
    <row r="86" spans="2:11" s="1" customFormat="1" ht="15" customHeight="1">
      <c r="B86" s="280"/>
      <c r="C86" s="281" t="s">
        <v>1856</v>
      </c>
      <c r="D86" s="281"/>
      <c r="E86" s="281"/>
      <c r="F86" s="282" t="s">
        <v>1845</v>
      </c>
      <c r="G86" s="281"/>
      <c r="H86" s="281" t="s">
        <v>1857</v>
      </c>
      <c r="I86" s="281" t="s">
        <v>1841</v>
      </c>
      <c r="J86" s="281">
        <v>20</v>
      </c>
      <c r="K86" s="269"/>
    </row>
    <row r="87" spans="2:11" s="1" customFormat="1" ht="15" customHeight="1">
      <c r="B87" s="280"/>
      <c r="C87" s="257" t="s">
        <v>1858</v>
      </c>
      <c r="D87" s="257"/>
      <c r="E87" s="257"/>
      <c r="F87" s="278" t="s">
        <v>1845</v>
      </c>
      <c r="G87" s="279"/>
      <c r="H87" s="257" t="s">
        <v>1859</v>
      </c>
      <c r="I87" s="257" t="s">
        <v>1841</v>
      </c>
      <c r="J87" s="257">
        <v>50</v>
      </c>
      <c r="K87" s="269"/>
    </row>
    <row r="88" spans="2:11" s="1" customFormat="1" ht="15" customHeight="1">
      <c r="B88" s="280"/>
      <c r="C88" s="257" t="s">
        <v>1860</v>
      </c>
      <c r="D88" s="257"/>
      <c r="E88" s="257"/>
      <c r="F88" s="278" t="s">
        <v>1845</v>
      </c>
      <c r="G88" s="279"/>
      <c r="H88" s="257" t="s">
        <v>1861</v>
      </c>
      <c r="I88" s="257" t="s">
        <v>1841</v>
      </c>
      <c r="J88" s="257">
        <v>20</v>
      </c>
      <c r="K88" s="269"/>
    </row>
    <row r="89" spans="2:11" s="1" customFormat="1" ht="15" customHeight="1">
      <c r="B89" s="280"/>
      <c r="C89" s="257" t="s">
        <v>1862</v>
      </c>
      <c r="D89" s="257"/>
      <c r="E89" s="257"/>
      <c r="F89" s="278" t="s">
        <v>1845</v>
      </c>
      <c r="G89" s="279"/>
      <c r="H89" s="257" t="s">
        <v>1863</v>
      </c>
      <c r="I89" s="257" t="s">
        <v>1841</v>
      </c>
      <c r="J89" s="257">
        <v>20</v>
      </c>
      <c r="K89" s="269"/>
    </row>
    <row r="90" spans="2:11" s="1" customFormat="1" ht="15" customHeight="1">
      <c r="B90" s="280"/>
      <c r="C90" s="257" t="s">
        <v>1864</v>
      </c>
      <c r="D90" s="257"/>
      <c r="E90" s="257"/>
      <c r="F90" s="278" t="s">
        <v>1845</v>
      </c>
      <c r="G90" s="279"/>
      <c r="H90" s="257" t="s">
        <v>1865</v>
      </c>
      <c r="I90" s="257" t="s">
        <v>1841</v>
      </c>
      <c r="J90" s="257">
        <v>50</v>
      </c>
      <c r="K90" s="269"/>
    </row>
    <row r="91" spans="2:11" s="1" customFormat="1" ht="15" customHeight="1">
      <c r="B91" s="280"/>
      <c r="C91" s="257" t="s">
        <v>1866</v>
      </c>
      <c r="D91" s="257"/>
      <c r="E91" s="257"/>
      <c r="F91" s="278" t="s">
        <v>1845</v>
      </c>
      <c r="G91" s="279"/>
      <c r="H91" s="257" t="s">
        <v>1866</v>
      </c>
      <c r="I91" s="257" t="s">
        <v>1841</v>
      </c>
      <c r="J91" s="257">
        <v>50</v>
      </c>
      <c r="K91" s="269"/>
    </row>
    <row r="92" spans="2:11" s="1" customFormat="1" ht="15" customHeight="1">
      <c r="B92" s="280"/>
      <c r="C92" s="257" t="s">
        <v>1867</v>
      </c>
      <c r="D92" s="257"/>
      <c r="E92" s="257"/>
      <c r="F92" s="278" t="s">
        <v>1845</v>
      </c>
      <c r="G92" s="279"/>
      <c r="H92" s="257" t="s">
        <v>1868</v>
      </c>
      <c r="I92" s="257" t="s">
        <v>1841</v>
      </c>
      <c r="J92" s="257">
        <v>255</v>
      </c>
      <c r="K92" s="269"/>
    </row>
    <row r="93" spans="2:11" s="1" customFormat="1" ht="15" customHeight="1">
      <c r="B93" s="280"/>
      <c r="C93" s="257" t="s">
        <v>1869</v>
      </c>
      <c r="D93" s="257"/>
      <c r="E93" s="257"/>
      <c r="F93" s="278" t="s">
        <v>1839</v>
      </c>
      <c r="G93" s="279"/>
      <c r="H93" s="257" t="s">
        <v>1870</v>
      </c>
      <c r="I93" s="257" t="s">
        <v>1871</v>
      </c>
      <c r="J93" s="257"/>
      <c r="K93" s="269"/>
    </row>
    <row r="94" spans="2:11" s="1" customFormat="1" ht="15" customHeight="1">
      <c r="B94" s="280"/>
      <c r="C94" s="257" t="s">
        <v>1872</v>
      </c>
      <c r="D94" s="257"/>
      <c r="E94" s="257"/>
      <c r="F94" s="278" t="s">
        <v>1839</v>
      </c>
      <c r="G94" s="279"/>
      <c r="H94" s="257" t="s">
        <v>1873</v>
      </c>
      <c r="I94" s="257" t="s">
        <v>1874</v>
      </c>
      <c r="J94" s="257"/>
      <c r="K94" s="269"/>
    </row>
    <row r="95" spans="2:11" s="1" customFormat="1" ht="15" customHeight="1">
      <c r="B95" s="280"/>
      <c r="C95" s="257" t="s">
        <v>1875</v>
      </c>
      <c r="D95" s="257"/>
      <c r="E95" s="257"/>
      <c r="F95" s="278" t="s">
        <v>1839</v>
      </c>
      <c r="G95" s="279"/>
      <c r="H95" s="257" t="s">
        <v>1875</v>
      </c>
      <c r="I95" s="257" t="s">
        <v>1874</v>
      </c>
      <c r="J95" s="257"/>
      <c r="K95" s="269"/>
    </row>
    <row r="96" spans="2:11" s="1" customFormat="1" ht="15" customHeight="1">
      <c r="B96" s="280"/>
      <c r="C96" s="257" t="s">
        <v>42</v>
      </c>
      <c r="D96" s="257"/>
      <c r="E96" s="257"/>
      <c r="F96" s="278" t="s">
        <v>1839</v>
      </c>
      <c r="G96" s="279"/>
      <c r="H96" s="257" t="s">
        <v>1876</v>
      </c>
      <c r="I96" s="257" t="s">
        <v>1874</v>
      </c>
      <c r="J96" s="257"/>
      <c r="K96" s="269"/>
    </row>
    <row r="97" spans="2:11" s="1" customFormat="1" ht="15" customHeight="1">
      <c r="B97" s="280"/>
      <c r="C97" s="257" t="s">
        <v>52</v>
      </c>
      <c r="D97" s="257"/>
      <c r="E97" s="257"/>
      <c r="F97" s="278" t="s">
        <v>1839</v>
      </c>
      <c r="G97" s="279"/>
      <c r="H97" s="257" t="s">
        <v>1877</v>
      </c>
      <c r="I97" s="257" t="s">
        <v>1874</v>
      </c>
      <c r="J97" s="257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386" t="s">
        <v>1878</v>
      </c>
      <c r="D102" s="386"/>
      <c r="E102" s="386"/>
      <c r="F102" s="386"/>
      <c r="G102" s="386"/>
      <c r="H102" s="386"/>
      <c r="I102" s="386"/>
      <c r="J102" s="386"/>
      <c r="K102" s="269"/>
    </row>
    <row r="103" spans="2:11" s="1" customFormat="1" ht="17.25" customHeight="1">
      <c r="B103" s="268"/>
      <c r="C103" s="270" t="s">
        <v>1833</v>
      </c>
      <c r="D103" s="270"/>
      <c r="E103" s="270"/>
      <c r="F103" s="270" t="s">
        <v>1834</v>
      </c>
      <c r="G103" s="271"/>
      <c r="H103" s="270" t="s">
        <v>58</v>
      </c>
      <c r="I103" s="270" t="s">
        <v>61</v>
      </c>
      <c r="J103" s="270" t="s">
        <v>1835</v>
      </c>
      <c r="K103" s="269"/>
    </row>
    <row r="104" spans="2:11" s="1" customFormat="1" ht="17.25" customHeight="1">
      <c r="B104" s="268"/>
      <c r="C104" s="272" t="s">
        <v>1836</v>
      </c>
      <c r="D104" s="272"/>
      <c r="E104" s="272"/>
      <c r="F104" s="273" t="s">
        <v>1837</v>
      </c>
      <c r="G104" s="274"/>
      <c r="H104" s="272"/>
      <c r="I104" s="272"/>
      <c r="J104" s="272" t="s">
        <v>1838</v>
      </c>
      <c r="K104" s="269"/>
    </row>
    <row r="105" spans="2:11" s="1" customFormat="1" ht="5.25" customHeight="1">
      <c r="B105" s="268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8"/>
      <c r="C106" s="257" t="s">
        <v>57</v>
      </c>
      <c r="D106" s="277"/>
      <c r="E106" s="277"/>
      <c r="F106" s="278" t="s">
        <v>1839</v>
      </c>
      <c r="G106" s="257"/>
      <c r="H106" s="257" t="s">
        <v>1879</v>
      </c>
      <c r="I106" s="257" t="s">
        <v>1841</v>
      </c>
      <c r="J106" s="257">
        <v>20</v>
      </c>
      <c r="K106" s="269"/>
    </row>
    <row r="107" spans="2:11" s="1" customFormat="1" ht="15" customHeight="1">
      <c r="B107" s="268"/>
      <c r="C107" s="257" t="s">
        <v>1842</v>
      </c>
      <c r="D107" s="257"/>
      <c r="E107" s="257"/>
      <c r="F107" s="278" t="s">
        <v>1839</v>
      </c>
      <c r="G107" s="257"/>
      <c r="H107" s="257" t="s">
        <v>1879</v>
      </c>
      <c r="I107" s="257" t="s">
        <v>1841</v>
      </c>
      <c r="J107" s="257">
        <v>120</v>
      </c>
      <c r="K107" s="269"/>
    </row>
    <row r="108" spans="2:11" s="1" customFormat="1" ht="15" customHeight="1">
      <c r="B108" s="280"/>
      <c r="C108" s="257" t="s">
        <v>1844</v>
      </c>
      <c r="D108" s="257"/>
      <c r="E108" s="257"/>
      <c r="F108" s="278" t="s">
        <v>1845</v>
      </c>
      <c r="G108" s="257"/>
      <c r="H108" s="257" t="s">
        <v>1879</v>
      </c>
      <c r="I108" s="257" t="s">
        <v>1841</v>
      </c>
      <c r="J108" s="257">
        <v>50</v>
      </c>
      <c r="K108" s="269"/>
    </row>
    <row r="109" spans="2:11" s="1" customFormat="1" ht="15" customHeight="1">
      <c r="B109" s="280"/>
      <c r="C109" s="257" t="s">
        <v>1847</v>
      </c>
      <c r="D109" s="257"/>
      <c r="E109" s="257"/>
      <c r="F109" s="278" t="s">
        <v>1839</v>
      </c>
      <c r="G109" s="257"/>
      <c r="H109" s="257" t="s">
        <v>1879</v>
      </c>
      <c r="I109" s="257" t="s">
        <v>1849</v>
      </c>
      <c r="J109" s="257"/>
      <c r="K109" s="269"/>
    </row>
    <row r="110" spans="2:11" s="1" customFormat="1" ht="15" customHeight="1">
      <c r="B110" s="280"/>
      <c r="C110" s="257" t="s">
        <v>1858</v>
      </c>
      <c r="D110" s="257"/>
      <c r="E110" s="257"/>
      <c r="F110" s="278" t="s">
        <v>1845</v>
      </c>
      <c r="G110" s="257"/>
      <c r="H110" s="257" t="s">
        <v>1879</v>
      </c>
      <c r="I110" s="257" t="s">
        <v>1841</v>
      </c>
      <c r="J110" s="257">
        <v>50</v>
      </c>
      <c r="K110" s="269"/>
    </row>
    <row r="111" spans="2:11" s="1" customFormat="1" ht="15" customHeight="1">
      <c r="B111" s="280"/>
      <c r="C111" s="257" t="s">
        <v>1866</v>
      </c>
      <c r="D111" s="257"/>
      <c r="E111" s="257"/>
      <c r="F111" s="278" t="s">
        <v>1845</v>
      </c>
      <c r="G111" s="257"/>
      <c r="H111" s="257" t="s">
        <v>1879</v>
      </c>
      <c r="I111" s="257" t="s">
        <v>1841</v>
      </c>
      <c r="J111" s="257">
        <v>50</v>
      </c>
      <c r="K111" s="269"/>
    </row>
    <row r="112" spans="2:11" s="1" customFormat="1" ht="15" customHeight="1">
      <c r="B112" s="280"/>
      <c r="C112" s="257" t="s">
        <v>1864</v>
      </c>
      <c r="D112" s="257"/>
      <c r="E112" s="257"/>
      <c r="F112" s="278" t="s">
        <v>1845</v>
      </c>
      <c r="G112" s="257"/>
      <c r="H112" s="257" t="s">
        <v>1879</v>
      </c>
      <c r="I112" s="257" t="s">
        <v>1841</v>
      </c>
      <c r="J112" s="257">
        <v>50</v>
      </c>
      <c r="K112" s="269"/>
    </row>
    <row r="113" spans="2:11" s="1" customFormat="1" ht="15" customHeight="1">
      <c r="B113" s="280"/>
      <c r="C113" s="257" t="s">
        <v>57</v>
      </c>
      <c r="D113" s="257"/>
      <c r="E113" s="257"/>
      <c r="F113" s="278" t="s">
        <v>1839</v>
      </c>
      <c r="G113" s="257"/>
      <c r="H113" s="257" t="s">
        <v>1880</v>
      </c>
      <c r="I113" s="257" t="s">
        <v>1841</v>
      </c>
      <c r="J113" s="257">
        <v>20</v>
      </c>
      <c r="K113" s="269"/>
    </row>
    <row r="114" spans="2:11" s="1" customFormat="1" ht="15" customHeight="1">
      <c r="B114" s="280"/>
      <c r="C114" s="257" t="s">
        <v>1881</v>
      </c>
      <c r="D114" s="257"/>
      <c r="E114" s="257"/>
      <c r="F114" s="278" t="s">
        <v>1839</v>
      </c>
      <c r="G114" s="257"/>
      <c r="H114" s="257" t="s">
        <v>1882</v>
      </c>
      <c r="I114" s="257" t="s">
        <v>1841</v>
      </c>
      <c r="J114" s="257">
        <v>120</v>
      </c>
      <c r="K114" s="269"/>
    </row>
    <row r="115" spans="2:11" s="1" customFormat="1" ht="15" customHeight="1">
      <c r="B115" s="280"/>
      <c r="C115" s="257" t="s">
        <v>42</v>
      </c>
      <c r="D115" s="257"/>
      <c r="E115" s="257"/>
      <c r="F115" s="278" t="s">
        <v>1839</v>
      </c>
      <c r="G115" s="257"/>
      <c r="H115" s="257" t="s">
        <v>1883</v>
      </c>
      <c r="I115" s="257" t="s">
        <v>1874</v>
      </c>
      <c r="J115" s="257"/>
      <c r="K115" s="269"/>
    </row>
    <row r="116" spans="2:11" s="1" customFormat="1" ht="15" customHeight="1">
      <c r="B116" s="280"/>
      <c r="C116" s="257" t="s">
        <v>52</v>
      </c>
      <c r="D116" s="257"/>
      <c r="E116" s="257"/>
      <c r="F116" s="278" t="s">
        <v>1839</v>
      </c>
      <c r="G116" s="257"/>
      <c r="H116" s="257" t="s">
        <v>1884</v>
      </c>
      <c r="I116" s="257" t="s">
        <v>1874</v>
      </c>
      <c r="J116" s="257"/>
      <c r="K116" s="269"/>
    </row>
    <row r="117" spans="2:11" s="1" customFormat="1" ht="15" customHeight="1">
      <c r="B117" s="280"/>
      <c r="C117" s="257" t="s">
        <v>61</v>
      </c>
      <c r="D117" s="257"/>
      <c r="E117" s="257"/>
      <c r="F117" s="278" t="s">
        <v>1839</v>
      </c>
      <c r="G117" s="257"/>
      <c r="H117" s="257" t="s">
        <v>1885</v>
      </c>
      <c r="I117" s="257" t="s">
        <v>1886</v>
      </c>
      <c r="J117" s="257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384" t="s">
        <v>1887</v>
      </c>
      <c r="D122" s="384"/>
      <c r="E122" s="384"/>
      <c r="F122" s="384"/>
      <c r="G122" s="384"/>
      <c r="H122" s="384"/>
      <c r="I122" s="384"/>
      <c r="J122" s="384"/>
      <c r="K122" s="297"/>
    </row>
    <row r="123" spans="2:11" s="1" customFormat="1" ht="17.25" customHeight="1">
      <c r="B123" s="298"/>
      <c r="C123" s="270" t="s">
        <v>1833</v>
      </c>
      <c r="D123" s="270"/>
      <c r="E123" s="270"/>
      <c r="F123" s="270" t="s">
        <v>1834</v>
      </c>
      <c r="G123" s="271"/>
      <c r="H123" s="270" t="s">
        <v>58</v>
      </c>
      <c r="I123" s="270" t="s">
        <v>61</v>
      </c>
      <c r="J123" s="270" t="s">
        <v>1835</v>
      </c>
      <c r="K123" s="299"/>
    </row>
    <row r="124" spans="2:11" s="1" customFormat="1" ht="17.25" customHeight="1">
      <c r="B124" s="298"/>
      <c r="C124" s="272" t="s">
        <v>1836</v>
      </c>
      <c r="D124" s="272"/>
      <c r="E124" s="272"/>
      <c r="F124" s="273" t="s">
        <v>1837</v>
      </c>
      <c r="G124" s="274"/>
      <c r="H124" s="272"/>
      <c r="I124" s="272"/>
      <c r="J124" s="272" t="s">
        <v>1838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7" t="s">
        <v>1842</v>
      </c>
      <c r="D126" s="277"/>
      <c r="E126" s="277"/>
      <c r="F126" s="278" t="s">
        <v>1839</v>
      </c>
      <c r="G126" s="257"/>
      <c r="H126" s="257" t="s">
        <v>1879</v>
      </c>
      <c r="I126" s="257" t="s">
        <v>1841</v>
      </c>
      <c r="J126" s="257">
        <v>120</v>
      </c>
      <c r="K126" s="303"/>
    </row>
    <row r="127" spans="2:11" s="1" customFormat="1" ht="15" customHeight="1">
      <c r="B127" s="300"/>
      <c r="C127" s="257" t="s">
        <v>1888</v>
      </c>
      <c r="D127" s="257"/>
      <c r="E127" s="257"/>
      <c r="F127" s="278" t="s">
        <v>1839</v>
      </c>
      <c r="G127" s="257"/>
      <c r="H127" s="257" t="s">
        <v>1889</v>
      </c>
      <c r="I127" s="257" t="s">
        <v>1841</v>
      </c>
      <c r="J127" s="257" t="s">
        <v>1890</v>
      </c>
      <c r="K127" s="303"/>
    </row>
    <row r="128" spans="2:11" s="1" customFormat="1" ht="15" customHeight="1">
      <c r="B128" s="300"/>
      <c r="C128" s="257" t="s">
        <v>1787</v>
      </c>
      <c r="D128" s="257"/>
      <c r="E128" s="257"/>
      <c r="F128" s="278" t="s">
        <v>1839</v>
      </c>
      <c r="G128" s="257"/>
      <c r="H128" s="257" t="s">
        <v>1891</v>
      </c>
      <c r="I128" s="257" t="s">
        <v>1841</v>
      </c>
      <c r="J128" s="257" t="s">
        <v>1890</v>
      </c>
      <c r="K128" s="303"/>
    </row>
    <row r="129" spans="2:11" s="1" customFormat="1" ht="15" customHeight="1">
      <c r="B129" s="300"/>
      <c r="C129" s="257" t="s">
        <v>1850</v>
      </c>
      <c r="D129" s="257"/>
      <c r="E129" s="257"/>
      <c r="F129" s="278" t="s">
        <v>1845</v>
      </c>
      <c r="G129" s="257"/>
      <c r="H129" s="257" t="s">
        <v>1851</v>
      </c>
      <c r="I129" s="257" t="s">
        <v>1841</v>
      </c>
      <c r="J129" s="257">
        <v>15</v>
      </c>
      <c r="K129" s="303"/>
    </row>
    <row r="130" spans="2:11" s="1" customFormat="1" ht="15" customHeight="1">
      <c r="B130" s="300"/>
      <c r="C130" s="281" t="s">
        <v>1852</v>
      </c>
      <c r="D130" s="281"/>
      <c r="E130" s="281"/>
      <c r="F130" s="282" t="s">
        <v>1845</v>
      </c>
      <c r="G130" s="281"/>
      <c r="H130" s="281" t="s">
        <v>1853</v>
      </c>
      <c r="I130" s="281" t="s">
        <v>1841</v>
      </c>
      <c r="J130" s="281">
        <v>15</v>
      </c>
      <c r="K130" s="303"/>
    </row>
    <row r="131" spans="2:11" s="1" customFormat="1" ht="15" customHeight="1">
      <c r="B131" s="300"/>
      <c r="C131" s="281" t="s">
        <v>1854</v>
      </c>
      <c r="D131" s="281"/>
      <c r="E131" s="281"/>
      <c r="F131" s="282" t="s">
        <v>1845</v>
      </c>
      <c r="G131" s="281"/>
      <c r="H131" s="281" t="s">
        <v>1855</v>
      </c>
      <c r="I131" s="281" t="s">
        <v>1841</v>
      </c>
      <c r="J131" s="281">
        <v>20</v>
      </c>
      <c r="K131" s="303"/>
    </row>
    <row r="132" spans="2:11" s="1" customFormat="1" ht="15" customHeight="1">
      <c r="B132" s="300"/>
      <c r="C132" s="281" t="s">
        <v>1856</v>
      </c>
      <c r="D132" s="281"/>
      <c r="E132" s="281"/>
      <c r="F132" s="282" t="s">
        <v>1845</v>
      </c>
      <c r="G132" s="281"/>
      <c r="H132" s="281" t="s">
        <v>1857</v>
      </c>
      <c r="I132" s="281" t="s">
        <v>1841</v>
      </c>
      <c r="J132" s="281">
        <v>20</v>
      </c>
      <c r="K132" s="303"/>
    </row>
    <row r="133" spans="2:11" s="1" customFormat="1" ht="15" customHeight="1">
      <c r="B133" s="300"/>
      <c r="C133" s="257" t="s">
        <v>1844</v>
      </c>
      <c r="D133" s="257"/>
      <c r="E133" s="257"/>
      <c r="F133" s="278" t="s">
        <v>1845</v>
      </c>
      <c r="G133" s="257"/>
      <c r="H133" s="257" t="s">
        <v>1879</v>
      </c>
      <c r="I133" s="257" t="s">
        <v>1841</v>
      </c>
      <c r="J133" s="257">
        <v>50</v>
      </c>
      <c r="K133" s="303"/>
    </row>
    <row r="134" spans="2:11" s="1" customFormat="1" ht="15" customHeight="1">
      <c r="B134" s="300"/>
      <c r="C134" s="257" t="s">
        <v>1858</v>
      </c>
      <c r="D134" s="257"/>
      <c r="E134" s="257"/>
      <c r="F134" s="278" t="s">
        <v>1845</v>
      </c>
      <c r="G134" s="257"/>
      <c r="H134" s="257" t="s">
        <v>1879</v>
      </c>
      <c r="I134" s="257" t="s">
        <v>1841</v>
      </c>
      <c r="J134" s="257">
        <v>50</v>
      </c>
      <c r="K134" s="303"/>
    </row>
    <row r="135" spans="2:11" s="1" customFormat="1" ht="15" customHeight="1">
      <c r="B135" s="300"/>
      <c r="C135" s="257" t="s">
        <v>1864</v>
      </c>
      <c r="D135" s="257"/>
      <c r="E135" s="257"/>
      <c r="F135" s="278" t="s">
        <v>1845</v>
      </c>
      <c r="G135" s="257"/>
      <c r="H135" s="257" t="s">
        <v>1879</v>
      </c>
      <c r="I135" s="257" t="s">
        <v>1841</v>
      </c>
      <c r="J135" s="257">
        <v>50</v>
      </c>
      <c r="K135" s="303"/>
    </row>
    <row r="136" spans="2:11" s="1" customFormat="1" ht="15" customHeight="1">
      <c r="B136" s="300"/>
      <c r="C136" s="257" t="s">
        <v>1866</v>
      </c>
      <c r="D136" s="257"/>
      <c r="E136" s="257"/>
      <c r="F136" s="278" t="s">
        <v>1845</v>
      </c>
      <c r="G136" s="257"/>
      <c r="H136" s="257" t="s">
        <v>1879</v>
      </c>
      <c r="I136" s="257" t="s">
        <v>1841</v>
      </c>
      <c r="J136" s="257">
        <v>50</v>
      </c>
      <c r="K136" s="303"/>
    </row>
    <row r="137" spans="2:11" s="1" customFormat="1" ht="15" customHeight="1">
      <c r="B137" s="300"/>
      <c r="C137" s="257" t="s">
        <v>1867</v>
      </c>
      <c r="D137" s="257"/>
      <c r="E137" s="257"/>
      <c r="F137" s="278" t="s">
        <v>1845</v>
      </c>
      <c r="G137" s="257"/>
      <c r="H137" s="257" t="s">
        <v>1892</v>
      </c>
      <c r="I137" s="257" t="s">
        <v>1841</v>
      </c>
      <c r="J137" s="257">
        <v>255</v>
      </c>
      <c r="K137" s="303"/>
    </row>
    <row r="138" spans="2:11" s="1" customFormat="1" ht="15" customHeight="1">
      <c r="B138" s="300"/>
      <c r="C138" s="257" t="s">
        <v>1869</v>
      </c>
      <c r="D138" s="257"/>
      <c r="E138" s="257"/>
      <c r="F138" s="278" t="s">
        <v>1839</v>
      </c>
      <c r="G138" s="257"/>
      <c r="H138" s="257" t="s">
        <v>1893</v>
      </c>
      <c r="I138" s="257" t="s">
        <v>1871</v>
      </c>
      <c r="J138" s="257"/>
      <c r="K138" s="303"/>
    </row>
    <row r="139" spans="2:11" s="1" customFormat="1" ht="15" customHeight="1">
      <c r="B139" s="300"/>
      <c r="C139" s="257" t="s">
        <v>1872</v>
      </c>
      <c r="D139" s="257"/>
      <c r="E139" s="257"/>
      <c r="F139" s="278" t="s">
        <v>1839</v>
      </c>
      <c r="G139" s="257"/>
      <c r="H139" s="257" t="s">
        <v>1894</v>
      </c>
      <c r="I139" s="257" t="s">
        <v>1874</v>
      </c>
      <c r="J139" s="257"/>
      <c r="K139" s="303"/>
    </row>
    <row r="140" spans="2:11" s="1" customFormat="1" ht="15" customHeight="1">
      <c r="B140" s="300"/>
      <c r="C140" s="257" t="s">
        <v>1875</v>
      </c>
      <c r="D140" s="257"/>
      <c r="E140" s="257"/>
      <c r="F140" s="278" t="s">
        <v>1839</v>
      </c>
      <c r="G140" s="257"/>
      <c r="H140" s="257" t="s">
        <v>1875</v>
      </c>
      <c r="I140" s="257" t="s">
        <v>1874</v>
      </c>
      <c r="J140" s="257"/>
      <c r="K140" s="303"/>
    </row>
    <row r="141" spans="2:11" s="1" customFormat="1" ht="15" customHeight="1">
      <c r="B141" s="300"/>
      <c r="C141" s="257" t="s">
        <v>42</v>
      </c>
      <c r="D141" s="257"/>
      <c r="E141" s="257"/>
      <c r="F141" s="278" t="s">
        <v>1839</v>
      </c>
      <c r="G141" s="257"/>
      <c r="H141" s="257" t="s">
        <v>1895</v>
      </c>
      <c r="I141" s="257" t="s">
        <v>1874</v>
      </c>
      <c r="J141" s="257"/>
      <c r="K141" s="303"/>
    </row>
    <row r="142" spans="2:11" s="1" customFormat="1" ht="15" customHeight="1">
      <c r="B142" s="300"/>
      <c r="C142" s="257" t="s">
        <v>1896</v>
      </c>
      <c r="D142" s="257"/>
      <c r="E142" s="257"/>
      <c r="F142" s="278" t="s">
        <v>1839</v>
      </c>
      <c r="G142" s="257"/>
      <c r="H142" s="257" t="s">
        <v>1897</v>
      </c>
      <c r="I142" s="257" t="s">
        <v>1874</v>
      </c>
      <c r="J142" s="257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386" t="s">
        <v>1898</v>
      </c>
      <c r="D147" s="386"/>
      <c r="E147" s="386"/>
      <c r="F147" s="386"/>
      <c r="G147" s="386"/>
      <c r="H147" s="386"/>
      <c r="I147" s="386"/>
      <c r="J147" s="386"/>
      <c r="K147" s="269"/>
    </row>
    <row r="148" spans="2:11" s="1" customFormat="1" ht="17.25" customHeight="1">
      <c r="B148" s="268"/>
      <c r="C148" s="270" t="s">
        <v>1833</v>
      </c>
      <c r="D148" s="270"/>
      <c r="E148" s="270"/>
      <c r="F148" s="270" t="s">
        <v>1834</v>
      </c>
      <c r="G148" s="271"/>
      <c r="H148" s="270" t="s">
        <v>58</v>
      </c>
      <c r="I148" s="270" t="s">
        <v>61</v>
      </c>
      <c r="J148" s="270" t="s">
        <v>1835</v>
      </c>
      <c r="K148" s="269"/>
    </row>
    <row r="149" spans="2:11" s="1" customFormat="1" ht="17.25" customHeight="1">
      <c r="B149" s="268"/>
      <c r="C149" s="272" t="s">
        <v>1836</v>
      </c>
      <c r="D149" s="272"/>
      <c r="E149" s="272"/>
      <c r="F149" s="273" t="s">
        <v>1837</v>
      </c>
      <c r="G149" s="274"/>
      <c r="H149" s="272"/>
      <c r="I149" s="272"/>
      <c r="J149" s="272" t="s">
        <v>1838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1842</v>
      </c>
      <c r="D151" s="257"/>
      <c r="E151" s="257"/>
      <c r="F151" s="308" t="s">
        <v>1839</v>
      </c>
      <c r="G151" s="257"/>
      <c r="H151" s="307" t="s">
        <v>1879</v>
      </c>
      <c r="I151" s="307" t="s">
        <v>1841</v>
      </c>
      <c r="J151" s="307">
        <v>120</v>
      </c>
      <c r="K151" s="303"/>
    </row>
    <row r="152" spans="2:11" s="1" customFormat="1" ht="15" customHeight="1">
      <c r="B152" s="280"/>
      <c r="C152" s="307" t="s">
        <v>1888</v>
      </c>
      <c r="D152" s="257"/>
      <c r="E152" s="257"/>
      <c r="F152" s="308" t="s">
        <v>1839</v>
      </c>
      <c r="G152" s="257"/>
      <c r="H152" s="307" t="s">
        <v>1899</v>
      </c>
      <c r="I152" s="307" t="s">
        <v>1841</v>
      </c>
      <c r="J152" s="307" t="s">
        <v>1890</v>
      </c>
      <c r="K152" s="303"/>
    </row>
    <row r="153" spans="2:11" s="1" customFormat="1" ht="15" customHeight="1">
      <c r="B153" s="280"/>
      <c r="C153" s="307" t="s">
        <v>1787</v>
      </c>
      <c r="D153" s="257"/>
      <c r="E153" s="257"/>
      <c r="F153" s="308" t="s">
        <v>1839</v>
      </c>
      <c r="G153" s="257"/>
      <c r="H153" s="307" t="s">
        <v>1900</v>
      </c>
      <c r="I153" s="307" t="s">
        <v>1841</v>
      </c>
      <c r="J153" s="307" t="s">
        <v>1890</v>
      </c>
      <c r="K153" s="303"/>
    </row>
    <row r="154" spans="2:11" s="1" customFormat="1" ht="15" customHeight="1">
      <c r="B154" s="280"/>
      <c r="C154" s="307" t="s">
        <v>1844</v>
      </c>
      <c r="D154" s="257"/>
      <c r="E154" s="257"/>
      <c r="F154" s="308" t="s">
        <v>1845</v>
      </c>
      <c r="G154" s="257"/>
      <c r="H154" s="307" t="s">
        <v>1879</v>
      </c>
      <c r="I154" s="307" t="s">
        <v>1841</v>
      </c>
      <c r="J154" s="307">
        <v>50</v>
      </c>
      <c r="K154" s="303"/>
    </row>
    <row r="155" spans="2:11" s="1" customFormat="1" ht="15" customHeight="1">
      <c r="B155" s="280"/>
      <c r="C155" s="307" t="s">
        <v>1847</v>
      </c>
      <c r="D155" s="257"/>
      <c r="E155" s="257"/>
      <c r="F155" s="308" t="s">
        <v>1839</v>
      </c>
      <c r="G155" s="257"/>
      <c r="H155" s="307" t="s">
        <v>1879</v>
      </c>
      <c r="I155" s="307" t="s">
        <v>1849</v>
      </c>
      <c r="J155" s="307"/>
      <c r="K155" s="303"/>
    </row>
    <row r="156" spans="2:11" s="1" customFormat="1" ht="15" customHeight="1">
      <c r="B156" s="280"/>
      <c r="C156" s="307" t="s">
        <v>1858</v>
      </c>
      <c r="D156" s="257"/>
      <c r="E156" s="257"/>
      <c r="F156" s="308" t="s">
        <v>1845</v>
      </c>
      <c r="G156" s="257"/>
      <c r="H156" s="307" t="s">
        <v>1879</v>
      </c>
      <c r="I156" s="307" t="s">
        <v>1841</v>
      </c>
      <c r="J156" s="307">
        <v>50</v>
      </c>
      <c r="K156" s="303"/>
    </row>
    <row r="157" spans="2:11" s="1" customFormat="1" ht="15" customHeight="1">
      <c r="B157" s="280"/>
      <c r="C157" s="307" t="s">
        <v>1866</v>
      </c>
      <c r="D157" s="257"/>
      <c r="E157" s="257"/>
      <c r="F157" s="308" t="s">
        <v>1845</v>
      </c>
      <c r="G157" s="257"/>
      <c r="H157" s="307" t="s">
        <v>1879</v>
      </c>
      <c r="I157" s="307" t="s">
        <v>1841</v>
      </c>
      <c r="J157" s="307">
        <v>50</v>
      </c>
      <c r="K157" s="303"/>
    </row>
    <row r="158" spans="2:11" s="1" customFormat="1" ht="15" customHeight="1">
      <c r="B158" s="280"/>
      <c r="C158" s="307" t="s">
        <v>1864</v>
      </c>
      <c r="D158" s="257"/>
      <c r="E158" s="257"/>
      <c r="F158" s="308" t="s">
        <v>1845</v>
      </c>
      <c r="G158" s="257"/>
      <c r="H158" s="307" t="s">
        <v>1879</v>
      </c>
      <c r="I158" s="307" t="s">
        <v>1841</v>
      </c>
      <c r="J158" s="307">
        <v>50</v>
      </c>
      <c r="K158" s="303"/>
    </row>
    <row r="159" spans="2:11" s="1" customFormat="1" ht="15" customHeight="1">
      <c r="B159" s="280"/>
      <c r="C159" s="307" t="s">
        <v>110</v>
      </c>
      <c r="D159" s="257"/>
      <c r="E159" s="257"/>
      <c r="F159" s="308" t="s">
        <v>1839</v>
      </c>
      <c r="G159" s="257"/>
      <c r="H159" s="307" t="s">
        <v>1901</v>
      </c>
      <c r="I159" s="307" t="s">
        <v>1841</v>
      </c>
      <c r="J159" s="307" t="s">
        <v>1902</v>
      </c>
      <c r="K159" s="303"/>
    </row>
    <row r="160" spans="2:11" s="1" customFormat="1" ht="15" customHeight="1">
      <c r="B160" s="280"/>
      <c r="C160" s="307" t="s">
        <v>1903</v>
      </c>
      <c r="D160" s="257"/>
      <c r="E160" s="257"/>
      <c r="F160" s="308" t="s">
        <v>1839</v>
      </c>
      <c r="G160" s="257"/>
      <c r="H160" s="307" t="s">
        <v>1904</v>
      </c>
      <c r="I160" s="307" t="s">
        <v>1874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6"/>
      <c r="C164" s="247"/>
      <c r="D164" s="247"/>
      <c r="E164" s="247"/>
      <c r="F164" s="247"/>
      <c r="G164" s="247"/>
      <c r="H164" s="247"/>
      <c r="I164" s="247"/>
      <c r="J164" s="247"/>
      <c r="K164" s="248"/>
    </row>
    <row r="165" spans="2:11" s="1" customFormat="1" ht="45" customHeight="1">
      <c r="B165" s="249"/>
      <c r="C165" s="384" t="s">
        <v>1905</v>
      </c>
      <c r="D165" s="384"/>
      <c r="E165" s="384"/>
      <c r="F165" s="384"/>
      <c r="G165" s="384"/>
      <c r="H165" s="384"/>
      <c r="I165" s="384"/>
      <c r="J165" s="384"/>
      <c r="K165" s="250"/>
    </row>
    <row r="166" spans="2:11" s="1" customFormat="1" ht="17.25" customHeight="1">
      <c r="B166" s="249"/>
      <c r="C166" s="270" t="s">
        <v>1833</v>
      </c>
      <c r="D166" s="270"/>
      <c r="E166" s="270"/>
      <c r="F166" s="270" t="s">
        <v>1834</v>
      </c>
      <c r="G166" s="312"/>
      <c r="H166" s="313" t="s">
        <v>58</v>
      </c>
      <c r="I166" s="313" t="s">
        <v>61</v>
      </c>
      <c r="J166" s="270" t="s">
        <v>1835</v>
      </c>
      <c r="K166" s="250"/>
    </row>
    <row r="167" spans="2:11" s="1" customFormat="1" ht="17.25" customHeight="1">
      <c r="B167" s="251"/>
      <c r="C167" s="272" t="s">
        <v>1836</v>
      </c>
      <c r="D167" s="272"/>
      <c r="E167" s="272"/>
      <c r="F167" s="273" t="s">
        <v>1837</v>
      </c>
      <c r="G167" s="314"/>
      <c r="H167" s="315"/>
      <c r="I167" s="315"/>
      <c r="J167" s="272" t="s">
        <v>1838</v>
      </c>
      <c r="K167" s="252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7" t="s">
        <v>1842</v>
      </c>
      <c r="D169" s="257"/>
      <c r="E169" s="257"/>
      <c r="F169" s="278" t="s">
        <v>1839</v>
      </c>
      <c r="G169" s="257"/>
      <c r="H169" s="257" t="s">
        <v>1879</v>
      </c>
      <c r="I169" s="257" t="s">
        <v>1841</v>
      </c>
      <c r="J169" s="257">
        <v>120</v>
      </c>
      <c r="K169" s="303"/>
    </row>
    <row r="170" spans="2:11" s="1" customFormat="1" ht="15" customHeight="1">
      <c r="B170" s="280"/>
      <c r="C170" s="257" t="s">
        <v>1888</v>
      </c>
      <c r="D170" s="257"/>
      <c r="E170" s="257"/>
      <c r="F170" s="278" t="s">
        <v>1839</v>
      </c>
      <c r="G170" s="257"/>
      <c r="H170" s="257" t="s">
        <v>1889</v>
      </c>
      <c r="I170" s="257" t="s">
        <v>1841</v>
      </c>
      <c r="J170" s="257" t="s">
        <v>1890</v>
      </c>
      <c r="K170" s="303"/>
    </row>
    <row r="171" spans="2:11" s="1" customFormat="1" ht="15" customHeight="1">
      <c r="B171" s="280"/>
      <c r="C171" s="257" t="s">
        <v>1787</v>
      </c>
      <c r="D171" s="257"/>
      <c r="E171" s="257"/>
      <c r="F171" s="278" t="s">
        <v>1839</v>
      </c>
      <c r="G171" s="257"/>
      <c r="H171" s="257" t="s">
        <v>1906</v>
      </c>
      <c r="I171" s="257" t="s">
        <v>1841</v>
      </c>
      <c r="J171" s="257" t="s">
        <v>1890</v>
      </c>
      <c r="K171" s="303"/>
    </row>
    <row r="172" spans="2:11" s="1" customFormat="1" ht="15" customHeight="1">
      <c r="B172" s="280"/>
      <c r="C172" s="257" t="s">
        <v>1844</v>
      </c>
      <c r="D172" s="257"/>
      <c r="E172" s="257"/>
      <c r="F172" s="278" t="s">
        <v>1845</v>
      </c>
      <c r="G172" s="257"/>
      <c r="H172" s="257" t="s">
        <v>1906</v>
      </c>
      <c r="I172" s="257" t="s">
        <v>1841</v>
      </c>
      <c r="J172" s="257">
        <v>50</v>
      </c>
      <c r="K172" s="303"/>
    </row>
    <row r="173" spans="2:11" s="1" customFormat="1" ht="15" customHeight="1">
      <c r="B173" s="280"/>
      <c r="C173" s="257" t="s">
        <v>1847</v>
      </c>
      <c r="D173" s="257"/>
      <c r="E173" s="257"/>
      <c r="F173" s="278" t="s">
        <v>1839</v>
      </c>
      <c r="G173" s="257"/>
      <c r="H173" s="257" t="s">
        <v>1906</v>
      </c>
      <c r="I173" s="257" t="s">
        <v>1849</v>
      </c>
      <c r="J173" s="257"/>
      <c r="K173" s="303"/>
    </row>
    <row r="174" spans="2:11" s="1" customFormat="1" ht="15" customHeight="1">
      <c r="B174" s="280"/>
      <c r="C174" s="257" t="s">
        <v>1858</v>
      </c>
      <c r="D174" s="257"/>
      <c r="E174" s="257"/>
      <c r="F174" s="278" t="s">
        <v>1845</v>
      </c>
      <c r="G174" s="257"/>
      <c r="H174" s="257" t="s">
        <v>1906</v>
      </c>
      <c r="I174" s="257" t="s">
        <v>1841</v>
      </c>
      <c r="J174" s="257">
        <v>50</v>
      </c>
      <c r="K174" s="303"/>
    </row>
    <row r="175" spans="2:11" s="1" customFormat="1" ht="15" customHeight="1">
      <c r="B175" s="280"/>
      <c r="C175" s="257" t="s">
        <v>1866</v>
      </c>
      <c r="D175" s="257"/>
      <c r="E175" s="257"/>
      <c r="F175" s="278" t="s">
        <v>1845</v>
      </c>
      <c r="G175" s="257"/>
      <c r="H175" s="257" t="s">
        <v>1906</v>
      </c>
      <c r="I175" s="257" t="s">
        <v>1841</v>
      </c>
      <c r="J175" s="257">
        <v>50</v>
      </c>
      <c r="K175" s="303"/>
    </row>
    <row r="176" spans="2:11" s="1" customFormat="1" ht="15" customHeight="1">
      <c r="B176" s="280"/>
      <c r="C176" s="257" t="s">
        <v>1864</v>
      </c>
      <c r="D176" s="257"/>
      <c r="E176" s="257"/>
      <c r="F176" s="278" t="s">
        <v>1845</v>
      </c>
      <c r="G176" s="257"/>
      <c r="H176" s="257" t="s">
        <v>1906</v>
      </c>
      <c r="I176" s="257" t="s">
        <v>1841</v>
      </c>
      <c r="J176" s="257">
        <v>50</v>
      </c>
      <c r="K176" s="303"/>
    </row>
    <row r="177" spans="2:11" s="1" customFormat="1" ht="15" customHeight="1">
      <c r="B177" s="280"/>
      <c r="C177" s="257" t="s">
        <v>133</v>
      </c>
      <c r="D177" s="257"/>
      <c r="E177" s="257"/>
      <c r="F177" s="278" t="s">
        <v>1839</v>
      </c>
      <c r="G177" s="257"/>
      <c r="H177" s="257" t="s">
        <v>1907</v>
      </c>
      <c r="I177" s="257" t="s">
        <v>1908</v>
      </c>
      <c r="J177" s="257"/>
      <c r="K177" s="303"/>
    </row>
    <row r="178" spans="2:11" s="1" customFormat="1" ht="15" customHeight="1">
      <c r="B178" s="280"/>
      <c r="C178" s="257" t="s">
        <v>61</v>
      </c>
      <c r="D178" s="257"/>
      <c r="E178" s="257"/>
      <c r="F178" s="278" t="s">
        <v>1839</v>
      </c>
      <c r="G178" s="257"/>
      <c r="H178" s="257" t="s">
        <v>1909</v>
      </c>
      <c r="I178" s="257" t="s">
        <v>1910</v>
      </c>
      <c r="J178" s="257">
        <v>1</v>
      </c>
      <c r="K178" s="303"/>
    </row>
    <row r="179" spans="2:11" s="1" customFormat="1" ht="15" customHeight="1">
      <c r="B179" s="280"/>
      <c r="C179" s="257" t="s">
        <v>57</v>
      </c>
      <c r="D179" s="257"/>
      <c r="E179" s="257"/>
      <c r="F179" s="278" t="s">
        <v>1839</v>
      </c>
      <c r="G179" s="257"/>
      <c r="H179" s="257" t="s">
        <v>1911</v>
      </c>
      <c r="I179" s="257" t="s">
        <v>1841</v>
      </c>
      <c r="J179" s="257">
        <v>20</v>
      </c>
      <c r="K179" s="303"/>
    </row>
    <row r="180" spans="2:11" s="1" customFormat="1" ht="15" customHeight="1">
      <c r="B180" s="280"/>
      <c r="C180" s="257" t="s">
        <v>58</v>
      </c>
      <c r="D180" s="257"/>
      <c r="E180" s="257"/>
      <c r="F180" s="278" t="s">
        <v>1839</v>
      </c>
      <c r="G180" s="257"/>
      <c r="H180" s="257" t="s">
        <v>1912</v>
      </c>
      <c r="I180" s="257" t="s">
        <v>1841</v>
      </c>
      <c r="J180" s="257">
        <v>255</v>
      </c>
      <c r="K180" s="303"/>
    </row>
    <row r="181" spans="2:11" s="1" customFormat="1" ht="15" customHeight="1">
      <c r="B181" s="280"/>
      <c r="C181" s="257" t="s">
        <v>134</v>
      </c>
      <c r="D181" s="257"/>
      <c r="E181" s="257"/>
      <c r="F181" s="278" t="s">
        <v>1839</v>
      </c>
      <c r="G181" s="257"/>
      <c r="H181" s="257" t="s">
        <v>1803</v>
      </c>
      <c r="I181" s="257" t="s">
        <v>1841</v>
      </c>
      <c r="J181" s="257">
        <v>10</v>
      </c>
      <c r="K181" s="303"/>
    </row>
    <row r="182" spans="2:11" s="1" customFormat="1" ht="15" customHeight="1">
      <c r="B182" s="280"/>
      <c r="C182" s="257" t="s">
        <v>135</v>
      </c>
      <c r="D182" s="257"/>
      <c r="E182" s="257"/>
      <c r="F182" s="278" t="s">
        <v>1839</v>
      </c>
      <c r="G182" s="257"/>
      <c r="H182" s="257" t="s">
        <v>1913</v>
      </c>
      <c r="I182" s="257" t="s">
        <v>1874</v>
      </c>
      <c r="J182" s="257"/>
      <c r="K182" s="303"/>
    </row>
    <row r="183" spans="2:11" s="1" customFormat="1" ht="15" customHeight="1">
      <c r="B183" s="280"/>
      <c r="C183" s="257" t="s">
        <v>1914</v>
      </c>
      <c r="D183" s="257"/>
      <c r="E183" s="257"/>
      <c r="F183" s="278" t="s">
        <v>1839</v>
      </c>
      <c r="G183" s="257"/>
      <c r="H183" s="257" t="s">
        <v>1915</v>
      </c>
      <c r="I183" s="257" t="s">
        <v>1874</v>
      </c>
      <c r="J183" s="257"/>
      <c r="K183" s="303"/>
    </row>
    <row r="184" spans="2:11" s="1" customFormat="1" ht="15" customHeight="1">
      <c r="B184" s="280"/>
      <c r="C184" s="257" t="s">
        <v>1903</v>
      </c>
      <c r="D184" s="257"/>
      <c r="E184" s="257"/>
      <c r="F184" s="278" t="s">
        <v>1839</v>
      </c>
      <c r="G184" s="257"/>
      <c r="H184" s="257" t="s">
        <v>1916</v>
      </c>
      <c r="I184" s="257" t="s">
        <v>1874</v>
      </c>
      <c r="J184" s="257"/>
      <c r="K184" s="303"/>
    </row>
    <row r="185" spans="2:11" s="1" customFormat="1" ht="15" customHeight="1">
      <c r="B185" s="280"/>
      <c r="C185" s="257" t="s">
        <v>137</v>
      </c>
      <c r="D185" s="257"/>
      <c r="E185" s="257"/>
      <c r="F185" s="278" t="s">
        <v>1845</v>
      </c>
      <c r="G185" s="257"/>
      <c r="H185" s="257" t="s">
        <v>1917</v>
      </c>
      <c r="I185" s="257" t="s">
        <v>1841</v>
      </c>
      <c r="J185" s="257">
        <v>50</v>
      </c>
      <c r="K185" s="303"/>
    </row>
    <row r="186" spans="2:11" s="1" customFormat="1" ht="15" customHeight="1">
      <c r="B186" s="280"/>
      <c r="C186" s="257" t="s">
        <v>1918</v>
      </c>
      <c r="D186" s="257"/>
      <c r="E186" s="257"/>
      <c r="F186" s="278" t="s">
        <v>1845</v>
      </c>
      <c r="G186" s="257"/>
      <c r="H186" s="257" t="s">
        <v>1919</v>
      </c>
      <c r="I186" s="257" t="s">
        <v>1920</v>
      </c>
      <c r="J186" s="257"/>
      <c r="K186" s="303"/>
    </row>
    <row r="187" spans="2:11" s="1" customFormat="1" ht="15" customHeight="1">
      <c r="B187" s="280"/>
      <c r="C187" s="257" t="s">
        <v>1921</v>
      </c>
      <c r="D187" s="257"/>
      <c r="E187" s="257"/>
      <c r="F187" s="278" t="s">
        <v>1845</v>
      </c>
      <c r="G187" s="257"/>
      <c r="H187" s="257" t="s">
        <v>1922</v>
      </c>
      <c r="I187" s="257" t="s">
        <v>1920</v>
      </c>
      <c r="J187" s="257"/>
      <c r="K187" s="303"/>
    </row>
    <row r="188" spans="2:11" s="1" customFormat="1" ht="15" customHeight="1">
      <c r="B188" s="280"/>
      <c r="C188" s="257" t="s">
        <v>1923</v>
      </c>
      <c r="D188" s="257"/>
      <c r="E188" s="257"/>
      <c r="F188" s="278" t="s">
        <v>1845</v>
      </c>
      <c r="G188" s="257"/>
      <c r="H188" s="257" t="s">
        <v>1924</v>
      </c>
      <c r="I188" s="257" t="s">
        <v>1920</v>
      </c>
      <c r="J188" s="257"/>
      <c r="K188" s="303"/>
    </row>
    <row r="189" spans="2:11" s="1" customFormat="1" ht="15" customHeight="1">
      <c r="B189" s="280"/>
      <c r="C189" s="316" t="s">
        <v>1925</v>
      </c>
      <c r="D189" s="257"/>
      <c r="E189" s="257"/>
      <c r="F189" s="278" t="s">
        <v>1845</v>
      </c>
      <c r="G189" s="257"/>
      <c r="H189" s="257" t="s">
        <v>1926</v>
      </c>
      <c r="I189" s="257" t="s">
        <v>1927</v>
      </c>
      <c r="J189" s="317" t="s">
        <v>1928</v>
      </c>
      <c r="K189" s="303"/>
    </row>
    <row r="190" spans="2:11" s="17" customFormat="1" ht="15" customHeight="1">
      <c r="B190" s="318"/>
      <c r="C190" s="319" t="s">
        <v>1929</v>
      </c>
      <c r="D190" s="320"/>
      <c r="E190" s="320"/>
      <c r="F190" s="321" t="s">
        <v>1845</v>
      </c>
      <c r="G190" s="320"/>
      <c r="H190" s="320" t="s">
        <v>1930</v>
      </c>
      <c r="I190" s="320" t="s">
        <v>1927</v>
      </c>
      <c r="J190" s="322" t="s">
        <v>1928</v>
      </c>
      <c r="K190" s="323"/>
    </row>
    <row r="191" spans="2:11" s="1" customFormat="1" ht="15" customHeight="1">
      <c r="B191" s="280"/>
      <c r="C191" s="316" t="s">
        <v>46</v>
      </c>
      <c r="D191" s="257"/>
      <c r="E191" s="257"/>
      <c r="F191" s="278" t="s">
        <v>1839</v>
      </c>
      <c r="G191" s="257"/>
      <c r="H191" s="254" t="s">
        <v>1931</v>
      </c>
      <c r="I191" s="257" t="s">
        <v>1932</v>
      </c>
      <c r="J191" s="257"/>
      <c r="K191" s="303"/>
    </row>
    <row r="192" spans="2:11" s="1" customFormat="1" ht="15" customHeight="1">
      <c r="B192" s="280"/>
      <c r="C192" s="316" t="s">
        <v>1933</v>
      </c>
      <c r="D192" s="257"/>
      <c r="E192" s="257"/>
      <c r="F192" s="278" t="s">
        <v>1839</v>
      </c>
      <c r="G192" s="257"/>
      <c r="H192" s="257" t="s">
        <v>1934</v>
      </c>
      <c r="I192" s="257" t="s">
        <v>1874</v>
      </c>
      <c r="J192" s="257"/>
      <c r="K192" s="303"/>
    </row>
    <row r="193" spans="2:11" s="1" customFormat="1" ht="15" customHeight="1">
      <c r="B193" s="280"/>
      <c r="C193" s="316" t="s">
        <v>1935</v>
      </c>
      <c r="D193" s="257"/>
      <c r="E193" s="257"/>
      <c r="F193" s="278" t="s">
        <v>1839</v>
      </c>
      <c r="G193" s="257"/>
      <c r="H193" s="257" t="s">
        <v>1936</v>
      </c>
      <c r="I193" s="257" t="s">
        <v>1874</v>
      </c>
      <c r="J193" s="257"/>
      <c r="K193" s="303"/>
    </row>
    <row r="194" spans="2:11" s="1" customFormat="1" ht="15" customHeight="1">
      <c r="B194" s="280"/>
      <c r="C194" s="316" t="s">
        <v>1937</v>
      </c>
      <c r="D194" s="257"/>
      <c r="E194" s="257"/>
      <c r="F194" s="278" t="s">
        <v>1845</v>
      </c>
      <c r="G194" s="257"/>
      <c r="H194" s="257" t="s">
        <v>1938</v>
      </c>
      <c r="I194" s="257" t="s">
        <v>1874</v>
      </c>
      <c r="J194" s="257"/>
      <c r="K194" s="303"/>
    </row>
    <row r="195" spans="2:11" s="1" customFormat="1" ht="15" customHeight="1">
      <c r="B195" s="309"/>
      <c r="C195" s="324"/>
      <c r="D195" s="289"/>
      <c r="E195" s="289"/>
      <c r="F195" s="289"/>
      <c r="G195" s="289"/>
      <c r="H195" s="289"/>
      <c r="I195" s="289"/>
      <c r="J195" s="289"/>
      <c r="K195" s="310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91"/>
      <c r="C197" s="301"/>
      <c r="D197" s="301"/>
      <c r="E197" s="301"/>
      <c r="F197" s="311"/>
      <c r="G197" s="301"/>
      <c r="H197" s="301"/>
      <c r="I197" s="301"/>
      <c r="J197" s="301"/>
      <c r="K197" s="291"/>
    </row>
    <row r="198" spans="2:11" s="1" customFormat="1" ht="18.75" customHeight="1"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</row>
    <row r="199" spans="2:11" s="1" customFormat="1" ht="12">
      <c r="B199" s="246"/>
      <c r="C199" s="247"/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0.5">
      <c r="B200" s="249"/>
      <c r="C200" s="384" t="s">
        <v>1939</v>
      </c>
      <c r="D200" s="384"/>
      <c r="E200" s="384"/>
      <c r="F200" s="384"/>
      <c r="G200" s="384"/>
      <c r="H200" s="384"/>
      <c r="I200" s="384"/>
      <c r="J200" s="384"/>
      <c r="K200" s="250"/>
    </row>
    <row r="201" spans="2:11" s="1" customFormat="1" ht="25.5" customHeight="1">
      <c r="B201" s="249"/>
      <c r="C201" s="325" t="s">
        <v>1940</v>
      </c>
      <c r="D201" s="325"/>
      <c r="E201" s="325"/>
      <c r="F201" s="325" t="s">
        <v>1941</v>
      </c>
      <c r="G201" s="326"/>
      <c r="H201" s="387" t="s">
        <v>1942</v>
      </c>
      <c r="I201" s="387"/>
      <c r="J201" s="387"/>
      <c r="K201" s="250"/>
    </row>
    <row r="202" spans="2:11" s="1" customFormat="1" ht="5.25" customHeight="1">
      <c r="B202" s="280"/>
      <c r="C202" s="275"/>
      <c r="D202" s="275"/>
      <c r="E202" s="275"/>
      <c r="F202" s="275"/>
      <c r="G202" s="301"/>
      <c r="H202" s="275"/>
      <c r="I202" s="275"/>
      <c r="J202" s="275"/>
      <c r="K202" s="303"/>
    </row>
    <row r="203" spans="2:11" s="1" customFormat="1" ht="15" customHeight="1">
      <c r="B203" s="280"/>
      <c r="C203" s="257" t="s">
        <v>1932</v>
      </c>
      <c r="D203" s="257"/>
      <c r="E203" s="257"/>
      <c r="F203" s="278" t="s">
        <v>47</v>
      </c>
      <c r="G203" s="257"/>
      <c r="H203" s="388" t="s">
        <v>1943</v>
      </c>
      <c r="I203" s="388"/>
      <c r="J203" s="388"/>
      <c r="K203" s="303"/>
    </row>
    <row r="204" spans="2:11" s="1" customFormat="1" ht="15" customHeight="1">
      <c r="B204" s="280"/>
      <c r="C204" s="257"/>
      <c r="D204" s="257"/>
      <c r="E204" s="257"/>
      <c r="F204" s="278" t="s">
        <v>48</v>
      </c>
      <c r="G204" s="257"/>
      <c r="H204" s="388" t="s">
        <v>1944</v>
      </c>
      <c r="I204" s="388"/>
      <c r="J204" s="388"/>
      <c r="K204" s="303"/>
    </row>
    <row r="205" spans="2:11" s="1" customFormat="1" ht="15" customHeight="1">
      <c r="B205" s="280"/>
      <c r="C205" s="257"/>
      <c r="D205" s="257"/>
      <c r="E205" s="257"/>
      <c r="F205" s="278" t="s">
        <v>51</v>
      </c>
      <c r="G205" s="257"/>
      <c r="H205" s="388" t="s">
        <v>1945</v>
      </c>
      <c r="I205" s="388"/>
      <c r="J205" s="388"/>
      <c r="K205" s="303"/>
    </row>
    <row r="206" spans="2:11" s="1" customFormat="1" ht="15" customHeight="1">
      <c r="B206" s="280"/>
      <c r="C206" s="257"/>
      <c r="D206" s="257"/>
      <c r="E206" s="257"/>
      <c r="F206" s="278" t="s">
        <v>49</v>
      </c>
      <c r="G206" s="257"/>
      <c r="H206" s="388" t="s">
        <v>1946</v>
      </c>
      <c r="I206" s="388"/>
      <c r="J206" s="388"/>
      <c r="K206" s="303"/>
    </row>
    <row r="207" spans="2:11" s="1" customFormat="1" ht="15" customHeight="1">
      <c r="B207" s="280"/>
      <c r="C207" s="257"/>
      <c r="D207" s="257"/>
      <c r="E207" s="257"/>
      <c r="F207" s="278" t="s">
        <v>50</v>
      </c>
      <c r="G207" s="257"/>
      <c r="H207" s="388" t="s">
        <v>1947</v>
      </c>
      <c r="I207" s="388"/>
      <c r="J207" s="388"/>
      <c r="K207" s="303"/>
    </row>
    <row r="208" spans="2:11" s="1" customFormat="1" ht="15" customHeight="1">
      <c r="B208" s="280"/>
      <c r="C208" s="257"/>
      <c r="D208" s="257"/>
      <c r="E208" s="257"/>
      <c r="F208" s="278"/>
      <c r="G208" s="257"/>
      <c r="H208" s="257"/>
      <c r="I208" s="257"/>
      <c r="J208" s="257"/>
      <c r="K208" s="303"/>
    </row>
    <row r="209" spans="2:11" s="1" customFormat="1" ht="15" customHeight="1">
      <c r="B209" s="280"/>
      <c r="C209" s="257" t="s">
        <v>1886</v>
      </c>
      <c r="D209" s="257"/>
      <c r="E209" s="257"/>
      <c r="F209" s="278" t="s">
        <v>83</v>
      </c>
      <c r="G209" s="257"/>
      <c r="H209" s="388" t="s">
        <v>1948</v>
      </c>
      <c r="I209" s="388"/>
      <c r="J209" s="388"/>
      <c r="K209" s="303"/>
    </row>
    <row r="210" spans="2:11" s="1" customFormat="1" ht="15" customHeight="1">
      <c r="B210" s="280"/>
      <c r="C210" s="257"/>
      <c r="D210" s="257"/>
      <c r="E210" s="257"/>
      <c r="F210" s="278" t="s">
        <v>1782</v>
      </c>
      <c r="G210" s="257"/>
      <c r="H210" s="388" t="s">
        <v>1783</v>
      </c>
      <c r="I210" s="388"/>
      <c r="J210" s="388"/>
      <c r="K210" s="303"/>
    </row>
    <row r="211" spans="2:11" s="1" customFormat="1" ht="15" customHeight="1">
      <c r="B211" s="280"/>
      <c r="C211" s="257"/>
      <c r="D211" s="257"/>
      <c r="E211" s="257"/>
      <c r="F211" s="278" t="s">
        <v>1780</v>
      </c>
      <c r="G211" s="257"/>
      <c r="H211" s="388" t="s">
        <v>1949</v>
      </c>
      <c r="I211" s="388"/>
      <c r="J211" s="388"/>
      <c r="K211" s="303"/>
    </row>
    <row r="212" spans="2:11" s="1" customFormat="1" ht="15" customHeight="1">
      <c r="B212" s="327"/>
      <c r="C212" s="257"/>
      <c r="D212" s="257"/>
      <c r="E212" s="257"/>
      <c r="F212" s="278" t="s">
        <v>104</v>
      </c>
      <c r="G212" s="316"/>
      <c r="H212" s="389" t="s">
        <v>1784</v>
      </c>
      <c r="I212" s="389"/>
      <c r="J212" s="389"/>
      <c r="K212" s="328"/>
    </row>
    <row r="213" spans="2:11" s="1" customFormat="1" ht="15" customHeight="1">
      <c r="B213" s="327"/>
      <c r="C213" s="257"/>
      <c r="D213" s="257"/>
      <c r="E213" s="257"/>
      <c r="F213" s="278" t="s">
        <v>1785</v>
      </c>
      <c r="G213" s="316"/>
      <c r="H213" s="389" t="s">
        <v>1950</v>
      </c>
      <c r="I213" s="389"/>
      <c r="J213" s="389"/>
      <c r="K213" s="328"/>
    </row>
    <row r="214" spans="2:11" s="1" customFormat="1" ht="15" customHeight="1">
      <c r="B214" s="327"/>
      <c r="C214" s="257"/>
      <c r="D214" s="257"/>
      <c r="E214" s="257"/>
      <c r="F214" s="278"/>
      <c r="G214" s="316"/>
      <c r="H214" s="307"/>
      <c r="I214" s="307"/>
      <c r="J214" s="307"/>
      <c r="K214" s="328"/>
    </row>
    <row r="215" spans="2:11" s="1" customFormat="1" ht="15" customHeight="1">
      <c r="B215" s="327"/>
      <c r="C215" s="257" t="s">
        <v>1910</v>
      </c>
      <c r="D215" s="257"/>
      <c r="E215" s="257"/>
      <c r="F215" s="278">
        <v>1</v>
      </c>
      <c r="G215" s="316"/>
      <c r="H215" s="389" t="s">
        <v>1951</v>
      </c>
      <c r="I215" s="389"/>
      <c r="J215" s="389"/>
      <c r="K215" s="328"/>
    </row>
    <row r="216" spans="2:11" s="1" customFormat="1" ht="15" customHeight="1">
      <c r="B216" s="327"/>
      <c r="C216" s="257"/>
      <c r="D216" s="257"/>
      <c r="E216" s="257"/>
      <c r="F216" s="278">
        <v>2</v>
      </c>
      <c r="G216" s="316"/>
      <c r="H216" s="389" t="s">
        <v>1952</v>
      </c>
      <c r="I216" s="389"/>
      <c r="J216" s="389"/>
      <c r="K216" s="328"/>
    </row>
    <row r="217" spans="2:11" s="1" customFormat="1" ht="15" customHeight="1">
      <c r="B217" s="327"/>
      <c r="C217" s="257"/>
      <c r="D217" s="257"/>
      <c r="E217" s="257"/>
      <c r="F217" s="278">
        <v>3</v>
      </c>
      <c r="G217" s="316"/>
      <c r="H217" s="389" t="s">
        <v>1953</v>
      </c>
      <c r="I217" s="389"/>
      <c r="J217" s="389"/>
      <c r="K217" s="328"/>
    </row>
    <row r="218" spans="2:11" s="1" customFormat="1" ht="15" customHeight="1">
      <c r="B218" s="327"/>
      <c r="C218" s="257"/>
      <c r="D218" s="257"/>
      <c r="E218" s="257"/>
      <c r="F218" s="278">
        <v>4</v>
      </c>
      <c r="G218" s="316"/>
      <c r="H218" s="389" t="s">
        <v>1954</v>
      </c>
      <c r="I218" s="389"/>
      <c r="J218" s="389"/>
      <c r="K218" s="328"/>
    </row>
    <row r="219" spans="2:11" s="1" customFormat="1" ht="12.75" customHeight="1">
      <c r="B219" s="329"/>
      <c r="C219" s="330"/>
      <c r="D219" s="330"/>
      <c r="E219" s="330"/>
      <c r="F219" s="330"/>
      <c r="G219" s="330"/>
      <c r="H219" s="330"/>
      <c r="I219" s="330"/>
      <c r="J219" s="330"/>
      <c r="K219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Smutná</dc:creator>
  <cp:keywords/>
  <dc:description/>
  <cp:lastModifiedBy>Vojtěch Skopový</cp:lastModifiedBy>
  <dcterms:created xsi:type="dcterms:W3CDTF">2024-04-04T10:41:30Z</dcterms:created>
  <dcterms:modified xsi:type="dcterms:W3CDTF">2024-05-21T13:03:45Z</dcterms:modified>
  <cp:category/>
  <cp:version/>
  <cp:contentType/>
  <cp:contentStatus/>
</cp:coreProperties>
</file>